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債款-外債停付" sheetId="1" r:id="rId1"/>
  </sheets>
  <definedNames>
    <definedName name="_xlnm.Print_Titles" localSheetId="0">'債款-外債停付'!$1:$5</definedName>
  </definedNames>
  <calcPr fullCalcOnLoad="1"/>
</workbook>
</file>

<file path=xl/sharedStrings.xml><?xml version="1.0" encoding="utf-8"?>
<sst xmlns="http://schemas.openxmlformats.org/spreadsheetml/2006/main" count="161" uniqueCount="110">
  <si>
    <t>1898.03.01</t>
  </si>
  <si>
    <t>因係關稅擔保外債，自民</t>
  </si>
  <si>
    <t>國二十八年起停付本息。</t>
  </si>
  <si>
    <t>1908.10.08</t>
  </si>
  <si>
    <t>因係鹽稅擔保外債，自民</t>
  </si>
  <si>
    <t>1912.08.31</t>
  </si>
  <si>
    <t>1913.04.16</t>
  </si>
  <si>
    <t>1936.10.06</t>
  </si>
  <si>
    <t>1937.04.03</t>
  </si>
  <si>
    <t>1937.04.02</t>
  </si>
  <si>
    <t>安利洋行無利庫券</t>
  </si>
  <si>
    <t>1937.04.28</t>
  </si>
  <si>
    <t>自民國三十七年起停付。</t>
  </si>
  <si>
    <t>1937.07.14</t>
  </si>
  <si>
    <t>中蘇第三次借款</t>
  </si>
  <si>
    <t>1939.06.10</t>
  </si>
  <si>
    <t>因斷絕邦交停止償付。</t>
  </si>
  <si>
    <t>1939.08.18</t>
  </si>
  <si>
    <t>因斷絕邦交，自民國三十</t>
  </si>
  <si>
    <t>九年起停付本息。</t>
  </si>
  <si>
    <t>1941.06.05</t>
  </si>
  <si>
    <t>1942.03.21</t>
  </si>
  <si>
    <t>…</t>
  </si>
  <si>
    <t>原合約未確定償還期限及</t>
  </si>
  <si>
    <t>辦法。</t>
  </si>
  <si>
    <t>1944.05.02</t>
  </si>
  <si>
    <t>中加信用貸款</t>
  </si>
  <si>
    <t>1946.02.07</t>
  </si>
  <si>
    <t>自民國三十九年起，因國</t>
  </si>
  <si>
    <t>庫外匯支絀停付。</t>
  </si>
  <si>
    <t>1946.06.03</t>
  </si>
  <si>
    <t>自民國三十八年下半年起</t>
  </si>
  <si>
    <t>，因國庫外匯支絀，經交</t>
  </si>
  <si>
    <t>涉暫停償付。</t>
  </si>
  <si>
    <t>中美租借物資接管借款</t>
  </si>
  <si>
    <t>1946.06.14</t>
  </si>
  <si>
    <t>自民國二十八年起停付，</t>
  </si>
  <si>
    <t>併入中美戰時帳款清理。</t>
  </si>
  <si>
    <t>1946.08.05</t>
  </si>
  <si>
    <t>物資陷大陸部分，經協議</t>
  </si>
  <si>
    <t>暫停償付。</t>
  </si>
  <si>
    <t>1946.07.16</t>
  </si>
  <si>
    <t>1946.08.26</t>
  </si>
  <si>
    <t>折合</t>
  </si>
  <si>
    <t>新臺幣</t>
  </si>
  <si>
    <t>合                  計</t>
  </si>
  <si>
    <t>總                  計</t>
  </si>
  <si>
    <t>中 央 政 府</t>
  </si>
  <si>
    <t>總  決  算</t>
  </si>
  <si>
    <t>債 款 目 錄 ─</t>
  </si>
  <si>
    <r>
      <t>外債</t>
    </r>
    <r>
      <rPr>
        <b/>
        <sz val="26"/>
        <rFont val="細明體"/>
        <family val="3"/>
      </rPr>
      <t>(停付本息部分)</t>
    </r>
  </si>
  <si>
    <t>中華民國九十一</t>
  </si>
  <si>
    <t>年十二月三十一日</t>
  </si>
  <si>
    <r>
      <t>債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款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名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稱</t>
    </r>
  </si>
  <si>
    <r>
      <t>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</si>
  <si>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訂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額</t>
    </r>
  </si>
  <si>
    <r>
      <t>動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額</t>
    </r>
  </si>
  <si>
    <r>
      <t>訂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</si>
  <si>
    <r>
      <t>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</si>
  <si>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t>截至九十一年十二月底止償付數</t>
  </si>
  <si>
    <r>
      <t>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欠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金</t>
    </r>
  </si>
  <si>
    <r>
      <t>備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註</t>
    </r>
  </si>
  <si>
    <r>
      <t>本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金</t>
    </r>
  </si>
  <si>
    <r>
      <t>利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息</t>
    </r>
  </si>
  <si>
    <r>
      <t>英德續借款＃</t>
    </r>
    <r>
      <rPr>
        <sz val="12"/>
        <rFont val="Times New Roman"/>
        <family val="1"/>
      </rPr>
      <t>1898</t>
    </r>
  </si>
  <si>
    <r>
      <t>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磅</t>
    </r>
  </si>
  <si>
    <r>
      <t>每年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日及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</t>
    </r>
  </si>
  <si>
    <r>
      <t>英法借款＃</t>
    </r>
    <r>
      <rPr>
        <sz val="12"/>
        <rFont val="Times New Roman"/>
        <family val="1"/>
      </rPr>
      <t>1908</t>
    </r>
  </si>
  <si>
    <r>
      <t>每年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日及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日</t>
    </r>
  </si>
  <si>
    <r>
      <t>克利斯浦借款＃</t>
    </r>
    <r>
      <rPr>
        <sz val="12"/>
        <rFont val="Times New Roman"/>
        <family val="1"/>
      </rPr>
      <t>1912</t>
    </r>
  </si>
  <si>
    <r>
      <t>每年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月底及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月底</t>
    </r>
  </si>
  <si>
    <r>
      <t>善後借款＃</t>
    </r>
    <r>
      <rPr>
        <sz val="12"/>
        <rFont val="Times New Roman"/>
        <family val="1"/>
      </rPr>
      <t>1913</t>
    </r>
  </si>
  <si>
    <r>
      <t>每年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日及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</t>
    </r>
  </si>
  <si>
    <r>
      <t>馬可尼費斯借款＃</t>
    </r>
    <r>
      <rPr>
        <sz val="12"/>
        <rFont val="Times New Roman"/>
        <family val="1"/>
      </rPr>
      <t>1918</t>
    </r>
  </si>
  <si>
    <r>
      <t>每年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月底及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月底</t>
    </r>
  </si>
  <si>
    <r>
      <t>湖廣鐵路借款＃</t>
    </r>
    <r>
      <rPr>
        <sz val="12"/>
        <rFont val="Times New Roman"/>
        <family val="1"/>
      </rPr>
      <t>1911</t>
    </r>
  </si>
  <si>
    <r>
      <t>每年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15</t>
    </r>
    <r>
      <rPr>
        <sz val="11"/>
        <rFont val="新細明體"/>
        <family val="1"/>
      </rPr>
      <t>日及</t>
    </r>
    <r>
      <rPr>
        <sz val="11"/>
        <rFont val="Times New Roman"/>
        <family val="1"/>
      </rPr>
      <t>12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15</t>
    </r>
    <r>
      <rPr>
        <sz val="11"/>
        <rFont val="新細明體"/>
        <family val="1"/>
      </rPr>
      <t>日</t>
    </r>
  </si>
  <si>
    <r>
      <t>芝加哥大陸商業銀行借款＃</t>
    </r>
    <r>
      <rPr>
        <sz val="12"/>
        <rFont val="Times New Roman"/>
        <family val="1"/>
      </rPr>
      <t>1919</t>
    </r>
  </si>
  <si>
    <r>
      <t>美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金</t>
    </r>
  </si>
  <si>
    <r>
      <t>每年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日及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</t>
    </r>
  </si>
  <si>
    <r>
      <t>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幣</t>
    </r>
  </si>
  <si>
    <r>
      <t>每月底攤還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萬元</t>
    </r>
  </si>
  <si>
    <r>
      <t>太平洋拓業公司借款＃</t>
    </r>
    <r>
      <rPr>
        <sz val="12"/>
        <rFont val="Times New Roman"/>
        <family val="1"/>
      </rPr>
      <t>1919</t>
    </r>
  </si>
  <si>
    <r>
      <t>每年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日及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</t>
    </r>
  </si>
  <si>
    <r>
      <t>每年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</t>
    </r>
  </si>
  <si>
    <t>已還及尚欠本金含利息，</t>
  </si>
  <si>
    <r>
      <t>中英第一次信用借款＃</t>
    </r>
    <r>
      <rPr>
        <sz val="12"/>
        <rFont val="Times New Roman"/>
        <family val="1"/>
      </rPr>
      <t>1939</t>
    </r>
  </si>
  <si>
    <r>
      <t>每年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日及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</t>
    </r>
  </si>
  <si>
    <r>
      <t>中英第二次信用借款＃</t>
    </r>
    <r>
      <rPr>
        <sz val="12"/>
        <rFont val="Times New Roman"/>
        <family val="1"/>
      </rPr>
      <t>1941</t>
    </r>
  </si>
  <si>
    <r>
      <t>每年</t>
    </r>
    <r>
      <rPr>
        <sz val="11"/>
        <rFont val="Times New Roman"/>
        <family val="1"/>
      </rPr>
      <t>4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30</t>
    </r>
    <r>
      <rPr>
        <sz val="11"/>
        <rFont val="新細明體"/>
        <family val="1"/>
      </rPr>
      <t>日及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30</t>
    </r>
    <r>
      <rPr>
        <sz val="11"/>
        <rFont val="新細明體"/>
        <family val="1"/>
      </rPr>
      <t>日</t>
    </r>
  </si>
  <si>
    <r>
      <t>美國五億元貸款＃</t>
    </r>
    <r>
      <rPr>
        <sz val="12"/>
        <rFont val="Times New Roman"/>
        <family val="1"/>
      </rPr>
      <t>1942</t>
    </r>
  </si>
  <si>
    <r>
      <t>英國財政援助貸款＃</t>
    </r>
    <r>
      <rPr>
        <sz val="12"/>
        <rFont val="Times New Roman"/>
        <family val="1"/>
      </rPr>
      <t>1944</t>
    </r>
  </si>
  <si>
    <r>
      <t>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幣</t>
    </r>
  </si>
  <si>
    <r>
      <t>每年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日及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日</t>
    </r>
  </si>
  <si>
    <r>
      <t>中美鐵道購料貸款＃</t>
    </r>
    <r>
      <rPr>
        <sz val="12"/>
        <rFont val="Times New Roman"/>
        <family val="1"/>
      </rPr>
      <t>398</t>
    </r>
  </si>
  <si>
    <r>
      <t>每年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日及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</t>
    </r>
  </si>
  <si>
    <r>
      <t>中美購船借款＃</t>
    </r>
    <r>
      <rPr>
        <sz val="12"/>
        <rFont val="Times New Roman"/>
        <family val="1"/>
      </rPr>
      <t>396</t>
    </r>
  </si>
  <si>
    <r>
      <t>中美動力廠機借款＃</t>
    </r>
    <r>
      <rPr>
        <sz val="12"/>
        <rFont val="Times New Roman"/>
        <family val="1"/>
      </rPr>
      <t>397</t>
    </r>
  </si>
  <si>
    <r>
      <t>中美採煤器材借款＃</t>
    </r>
    <r>
      <rPr>
        <sz val="12"/>
        <rFont val="Times New Roman"/>
        <family val="1"/>
      </rPr>
      <t>399</t>
    </r>
  </si>
  <si>
    <r>
      <t>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鎊</t>
    </r>
  </si>
  <si>
    <r>
      <t>以中央銀行提供</t>
    </r>
    <r>
      <rPr>
        <sz val="11"/>
        <rFont val="Times New Roman"/>
        <family val="1"/>
      </rPr>
      <t>91.12.31</t>
    </r>
    <r>
      <rPr>
        <sz val="11"/>
        <rFont val="新細明體"/>
        <family val="1"/>
      </rPr>
      <t>之匯</t>
    </r>
  </si>
  <si>
    <r>
      <t>率換算</t>
    </r>
    <r>
      <rPr>
        <sz val="11"/>
        <rFont val="Times New Roman"/>
        <family val="1"/>
      </rPr>
      <t>STL1.00=US</t>
    </r>
    <r>
      <rPr>
        <sz val="11"/>
        <rFont val="新細明體"/>
        <family val="1"/>
      </rPr>
      <t>＄</t>
    </r>
    <r>
      <rPr>
        <sz val="11"/>
        <rFont val="Times New Roman"/>
        <family val="1"/>
      </rPr>
      <t>1.6031</t>
    </r>
  </si>
  <si>
    <r>
      <t>；</t>
    </r>
    <r>
      <rPr>
        <sz val="12"/>
        <rFont val="Times New Roman"/>
        <family val="1"/>
      </rPr>
      <t>US</t>
    </r>
    <r>
      <rPr>
        <sz val="12"/>
        <rFont val="新細明體"/>
        <family val="1"/>
      </rPr>
      <t>＄</t>
    </r>
    <r>
      <rPr>
        <sz val="12"/>
        <rFont val="Times New Roman"/>
        <family val="1"/>
      </rPr>
      <t>1.00=NT</t>
    </r>
    <r>
      <rPr>
        <sz val="12"/>
        <rFont val="新細明體"/>
        <family val="1"/>
      </rPr>
      <t>＄</t>
    </r>
    <r>
      <rPr>
        <sz val="12"/>
        <rFont val="Times New Roman"/>
        <family val="1"/>
      </rPr>
      <t>34.7530</t>
    </r>
  </si>
  <si>
    <t>內含中蘇第三次借款利息</t>
  </si>
  <si>
    <r>
      <t>US</t>
    </r>
    <r>
      <rPr>
        <sz val="12"/>
        <rFont val="新細明體"/>
        <family val="1"/>
      </rPr>
      <t>＄</t>
    </r>
    <r>
      <rPr>
        <sz val="12"/>
        <rFont val="Times New Roman"/>
        <family val="1"/>
      </rPr>
      <t>1.00=NT</t>
    </r>
    <r>
      <rPr>
        <sz val="12"/>
        <rFont val="新細明體"/>
        <family val="1"/>
      </rPr>
      <t>＄</t>
    </r>
    <r>
      <rPr>
        <sz val="12"/>
        <rFont val="Times New Roman"/>
        <family val="1"/>
      </rPr>
      <t>34.7530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</si>
  <si>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幣</t>
    </r>
  </si>
  <si>
    <r>
      <t>國幣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銀元</t>
    </r>
    <r>
      <rPr>
        <sz val="12"/>
        <rFont val="Times New Roman"/>
        <family val="1"/>
      </rPr>
      <t>)1.00=NT</t>
    </r>
    <r>
      <rPr>
        <sz val="12"/>
        <rFont val="新細明體"/>
        <family val="1"/>
      </rPr>
      <t>＄</t>
    </r>
    <r>
      <rPr>
        <sz val="12"/>
        <rFont val="Times New Roman"/>
        <family val="1"/>
      </rPr>
      <t>3.00</t>
    </r>
  </si>
  <si>
    <r>
      <t>加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幣</t>
    </r>
  </si>
  <si>
    <r>
      <t>以中央銀行提供</t>
    </r>
    <r>
      <rPr>
        <sz val="11"/>
        <rFont val="Times New Roman"/>
        <family val="1"/>
      </rPr>
      <t>91.12.31</t>
    </r>
    <r>
      <rPr>
        <sz val="11"/>
        <rFont val="新細明體"/>
        <family val="1"/>
      </rPr>
      <t>之</t>
    </r>
  </si>
  <si>
    <r>
      <t>匯率換算</t>
    </r>
    <r>
      <rPr>
        <sz val="12"/>
        <rFont val="Times New Roman"/>
        <family val="1"/>
      </rPr>
      <t xml:space="preserve">    CAN1.5762=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</si>
</sst>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</numFmts>
  <fonts count="1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b/>
      <u val="single"/>
      <sz val="20"/>
      <name val="細明體"/>
      <family val="3"/>
    </font>
    <font>
      <sz val="9"/>
      <name val="新細明體"/>
      <family val="1"/>
    </font>
    <font>
      <b/>
      <u val="single"/>
      <sz val="26"/>
      <name val="細明體"/>
      <family val="3"/>
    </font>
    <font>
      <b/>
      <sz val="26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2"/>
      <name val="Times New Roman"/>
      <family val="1"/>
    </font>
    <font>
      <b/>
      <sz val="12"/>
      <name val="華康中黑體"/>
      <family val="3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185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horizontal="distributed"/>
    </xf>
    <xf numFmtId="0" fontId="11" fillId="0" borderId="4" xfId="0" applyFont="1" applyBorder="1" applyAlignment="1">
      <alignment horizontal="distributed"/>
    </xf>
    <xf numFmtId="177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185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distributed"/>
    </xf>
    <xf numFmtId="185" fontId="4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10" fillId="0" borderId="4" xfId="0" applyFont="1" applyBorder="1" applyAlignment="1">
      <alignment horizontal="distributed"/>
    </xf>
    <xf numFmtId="183" fontId="4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185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distributed"/>
    </xf>
    <xf numFmtId="0" fontId="0" fillId="0" borderId="0" xfId="0" applyAlignment="1" quotePrefix="1">
      <alignment horizontal="left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4" fillId="0" borderId="4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5" xfId="0" applyFont="1" applyBorder="1" applyAlignment="1" quotePrefix="1">
      <alignment horizontal="center"/>
    </xf>
    <xf numFmtId="0" fontId="13" fillId="0" borderId="5" xfId="0" applyFont="1" applyBorder="1" applyAlignment="1">
      <alignment horizontal="center"/>
    </xf>
    <xf numFmtId="185" fontId="12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="75" zoomScaleNormal="75" workbookViewId="0" topLeftCell="A1">
      <selection activeCell="A13" sqref="A13"/>
    </sheetView>
  </sheetViews>
  <sheetFormatPr defaultColWidth="9.00390625" defaultRowHeight="16.5"/>
  <cols>
    <col min="1" max="1" width="34.125" style="1" customWidth="1"/>
    <col min="2" max="2" width="8.625" style="1" customWidth="1"/>
    <col min="3" max="5" width="17.625" style="1" customWidth="1"/>
    <col min="6" max="6" width="24.375" style="1" customWidth="1"/>
    <col min="7" max="7" width="16.625" style="1" customWidth="1"/>
    <col min="8" max="9" width="16.00390625" style="1" customWidth="1"/>
    <col min="10" max="10" width="25.75390625" style="1" customWidth="1"/>
    <col min="11" max="16384" width="9.00390625" style="1" customWidth="1"/>
  </cols>
  <sheetData>
    <row r="1" spans="5:6" ht="27.75">
      <c r="E1" s="2" t="s">
        <v>47</v>
      </c>
      <c r="F1" s="3" t="s">
        <v>48</v>
      </c>
    </row>
    <row r="2" spans="5:6" ht="36.75">
      <c r="E2" s="4" t="s">
        <v>49</v>
      </c>
      <c r="F2" s="5" t="s">
        <v>50</v>
      </c>
    </row>
    <row r="3" spans="5:6" ht="17.25" thickBot="1">
      <c r="E3" s="6" t="s">
        <v>51</v>
      </c>
      <c r="F3" s="7" t="s">
        <v>52</v>
      </c>
    </row>
    <row r="4" spans="1:10" ht="18" customHeight="1">
      <c r="A4" s="51" t="s">
        <v>53</v>
      </c>
      <c r="B4" s="53" t="s">
        <v>54</v>
      </c>
      <c r="C4" s="53" t="s">
        <v>55</v>
      </c>
      <c r="D4" s="53" t="s">
        <v>56</v>
      </c>
      <c r="E4" s="53" t="s">
        <v>57</v>
      </c>
      <c r="F4" s="55" t="s">
        <v>58</v>
      </c>
      <c r="G4" s="8" t="s">
        <v>59</v>
      </c>
      <c r="H4" s="9"/>
      <c r="I4" s="53" t="s">
        <v>60</v>
      </c>
      <c r="J4" s="56" t="s">
        <v>61</v>
      </c>
    </row>
    <row r="5" spans="1:10" ht="18" customHeight="1">
      <c r="A5" s="52"/>
      <c r="B5" s="54"/>
      <c r="C5" s="54"/>
      <c r="D5" s="54"/>
      <c r="E5" s="54"/>
      <c r="F5" s="52"/>
      <c r="G5" s="10" t="s">
        <v>62</v>
      </c>
      <c r="H5" s="10" t="s">
        <v>63</v>
      </c>
      <c r="I5" s="54"/>
      <c r="J5" s="57"/>
    </row>
    <row r="6" spans="1:10" ht="22.5" customHeight="1">
      <c r="A6" s="11" t="s">
        <v>64</v>
      </c>
      <c r="B6" s="12" t="s">
        <v>65</v>
      </c>
      <c r="C6" s="13">
        <v>16000000</v>
      </c>
      <c r="D6" s="13">
        <v>16000000</v>
      </c>
      <c r="E6" s="14" t="s">
        <v>0</v>
      </c>
      <c r="F6" s="15" t="s">
        <v>66</v>
      </c>
      <c r="G6" s="13">
        <v>13003575</v>
      </c>
      <c r="H6" s="13">
        <v>21240938</v>
      </c>
      <c r="I6" s="13">
        <f>D6-G6</f>
        <v>2996425</v>
      </c>
      <c r="J6" s="16" t="s">
        <v>1</v>
      </c>
    </row>
    <row r="7" spans="1:10" ht="22.5" customHeight="1">
      <c r="A7" s="17"/>
      <c r="B7" s="14"/>
      <c r="C7" s="13"/>
      <c r="D7" s="13"/>
      <c r="E7" s="14"/>
      <c r="F7" s="18"/>
      <c r="G7" s="13"/>
      <c r="H7" s="13"/>
      <c r="I7" s="13"/>
      <c r="J7" s="19" t="s">
        <v>2</v>
      </c>
    </row>
    <row r="8" spans="1:10" ht="22.5" customHeight="1">
      <c r="A8" s="11" t="s">
        <v>67</v>
      </c>
      <c r="B8" s="12" t="s">
        <v>65</v>
      </c>
      <c r="C8" s="13">
        <v>5000000</v>
      </c>
      <c r="D8" s="13">
        <v>5000000</v>
      </c>
      <c r="E8" s="14" t="s">
        <v>3</v>
      </c>
      <c r="F8" s="15" t="s">
        <v>68</v>
      </c>
      <c r="G8" s="13">
        <v>4750000</v>
      </c>
      <c r="H8" s="13">
        <v>5057317</v>
      </c>
      <c r="I8" s="13">
        <f>D8-G8</f>
        <v>250000</v>
      </c>
      <c r="J8" s="16" t="s">
        <v>4</v>
      </c>
    </row>
    <row r="9" spans="1:10" ht="22.5" customHeight="1">
      <c r="A9" s="17"/>
      <c r="B9" s="14"/>
      <c r="C9" s="13"/>
      <c r="D9" s="13"/>
      <c r="E9" s="14"/>
      <c r="F9" s="18"/>
      <c r="G9" s="13"/>
      <c r="H9" s="13"/>
      <c r="I9" s="13"/>
      <c r="J9" s="19" t="s">
        <v>2</v>
      </c>
    </row>
    <row r="10" spans="1:10" ht="22.5" customHeight="1">
      <c r="A10" s="11" t="s">
        <v>69</v>
      </c>
      <c r="B10" s="12" t="s">
        <v>65</v>
      </c>
      <c r="C10" s="13">
        <v>5000000</v>
      </c>
      <c r="D10" s="13">
        <v>5000000</v>
      </c>
      <c r="E10" s="14" t="s">
        <v>5</v>
      </c>
      <c r="F10" s="20" t="s">
        <v>70</v>
      </c>
      <c r="G10" s="13">
        <v>1333029</v>
      </c>
      <c r="H10" s="13">
        <v>6137820</v>
      </c>
      <c r="I10" s="13">
        <f>D10-G10</f>
        <v>3666971</v>
      </c>
      <c r="J10" s="16" t="s">
        <v>4</v>
      </c>
    </row>
    <row r="11" spans="1:10" ht="22.5" customHeight="1">
      <c r="A11" s="17"/>
      <c r="B11" s="14"/>
      <c r="C11" s="13"/>
      <c r="D11" s="13"/>
      <c r="E11" s="14"/>
      <c r="F11" s="18"/>
      <c r="G11" s="13"/>
      <c r="H11" s="13"/>
      <c r="I11" s="13"/>
      <c r="J11" s="19" t="s">
        <v>2</v>
      </c>
    </row>
    <row r="12" spans="1:10" ht="22.5" customHeight="1">
      <c r="A12" s="11" t="s">
        <v>71</v>
      </c>
      <c r="B12" s="12" t="s">
        <v>65</v>
      </c>
      <c r="C12" s="13">
        <v>25000000</v>
      </c>
      <c r="D12" s="13">
        <v>25000000</v>
      </c>
      <c r="E12" s="14" t="s">
        <v>6</v>
      </c>
      <c r="F12" s="20" t="s">
        <v>72</v>
      </c>
      <c r="G12" s="13">
        <v>5308120</v>
      </c>
      <c r="H12" s="13">
        <v>30165713</v>
      </c>
      <c r="I12" s="13">
        <f>D12-G12</f>
        <v>19691880</v>
      </c>
      <c r="J12" s="16" t="s">
        <v>1</v>
      </c>
    </row>
    <row r="13" spans="1:10" ht="22.5" customHeight="1">
      <c r="A13" s="17"/>
      <c r="B13" s="14"/>
      <c r="C13" s="13"/>
      <c r="D13" s="13"/>
      <c r="E13" s="14"/>
      <c r="F13" s="18"/>
      <c r="G13" s="13"/>
      <c r="H13" s="13"/>
      <c r="I13" s="13"/>
      <c r="J13" s="19" t="s">
        <v>2</v>
      </c>
    </row>
    <row r="14" spans="1:10" ht="22.5" customHeight="1">
      <c r="A14" s="11" t="s">
        <v>73</v>
      </c>
      <c r="B14" s="12" t="s">
        <v>65</v>
      </c>
      <c r="C14" s="13">
        <v>2403200</v>
      </c>
      <c r="D14" s="13">
        <v>2403200</v>
      </c>
      <c r="E14" s="14" t="s">
        <v>7</v>
      </c>
      <c r="F14" s="20" t="s">
        <v>74</v>
      </c>
      <c r="G14" s="13">
        <v>0</v>
      </c>
      <c r="H14" s="13">
        <v>102136</v>
      </c>
      <c r="I14" s="13">
        <f>D14-G14</f>
        <v>2403200</v>
      </c>
      <c r="J14" s="16" t="s">
        <v>4</v>
      </c>
    </row>
    <row r="15" spans="1:10" ht="22.5" customHeight="1">
      <c r="A15" s="17"/>
      <c r="B15" s="14"/>
      <c r="C15" s="13"/>
      <c r="D15" s="13"/>
      <c r="E15" s="14"/>
      <c r="F15" s="18"/>
      <c r="G15" s="13"/>
      <c r="H15" s="13"/>
      <c r="I15" s="13"/>
      <c r="J15" s="19" t="s">
        <v>2</v>
      </c>
    </row>
    <row r="16" spans="1:10" ht="22.5" customHeight="1">
      <c r="A16" s="11" t="s">
        <v>75</v>
      </c>
      <c r="B16" s="12" t="s">
        <v>65</v>
      </c>
      <c r="C16" s="13">
        <v>5656000</v>
      </c>
      <c r="D16" s="13">
        <v>5656000</v>
      </c>
      <c r="E16" s="14" t="s">
        <v>8</v>
      </c>
      <c r="F16" s="21" t="s">
        <v>76</v>
      </c>
      <c r="G16" s="13">
        <v>0</v>
      </c>
      <c r="H16" s="13">
        <v>282800</v>
      </c>
      <c r="I16" s="13">
        <f>D16-G16</f>
        <v>5656000</v>
      </c>
      <c r="J16" s="16" t="s">
        <v>4</v>
      </c>
    </row>
    <row r="17" spans="1:10" ht="22.5" customHeight="1">
      <c r="A17" s="17"/>
      <c r="B17" s="14"/>
      <c r="C17" s="13"/>
      <c r="D17" s="13"/>
      <c r="E17" s="14"/>
      <c r="F17" s="18"/>
      <c r="G17" s="13"/>
      <c r="H17" s="13"/>
      <c r="I17" s="13"/>
      <c r="J17" s="19" t="s">
        <v>2</v>
      </c>
    </row>
    <row r="18" spans="1:10" ht="22.5" customHeight="1">
      <c r="A18" s="11" t="s">
        <v>77</v>
      </c>
      <c r="B18" s="12" t="s">
        <v>78</v>
      </c>
      <c r="C18" s="13">
        <v>5500000</v>
      </c>
      <c r="D18" s="13">
        <v>5500000</v>
      </c>
      <c r="E18" s="14" t="s">
        <v>9</v>
      </c>
      <c r="F18" s="20" t="s">
        <v>79</v>
      </c>
      <c r="G18" s="13">
        <v>0</v>
      </c>
      <c r="H18" s="13">
        <v>275000</v>
      </c>
      <c r="I18" s="13">
        <f>D18-G18</f>
        <v>5500000</v>
      </c>
      <c r="J18" s="16" t="s">
        <v>4</v>
      </c>
    </row>
    <row r="19" spans="1:10" ht="22.5" customHeight="1">
      <c r="A19" s="17"/>
      <c r="B19" s="14"/>
      <c r="C19" s="13"/>
      <c r="D19" s="13"/>
      <c r="E19" s="14"/>
      <c r="F19" s="18"/>
      <c r="G19" s="13"/>
      <c r="H19" s="13"/>
      <c r="I19" s="13"/>
      <c r="J19" s="19" t="s">
        <v>2</v>
      </c>
    </row>
    <row r="20" spans="1:10" ht="22.5" customHeight="1">
      <c r="A20" s="11" t="s">
        <v>10</v>
      </c>
      <c r="B20" s="12" t="s">
        <v>80</v>
      </c>
      <c r="C20" s="13">
        <v>1910000</v>
      </c>
      <c r="D20" s="13">
        <v>1910000</v>
      </c>
      <c r="E20" s="14" t="s">
        <v>11</v>
      </c>
      <c r="F20" s="20" t="s">
        <v>81</v>
      </c>
      <c r="G20" s="13">
        <v>1410000</v>
      </c>
      <c r="H20" s="13">
        <v>0</v>
      </c>
      <c r="I20" s="13">
        <f>D20-G20</f>
        <v>500000</v>
      </c>
      <c r="J20" s="16" t="s">
        <v>12</v>
      </c>
    </row>
    <row r="21" spans="1:9" ht="22.5" customHeight="1">
      <c r="A21" s="17"/>
      <c r="B21" s="14"/>
      <c r="C21" s="13"/>
      <c r="D21" s="13"/>
      <c r="E21" s="14"/>
      <c r="F21" s="18"/>
      <c r="G21" s="13"/>
      <c r="H21" s="13"/>
      <c r="I21" s="13"/>
    </row>
    <row r="22" spans="1:10" ht="22.5" customHeight="1">
      <c r="A22" s="11" t="s">
        <v>82</v>
      </c>
      <c r="B22" s="12" t="s">
        <v>78</v>
      </c>
      <c r="C22" s="13">
        <v>4900000</v>
      </c>
      <c r="D22" s="13">
        <v>4900000</v>
      </c>
      <c r="E22" s="14" t="s">
        <v>13</v>
      </c>
      <c r="F22" s="20" t="s">
        <v>83</v>
      </c>
      <c r="G22" s="13">
        <v>0</v>
      </c>
      <c r="H22" s="13">
        <v>159250</v>
      </c>
      <c r="I22" s="13">
        <f>D22-G22</f>
        <v>4900000</v>
      </c>
      <c r="J22" s="16" t="s">
        <v>4</v>
      </c>
    </row>
    <row r="23" spans="1:10" ht="22.5" customHeight="1">
      <c r="A23" s="17"/>
      <c r="B23" s="14"/>
      <c r="C23" s="13"/>
      <c r="D23" s="13"/>
      <c r="E23" s="14"/>
      <c r="F23" s="18"/>
      <c r="G23" s="13"/>
      <c r="H23" s="13"/>
      <c r="I23" s="13"/>
      <c r="J23" s="19" t="s">
        <v>2</v>
      </c>
    </row>
    <row r="24" spans="1:10" ht="22.5" customHeight="1">
      <c r="A24" s="11" t="s">
        <v>14</v>
      </c>
      <c r="B24" s="12" t="s">
        <v>78</v>
      </c>
      <c r="C24" s="13">
        <v>150000000</v>
      </c>
      <c r="D24" s="13">
        <v>73175809</v>
      </c>
      <c r="E24" s="14" t="s">
        <v>15</v>
      </c>
      <c r="F24" s="20" t="s">
        <v>84</v>
      </c>
      <c r="G24" s="13">
        <v>44068728</v>
      </c>
      <c r="H24" s="13">
        <v>0</v>
      </c>
      <c r="I24" s="13">
        <v>46128327</v>
      </c>
      <c r="J24" t="s">
        <v>85</v>
      </c>
    </row>
    <row r="25" spans="1:10" ht="22.5" customHeight="1">
      <c r="A25" s="17"/>
      <c r="B25" s="14"/>
      <c r="C25" s="13"/>
      <c r="D25" s="13"/>
      <c r="E25" s="14"/>
      <c r="F25" s="18"/>
      <c r="G25" s="13"/>
      <c r="H25" s="13"/>
      <c r="I25" s="13"/>
      <c r="J25" s="19" t="s">
        <v>16</v>
      </c>
    </row>
    <row r="26" spans="1:10" ht="22.5" customHeight="1">
      <c r="A26" s="11" t="s">
        <v>86</v>
      </c>
      <c r="B26" s="12" t="s">
        <v>65</v>
      </c>
      <c r="C26" s="13">
        <v>2859000</v>
      </c>
      <c r="D26" s="13">
        <v>2859000</v>
      </c>
      <c r="E26" s="14" t="s">
        <v>17</v>
      </c>
      <c r="F26" s="20" t="s">
        <v>87</v>
      </c>
      <c r="G26" s="13">
        <v>1547092</v>
      </c>
      <c r="H26" s="13">
        <v>836954</v>
      </c>
      <c r="I26" s="13">
        <f>D26-G26</f>
        <v>1311908</v>
      </c>
      <c r="J26" s="16" t="s">
        <v>18</v>
      </c>
    </row>
    <row r="27" spans="1:10" ht="22.5" customHeight="1">
      <c r="A27" s="17"/>
      <c r="B27" s="14"/>
      <c r="C27" s="13"/>
      <c r="D27" s="13"/>
      <c r="E27" s="14"/>
      <c r="F27" s="18"/>
      <c r="G27" s="13"/>
      <c r="H27" s="13"/>
      <c r="I27" s="13"/>
      <c r="J27" s="19" t="s">
        <v>19</v>
      </c>
    </row>
    <row r="28" spans="1:10" ht="22.5" customHeight="1">
      <c r="A28" s="11" t="s">
        <v>88</v>
      </c>
      <c r="B28" s="12" t="s">
        <v>65</v>
      </c>
      <c r="C28" s="13">
        <v>5000000</v>
      </c>
      <c r="D28" s="13">
        <v>5000000</v>
      </c>
      <c r="E28" s="14" t="s">
        <v>20</v>
      </c>
      <c r="F28" s="21" t="s">
        <v>89</v>
      </c>
      <c r="G28" s="13">
        <v>890620</v>
      </c>
      <c r="H28" s="13">
        <v>820180</v>
      </c>
      <c r="I28" s="13">
        <f>D28-G28</f>
        <v>4109380</v>
      </c>
      <c r="J28" s="16" t="s">
        <v>18</v>
      </c>
    </row>
    <row r="29" spans="1:10" ht="22.5" customHeight="1">
      <c r="A29" s="17"/>
      <c r="B29" s="14"/>
      <c r="C29" s="13"/>
      <c r="D29" s="13"/>
      <c r="E29" s="14"/>
      <c r="F29" s="18"/>
      <c r="G29" s="13"/>
      <c r="H29" s="13"/>
      <c r="I29" s="13"/>
      <c r="J29" s="19" t="s">
        <v>19</v>
      </c>
    </row>
    <row r="30" spans="1:10" ht="22.5" customHeight="1">
      <c r="A30" s="11" t="s">
        <v>90</v>
      </c>
      <c r="B30" s="12" t="s">
        <v>78</v>
      </c>
      <c r="C30" s="13">
        <v>500000000</v>
      </c>
      <c r="D30" s="13">
        <v>500000000</v>
      </c>
      <c r="E30" s="14" t="s">
        <v>21</v>
      </c>
      <c r="F30" s="22" t="s">
        <v>22</v>
      </c>
      <c r="G30" s="13">
        <v>0</v>
      </c>
      <c r="H30" s="13">
        <v>0</v>
      </c>
      <c r="I30" s="13">
        <f>D30-G30</f>
        <v>500000000</v>
      </c>
      <c r="J30" s="16" t="s">
        <v>23</v>
      </c>
    </row>
    <row r="31" spans="1:10" ht="22.5" customHeight="1">
      <c r="A31" s="17"/>
      <c r="B31" s="14"/>
      <c r="C31" s="13"/>
      <c r="D31" s="13"/>
      <c r="E31" s="14"/>
      <c r="F31" s="18"/>
      <c r="G31" s="13"/>
      <c r="H31" s="13"/>
      <c r="I31" s="13"/>
      <c r="J31" s="19" t="s">
        <v>24</v>
      </c>
    </row>
    <row r="32" spans="1:10" ht="22.5" customHeight="1">
      <c r="A32" s="11" t="s">
        <v>91</v>
      </c>
      <c r="B32" s="12" t="s">
        <v>65</v>
      </c>
      <c r="C32" s="13">
        <v>50000000</v>
      </c>
      <c r="D32" s="13">
        <v>8163577</v>
      </c>
      <c r="E32" s="14" t="s">
        <v>25</v>
      </c>
      <c r="F32" s="22" t="s">
        <v>22</v>
      </c>
      <c r="G32" s="13">
        <v>0</v>
      </c>
      <c r="H32" s="13">
        <v>0</v>
      </c>
      <c r="I32" s="13">
        <f>D32-G32</f>
        <v>8163577</v>
      </c>
      <c r="J32" s="16" t="s">
        <v>23</v>
      </c>
    </row>
    <row r="33" spans="1:10" ht="46.5" customHeight="1" thickBot="1">
      <c r="A33" s="23"/>
      <c r="B33" s="24"/>
      <c r="C33" s="25"/>
      <c r="D33" s="25"/>
      <c r="E33" s="24"/>
      <c r="F33" s="26"/>
      <c r="G33" s="25"/>
      <c r="H33" s="25"/>
      <c r="I33" s="27"/>
      <c r="J33" s="28" t="s">
        <v>24</v>
      </c>
    </row>
    <row r="34" spans="1:10" ht="22.5" customHeight="1">
      <c r="A34" s="11" t="s">
        <v>26</v>
      </c>
      <c r="B34" s="12" t="s">
        <v>92</v>
      </c>
      <c r="C34" s="13">
        <v>60000000</v>
      </c>
      <c r="D34" s="13">
        <v>51590408</v>
      </c>
      <c r="E34" s="14" t="s">
        <v>27</v>
      </c>
      <c r="F34" s="15" t="s">
        <v>93</v>
      </c>
      <c r="G34" s="13">
        <v>2164291</v>
      </c>
      <c r="H34" s="13">
        <v>3658749</v>
      </c>
      <c r="I34" s="13">
        <f>D34-G34</f>
        <v>49426117</v>
      </c>
      <c r="J34" s="16" t="s">
        <v>28</v>
      </c>
    </row>
    <row r="35" spans="1:10" ht="22.5" customHeight="1">
      <c r="A35" s="17"/>
      <c r="B35" s="14"/>
      <c r="C35" s="13"/>
      <c r="D35" s="13"/>
      <c r="E35" s="14"/>
      <c r="F35" s="18"/>
      <c r="G35" s="13"/>
      <c r="H35" s="13"/>
      <c r="I35" s="13"/>
      <c r="J35" s="19" t="s">
        <v>29</v>
      </c>
    </row>
    <row r="36" spans="1:10" ht="22.5" customHeight="1">
      <c r="A36" s="11" t="s">
        <v>94</v>
      </c>
      <c r="B36" s="12" t="s">
        <v>78</v>
      </c>
      <c r="C36" s="13">
        <v>16650000</v>
      </c>
      <c r="D36" s="13">
        <v>16650000</v>
      </c>
      <c r="E36" s="14" t="s">
        <v>30</v>
      </c>
      <c r="F36" s="15" t="s">
        <v>95</v>
      </c>
      <c r="G36" s="13">
        <v>0</v>
      </c>
      <c r="H36" s="13">
        <v>838984</v>
      </c>
      <c r="I36" s="13">
        <f>D36-G36</f>
        <v>16650000</v>
      </c>
      <c r="J36" s="16" t="s">
        <v>31</v>
      </c>
    </row>
    <row r="37" spans="1:10" ht="22.5" customHeight="1">
      <c r="A37" s="17"/>
      <c r="B37" s="14"/>
      <c r="C37" s="13"/>
      <c r="D37" s="13"/>
      <c r="E37" s="14"/>
      <c r="F37" s="18"/>
      <c r="G37" s="13"/>
      <c r="H37" s="13"/>
      <c r="I37" s="13"/>
      <c r="J37" s="29" t="s">
        <v>32</v>
      </c>
    </row>
    <row r="38" spans="1:10" ht="22.5" customHeight="1">
      <c r="A38" s="17"/>
      <c r="B38" s="14"/>
      <c r="C38" s="13"/>
      <c r="D38" s="13"/>
      <c r="E38" s="14"/>
      <c r="F38" s="18"/>
      <c r="G38" s="13"/>
      <c r="H38" s="13"/>
      <c r="I38" s="13"/>
      <c r="J38" s="19" t="s">
        <v>33</v>
      </c>
    </row>
    <row r="39" spans="1:10" ht="22.5" customHeight="1">
      <c r="A39" s="11" t="s">
        <v>34</v>
      </c>
      <c r="B39" s="12" t="s">
        <v>78</v>
      </c>
      <c r="C39" s="13">
        <v>58900000</v>
      </c>
      <c r="D39" s="13">
        <v>50344969</v>
      </c>
      <c r="E39" s="14" t="s">
        <v>35</v>
      </c>
      <c r="F39" s="20" t="s">
        <v>84</v>
      </c>
      <c r="G39" s="13">
        <v>3356331</v>
      </c>
      <c r="H39" s="13">
        <v>2288620</v>
      </c>
      <c r="I39" s="13">
        <f>D39-G39</f>
        <v>46988638</v>
      </c>
      <c r="J39" s="16" t="s">
        <v>36</v>
      </c>
    </row>
    <row r="40" spans="1:10" ht="22.5" customHeight="1">
      <c r="A40" s="17"/>
      <c r="B40" s="14"/>
      <c r="C40" s="13"/>
      <c r="D40" s="13"/>
      <c r="E40" s="14"/>
      <c r="F40" s="18"/>
      <c r="G40" s="13"/>
      <c r="H40" s="13"/>
      <c r="I40" s="13"/>
      <c r="J40" s="19" t="s">
        <v>37</v>
      </c>
    </row>
    <row r="41" spans="1:10" ht="22.5" customHeight="1">
      <c r="A41" s="11" t="s">
        <v>96</v>
      </c>
      <c r="B41" s="12" t="s">
        <v>78</v>
      </c>
      <c r="C41" s="13">
        <v>351350</v>
      </c>
      <c r="D41" s="13">
        <v>292297</v>
      </c>
      <c r="E41" s="14" t="s">
        <v>38</v>
      </c>
      <c r="F41" s="15" t="s">
        <v>95</v>
      </c>
      <c r="G41" s="13">
        <v>0</v>
      </c>
      <c r="H41" s="13">
        <v>190049</v>
      </c>
      <c r="I41" s="13">
        <f>D41-G41</f>
        <v>292297</v>
      </c>
      <c r="J41" s="16" t="s">
        <v>39</v>
      </c>
    </row>
    <row r="42" spans="1:10" ht="22.5" customHeight="1">
      <c r="A42" s="17"/>
      <c r="B42" s="14"/>
      <c r="C42" s="13"/>
      <c r="D42" s="13"/>
      <c r="E42" s="14"/>
      <c r="F42" s="18"/>
      <c r="G42" s="13"/>
      <c r="H42" s="13"/>
      <c r="I42" s="13"/>
      <c r="J42" s="19" t="s">
        <v>40</v>
      </c>
    </row>
    <row r="43" spans="1:10" ht="22.5" customHeight="1">
      <c r="A43" s="11" t="s">
        <v>97</v>
      </c>
      <c r="B43" s="12" t="s">
        <v>78</v>
      </c>
      <c r="C43" s="13">
        <v>8466994</v>
      </c>
      <c r="D43" s="13">
        <v>7949213</v>
      </c>
      <c r="E43" s="14" t="s">
        <v>41</v>
      </c>
      <c r="F43" s="15" t="s">
        <v>95</v>
      </c>
      <c r="G43" s="13">
        <v>0</v>
      </c>
      <c r="H43" s="13">
        <v>281779</v>
      </c>
      <c r="I43" s="13">
        <f>D43-G43</f>
        <v>7949213</v>
      </c>
      <c r="J43" s="16" t="s">
        <v>39</v>
      </c>
    </row>
    <row r="44" spans="1:10" ht="22.5" customHeight="1">
      <c r="A44" s="17"/>
      <c r="B44" s="14"/>
      <c r="C44" s="13"/>
      <c r="D44" s="13"/>
      <c r="E44" s="14"/>
      <c r="F44" s="30"/>
      <c r="G44" s="13"/>
      <c r="H44" s="13"/>
      <c r="I44" s="13"/>
      <c r="J44" s="19" t="s">
        <v>40</v>
      </c>
    </row>
    <row r="45" spans="1:10" ht="22.5" customHeight="1">
      <c r="A45" s="11" t="s">
        <v>98</v>
      </c>
      <c r="B45" s="12" t="s">
        <v>78</v>
      </c>
      <c r="C45" s="13">
        <v>1494510</v>
      </c>
      <c r="D45" s="13">
        <v>1494510</v>
      </c>
      <c r="E45" s="14" t="s">
        <v>42</v>
      </c>
      <c r="F45" s="15" t="s">
        <v>95</v>
      </c>
      <c r="G45" s="13">
        <v>0</v>
      </c>
      <c r="H45" s="13">
        <v>61977</v>
      </c>
      <c r="I45" s="13">
        <f>D45-G45</f>
        <v>1494510</v>
      </c>
      <c r="J45" s="16" t="s">
        <v>39</v>
      </c>
    </row>
    <row r="46" spans="1:10" ht="22.5" customHeight="1">
      <c r="A46" s="17"/>
      <c r="B46" s="14"/>
      <c r="C46" s="13"/>
      <c r="D46" s="13"/>
      <c r="E46" s="14"/>
      <c r="F46" s="18"/>
      <c r="G46" s="13"/>
      <c r="H46" s="13"/>
      <c r="I46" s="13"/>
      <c r="J46" s="19" t="s">
        <v>40</v>
      </c>
    </row>
    <row r="47" spans="1:9" ht="22.5" customHeight="1">
      <c r="A47" s="17"/>
      <c r="B47" s="14"/>
      <c r="C47" s="13"/>
      <c r="D47" s="13"/>
      <c r="E47" s="14"/>
      <c r="F47" s="18"/>
      <c r="G47" s="13"/>
      <c r="H47" s="13"/>
      <c r="I47" s="13"/>
    </row>
    <row r="48" spans="1:10" ht="22.5" customHeight="1">
      <c r="A48" s="17"/>
      <c r="B48" s="12" t="s">
        <v>99</v>
      </c>
      <c r="C48" s="13">
        <f>C6+C8+C10+C12+C14+C16+C26+C28+C32</f>
        <v>116918200</v>
      </c>
      <c r="D48" s="13">
        <f aca="true" t="shared" si="0" ref="D48:I48">D6+D8+D10+D12+D14+D16+D26+D28+D32</f>
        <v>75081777</v>
      </c>
      <c r="E48" s="31"/>
      <c r="F48" s="31"/>
      <c r="G48" s="13">
        <f t="shared" si="0"/>
        <v>26832436</v>
      </c>
      <c r="H48" s="13">
        <f t="shared" si="0"/>
        <v>64643858</v>
      </c>
      <c r="I48" s="13">
        <f t="shared" si="0"/>
        <v>48249341</v>
      </c>
      <c r="J48" s="32" t="s">
        <v>100</v>
      </c>
    </row>
    <row r="49" spans="1:10" ht="22.5" customHeight="1">
      <c r="A49" s="17"/>
      <c r="B49" s="12" t="s">
        <v>43</v>
      </c>
      <c r="C49" s="13"/>
      <c r="D49" s="13"/>
      <c r="E49" s="14"/>
      <c r="F49" s="18"/>
      <c r="G49" s="13"/>
      <c r="H49" s="13"/>
      <c r="I49" s="13"/>
      <c r="J49" s="33" t="s">
        <v>101</v>
      </c>
    </row>
    <row r="50" spans="1:11" s="41" customFormat="1" ht="22.5" customHeight="1">
      <c r="A50" s="34"/>
      <c r="B50" s="35" t="s">
        <v>44</v>
      </c>
      <c r="C50" s="36"/>
      <c r="D50" s="36"/>
      <c r="E50" s="37"/>
      <c r="F50" s="38"/>
      <c r="G50" s="36"/>
      <c r="H50" s="36"/>
      <c r="I50" s="36">
        <f>I48*1.6031*34.753</f>
        <v>2688093065.414896</v>
      </c>
      <c r="J50" s="39" t="s">
        <v>102</v>
      </c>
      <c r="K50" s="40"/>
    </row>
    <row r="51" spans="1:11" ht="22.5" customHeight="1">
      <c r="A51" s="17"/>
      <c r="B51" s="12" t="s">
        <v>78</v>
      </c>
      <c r="C51" s="13">
        <f>C18+C22+C24+C30+C36+C39+C41+C43+C45</f>
        <v>746262854</v>
      </c>
      <c r="D51" s="13">
        <f aca="true" t="shared" si="1" ref="D51:I51">D18+D22+D24+D30+D36+D39+D41+D43+D45</f>
        <v>660306798</v>
      </c>
      <c r="E51" s="31"/>
      <c r="F51" s="31"/>
      <c r="G51" s="13">
        <f t="shared" si="1"/>
        <v>47425059</v>
      </c>
      <c r="H51" s="13">
        <f t="shared" si="1"/>
        <v>4095659</v>
      </c>
      <c r="I51" s="13">
        <f t="shared" si="1"/>
        <v>629902985</v>
      </c>
      <c r="J51" s="42" t="s">
        <v>103</v>
      </c>
      <c r="K51" s="43"/>
    </row>
    <row r="52" spans="1:9" ht="22.5" customHeight="1">
      <c r="A52" s="17"/>
      <c r="B52" s="12" t="s">
        <v>43</v>
      </c>
      <c r="C52" s="13"/>
      <c r="D52" s="13"/>
      <c r="E52" s="14"/>
      <c r="F52" s="18"/>
      <c r="G52" s="13"/>
      <c r="H52" s="13"/>
      <c r="I52" s="13"/>
    </row>
    <row r="53" spans="1:10" ht="22.5" customHeight="1">
      <c r="A53" s="44" t="s">
        <v>45</v>
      </c>
      <c r="B53" s="35" t="s">
        <v>44</v>
      </c>
      <c r="C53" s="13"/>
      <c r="D53" s="13"/>
      <c r="E53" s="14"/>
      <c r="F53" s="18"/>
      <c r="G53" s="13"/>
      <c r="H53" s="13"/>
      <c r="I53" s="36">
        <f>I51*34.753</f>
        <v>21891018437.705</v>
      </c>
      <c r="J53" s="1" t="s">
        <v>104</v>
      </c>
    </row>
    <row r="54" spans="1:9" ht="22.5" customHeight="1">
      <c r="A54" s="17"/>
      <c r="B54" s="12" t="s">
        <v>105</v>
      </c>
      <c r="C54" s="13">
        <f>C20</f>
        <v>1910000</v>
      </c>
      <c r="D54" s="13">
        <f aca="true" t="shared" si="2" ref="D54:I54">D20</f>
        <v>1910000</v>
      </c>
      <c r="E54" s="31"/>
      <c r="F54" s="31"/>
      <c r="G54" s="13">
        <f t="shared" si="2"/>
        <v>1410000</v>
      </c>
      <c r="H54" s="13">
        <f t="shared" si="2"/>
        <v>0</v>
      </c>
      <c r="I54" s="13">
        <f t="shared" si="2"/>
        <v>500000</v>
      </c>
    </row>
    <row r="55" spans="1:10" ht="22.5" customHeight="1">
      <c r="A55" s="17"/>
      <c r="B55" s="12" t="s">
        <v>43</v>
      </c>
      <c r="C55" s="13"/>
      <c r="D55" s="13"/>
      <c r="E55" s="14"/>
      <c r="F55" s="18"/>
      <c r="G55" s="13"/>
      <c r="H55" s="13"/>
      <c r="I55" s="13"/>
      <c r="J55" s="43"/>
    </row>
    <row r="56" spans="1:10" ht="22.5" customHeight="1">
      <c r="A56" s="17"/>
      <c r="B56" s="35" t="s">
        <v>44</v>
      </c>
      <c r="C56" s="13"/>
      <c r="D56" s="13"/>
      <c r="E56" s="14"/>
      <c r="F56" s="30"/>
      <c r="G56" s="13"/>
      <c r="H56" s="13"/>
      <c r="I56" s="36">
        <f>I54*3</f>
        <v>1500000</v>
      </c>
      <c r="J56" s="16" t="s">
        <v>106</v>
      </c>
    </row>
    <row r="57" spans="1:10" ht="22.5" customHeight="1">
      <c r="A57" s="17"/>
      <c r="B57" s="12" t="s">
        <v>107</v>
      </c>
      <c r="C57" s="13">
        <f>C34</f>
        <v>60000000</v>
      </c>
      <c r="D57" s="13">
        <f aca="true" t="shared" si="3" ref="D57:I57">D34</f>
        <v>51590408</v>
      </c>
      <c r="E57" s="31"/>
      <c r="F57" s="31"/>
      <c r="G57" s="13">
        <f t="shared" si="3"/>
        <v>2164291</v>
      </c>
      <c r="H57" s="13">
        <f t="shared" si="3"/>
        <v>3658749</v>
      </c>
      <c r="I57" s="13">
        <f t="shared" si="3"/>
        <v>49426117</v>
      </c>
      <c r="J57" s="32" t="s">
        <v>108</v>
      </c>
    </row>
    <row r="58" spans="1:10" ht="22.5" customHeight="1">
      <c r="A58" s="17"/>
      <c r="B58" s="12" t="s">
        <v>43</v>
      </c>
      <c r="C58" s="13"/>
      <c r="D58" s="13"/>
      <c r="E58" s="14"/>
      <c r="F58" s="18"/>
      <c r="G58" s="13"/>
      <c r="H58" s="13"/>
      <c r="I58" s="13"/>
      <c r="J58" s="45" t="s">
        <v>109</v>
      </c>
    </row>
    <row r="59" spans="1:10" ht="22.5" customHeight="1">
      <c r="A59" s="17"/>
      <c r="B59" s="35" t="s">
        <v>44</v>
      </c>
      <c r="C59" s="13"/>
      <c r="D59" s="13"/>
      <c r="E59" s="14"/>
      <c r="F59" s="18"/>
      <c r="G59" s="13"/>
      <c r="H59" s="13"/>
      <c r="I59" s="36">
        <f>I57/1.5762*34.753</f>
        <v>1089776579.1784036</v>
      </c>
      <c r="J59" s="46" t="s">
        <v>104</v>
      </c>
    </row>
    <row r="60" spans="1:9" ht="22.5" customHeight="1">
      <c r="A60" s="17"/>
      <c r="B60" s="14"/>
      <c r="C60" s="13"/>
      <c r="D60" s="13"/>
      <c r="E60" s="14"/>
      <c r="F60" s="18"/>
      <c r="G60" s="13"/>
      <c r="H60" s="13"/>
      <c r="I60" s="13"/>
    </row>
    <row r="61" spans="1:10" ht="22.5" customHeight="1" thickBot="1">
      <c r="A61" s="47" t="s">
        <v>46</v>
      </c>
      <c r="B61" s="48" t="s">
        <v>44</v>
      </c>
      <c r="C61" s="25"/>
      <c r="D61" s="25"/>
      <c r="E61" s="24"/>
      <c r="F61" s="26"/>
      <c r="G61" s="25"/>
      <c r="H61" s="25"/>
      <c r="I61" s="49">
        <f>I50+I53+I56+I59</f>
        <v>25670388082.298298</v>
      </c>
      <c r="J61" s="50"/>
    </row>
  </sheetData>
  <mergeCells count="8">
    <mergeCell ref="E4:E5"/>
    <mergeCell ref="F4:F5"/>
    <mergeCell ref="I4:I5"/>
    <mergeCell ref="J4:J5"/>
    <mergeCell ref="A4:A5"/>
    <mergeCell ref="B4:B5"/>
    <mergeCell ref="C4:C5"/>
    <mergeCell ref="D4:D5"/>
  </mergeCells>
  <printOptions horizontalCentered="1"/>
  <pageMargins left="0.1968503937007874" right="0.1968503937007874" top="0.5905511811023623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丙-4-27</dc:title>
  <dc:subject>丙-4-27</dc:subject>
  <dc:creator>行政院主計處</dc:creator>
  <cp:keywords/>
  <dc:description> </dc:description>
  <cp:lastModifiedBy>Administrator</cp:lastModifiedBy>
  <dcterms:created xsi:type="dcterms:W3CDTF">2003-04-28T03:22:14Z</dcterms:created>
  <dcterms:modified xsi:type="dcterms:W3CDTF">2008-11-14T05:46:29Z</dcterms:modified>
  <cp:category>I14</cp:category>
  <cp:version/>
  <cp:contentType/>
  <cp:contentStatus/>
</cp:coreProperties>
</file>