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8445" windowHeight="4470" activeTab="0"/>
  </bookViews>
  <sheets>
    <sheet name="91平衡表" sheetId="1" r:id="rId1"/>
    <sheet name="平衡表－特別" sheetId="2" r:id="rId2"/>
    <sheet name="固定資產" sheetId="3" r:id="rId3"/>
    <sheet name="信託基金" sheetId="4" r:id="rId4"/>
    <sheet name="Sheet1" sheetId="5" r:id="rId5"/>
  </sheets>
  <definedNames>
    <definedName name="\0">#REF!</definedName>
    <definedName name="\a">#REF!</definedName>
    <definedName name="\p">#REF!</definedName>
    <definedName name="\t">#REF!</definedName>
    <definedName name="_Parse_Out" hidden="1">#REF!</definedName>
    <definedName name="FUN">#REF!</definedName>
    <definedName name="IN">#REF!</definedName>
    <definedName name="IN2_">#REF!</definedName>
    <definedName name="INN">#REF!</definedName>
    <definedName name="P">#REF!</definedName>
    <definedName name="_xlnm.Print_Area" localSheetId="0">'91平衡表'!$A$1:$M$34</definedName>
    <definedName name="_xlnm.Print_Area" localSheetId="3">'信託基金'!$A$1:$E$24</definedName>
    <definedName name="Q">#REF!</definedName>
    <definedName name="T">#REF!</definedName>
  </definedNames>
  <calcPr fullCalcOnLoad="1" iterate="1" iterateCount="1" iterateDelta="0.001"/>
</workbook>
</file>

<file path=xl/comments1.xml><?xml version="1.0" encoding="utf-8"?>
<comments xmlns="http://schemas.openxmlformats.org/spreadsheetml/2006/main">
  <authors>
    <author>林秀鈴</author>
  </authors>
  <commentList>
    <comment ref="B21" authorId="0">
      <text>
        <r>
          <rPr>
            <sz val="10"/>
            <rFont val="新細明體"/>
            <family val="1"/>
          </rPr>
          <t>債款目錄</t>
        </r>
        <r>
          <rPr>
            <sz val="10"/>
            <rFont val="Times New Roman"/>
            <family val="1"/>
          </rPr>
          <t>-</t>
        </r>
        <r>
          <rPr>
            <sz val="10"/>
            <rFont val="新細明體"/>
            <family val="1"/>
          </rPr>
          <t xml:space="preserve">內債
              外債
             中長期借款
之合計
</t>
        </r>
      </text>
    </comment>
  </commentList>
</comments>
</file>

<file path=xl/comments2.xml><?xml version="1.0" encoding="utf-8"?>
<comments xmlns="http://schemas.openxmlformats.org/spreadsheetml/2006/main">
  <authors>
    <author>林秀鈴</author>
  </authors>
  <commentList>
    <comment ref="T9" authorId="0">
      <text>
        <r>
          <rPr>
            <sz val="12"/>
            <rFont val="新細明體"/>
            <family val="1"/>
          </rPr>
          <t>即平衡表之</t>
        </r>
        <r>
          <rPr>
            <sz val="12"/>
            <rFont val="Times New Roman"/>
            <family val="1"/>
          </rPr>
          <t>[</t>
        </r>
        <r>
          <rPr>
            <sz val="12"/>
            <rFont val="新細明體"/>
            <family val="1"/>
          </rPr>
          <t>經費支出</t>
        </r>
        <r>
          <rPr>
            <sz val="12"/>
            <rFont val="Times New Roman"/>
            <family val="1"/>
          </rPr>
          <t>]</t>
        </r>
        <r>
          <rPr>
            <sz val="12"/>
            <rFont val="新細明體"/>
            <family val="1"/>
          </rPr>
          <t>或執行累計表之</t>
        </r>
        <r>
          <rPr>
            <sz val="12"/>
            <rFont val="Times New Roman"/>
            <family val="1"/>
          </rPr>
          <t>[</t>
        </r>
        <r>
          <rPr>
            <sz val="12"/>
            <rFont val="新細明體"/>
            <family val="1"/>
          </rPr>
          <t>實現累計數</t>
        </r>
        <r>
          <rPr>
            <sz val="12"/>
            <rFont val="Times New Roman"/>
            <family val="1"/>
          </rPr>
          <t>]</t>
        </r>
      </text>
    </comment>
    <comment ref="T8" authorId="0">
      <text>
        <r>
          <rPr>
            <sz val="12"/>
            <rFont val="新細明體"/>
            <family val="1"/>
          </rPr>
          <t>即平衡表之</t>
        </r>
        <r>
          <rPr>
            <sz val="12"/>
            <rFont val="Times New Roman"/>
            <family val="1"/>
          </rPr>
          <t>[</t>
        </r>
        <r>
          <rPr>
            <sz val="12"/>
            <rFont val="新細明體"/>
            <family val="1"/>
          </rPr>
          <t>經費支出</t>
        </r>
        <r>
          <rPr>
            <sz val="12"/>
            <rFont val="Times New Roman"/>
            <family val="1"/>
          </rPr>
          <t>]</t>
        </r>
        <r>
          <rPr>
            <sz val="12"/>
            <rFont val="新細明體"/>
            <family val="1"/>
          </rPr>
          <t>或執行累計表之</t>
        </r>
        <r>
          <rPr>
            <sz val="12"/>
            <rFont val="Times New Roman"/>
            <family val="1"/>
          </rPr>
          <t>[</t>
        </r>
        <r>
          <rPr>
            <sz val="12"/>
            <rFont val="新細明體"/>
            <family val="1"/>
          </rPr>
          <t>實現累計數</t>
        </r>
        <r>
          <rPr>
            <sz val="12"/>
            <rFont val="Times New Roman"/>
            <family val="1"/>
          </rPr>
          <t>]</t>
        </r>
      </text>
    </comment>
    <comment ref="T4" authorId="0">
      <text>
        <r>
          <rPr>
            <sz val="12"/>
            <rFont val="新細明體"/>
            <family val="1"/>
          </rPr>
          <t>因其歲入為公債及賒借故本欄資料可查
融資調度執行累計表之</t>
        </r>
        <r>
          <rPr>
            <sz val="12"/>
            <rFont val="Times New Roman"/>
            <family val="1"/>
          </rPr>
          <t>[</t>
        </r>
        <r>
          <rPr>
            <sz val="12"/>
            <rFont val="新細明體"/>
            <family val="1"/>
          </rPr>
          <t>實現累計數</t>
        </r>
        <r>
          <rPr>
            <sz val="12"/>
            <rFont val="Times New Roman"/>
            <family val="1"/>
          </rPr>
          <t>]</t>
        </r>
      </text>
    </comment>
    <comment ref="T3" authorId="0">
      <text>
        <r>
          <rPr>
            <sz val="12"/>
            <rFont val="新細明體"/>
            <family val="1"/>
          </rPr>
          <t>因其歲入為財產收入故本欄資料可查
歲入執行累計表之</t>
        </r>
        <r>
          <rPr>
            <sz val="12"/>
            <rFont val="Times New Roman"/>
            <family val="1"/>
          </rPr>
          <t>[</t>
        </r>
        <r>
          <rPr>
            <sz val="12"/>
            <rFont val="新細明體"/>
            <family val="1"/>
          </rPr>
          <t>實現累計數</t>
        </r>
        <r>
          <rPr>
            <sz val="12"/>
            <rFont val="Times New Roman"/>
            <family val="1"/>
          </rPr>
          <t xml:space="preserve">]
</t>
        </r>
        <r>
          <rPr>
            <sz val="12"/>
            <rFont val="新細明體"/>
            <family val="1"/>
          </rPr>
          <t>或平衡表之</t>
        </r>
        <r>
          <rPr>
            <sz val="12"/>
            <rFont val="Times New Roman"/>
            <family val="1"/>
          </rPr>
          <t>[</t>
        </r>
        <r>
          <rPr>
            <sz val="12"/>
            <rFont val="新細明體"/>
            <family val="1"/>
          </rPr>
          <t>歲入實收數</t>
        </r>
        <r>
          <rPr>
            <sz val="12"/>
            <rFont val="Times New Roman"/>
            <family val="1"/>
          </rPr>
          <t>]</t>
        </r>
      </text>
    </comment>
  </commentList>
</comments>
</file>

<file path=xl/sharedStrings.xml><?xml version="1.0" encoding="utf-8"?>
<sst xmlns="http://schemas.openxmlformats.org/spreadsheetml/2006/main" count="180" uniqueCount="139">
  <si>
    <r>
      <t>特</t>
    </r>
    <r>
      <rPr>
        <sz val="12"/>
        <rFont val="Times New Roman"/>
        <family val="1"/>
      </rPr>
      <t xml:space="preserve">                                        </t>
    </r>
    <r>
      <rPr>
        <sz val="12"/>
        <rFont val="新細明體"/>
        <family val="1"/>
      </rPr>
      <t>種</t>
    </r>
    <r>
      <rPr>
        <sz val="12"/>
        <rFont val="Times New Roman"/>
        <family val="1"/>
      </rPr>
      <t xml:space="preserve">                                       </t>
    </r>
    <r>
      <rPr>
        <sz val="12"/>
        <rFont val="新細明體"/>
        <family val="1"/>
      </rPr>
      <t>基</t>
    </r>
    <r>
      <rPr>
        <sz val="12"/>
        <rFont val="Times New Roman"/>
        <family val="1"/>
      </rPr>
      <t xml:space="preserve">                                        </t>
    </r>
    <r>
      <rPr>
        <sz val="12"/>
        <rFont val="新細明體"/>
        <family val="1"/>
      </rPr>
      <t>金</t>
    </r>
  </si>
  <si>
    <t>科目</t>
  </si>
  <si>
    <r>
      <t>營</t>
    </r>
    <r>
      <rPr>
        <sz val="12"/>
        <rFont val="Times New Roman"/>
        <family val="1"/>
      </rPr>
      <t xml:space="preserve">          </t>
    </r>
    <r>
      <rPr>
        <sz val="12"/>
        <rFont val="新細明體"/>
        <family val="1"/>
      </rPr>
      <t>業</t>
    </r>
    <r>
      <rPr>
        <sz val="12"/>
        <rFont val="Times New Roman"/>
        <family val="1"/>
      </rPr>
      <t xml:space="preserve">          </t>
    </r>
    <r>
      <rPr>
        <sz val="12"/>
        <rFont val="新細明體"/>
        <family val="1"/>
      </rPr>
      <t>基</t>
    </r>
    <r>
      <rPr>
        <sz val="12"/>
        <rFont val="Times New Roman"/>
        <family val="1"/>
      </rPr>
      <t xml:space="preserve">          </t>
    </r>
    <r>
      <rPr>
        <sz val="12"/>
        <rFont val="新細明體"/>
        <family val="1"/>
      </rPr>
      <t>金</t>
    </r>
  </si>
  <si>
    <r>
      <t>其</t>
    </r>
    <r>
      <rPr>
        <sz val="12"/>
        <rFont val="Times New Roman"/>
        <family val="1"/>
      </rPr>
      <t xml:space="preserve">          </t>
    </r>
    <r>
      <rPr>
        <sz val="12"/>
        <rFont val="新細明體"/>
        <family val="1"/>
      </rPr>
      <t>他</t>
    </r>
    <r>
      <rPr>
        <sz val="12"/>
        <rFont val="Times New Roman"/>
        <family val="1"/>
      </rPr>
      <t xml:space="preserve">         </t>
    </r>
    <r>
      <rPr>
        <sz val="12"/>
        <rFont val="新細明體"/>
        <family val="1"/>
      </rPr>
      <t>基</t>
    </r>
    <r>
      <rPr>
        <sz val="12"/>
        <rFont val="Times New Roman"/>
        <family val="1"/>
      </rPr>
      <t xml:space="preserve">          </t>
    </r>
    <r>
      <rPr>
        <sz val="12"/>
        <rFont val="新細明體"/>
        <family val="1"/>
      </rPr>
      <t>金</t>
    </r>
  </si>
  <si>
    <r>
      <t>本</t>
    </r>
    <r>
      <rPr>
        <sz val="12"/>
        <rFont val="Times New Roman"/>
        <family val="1"/>
      </rPr>
      <t xml:space="preserve">     </t>
    </r>
    <r>
      <rPr>
        <sz val="12"/>
        <rFont val="新細明體"/>
        <family val="1"/>
      </rPr>
      <t>年</t>
    </r>
    <r>
      <rPr>
        <sz val="12"/>
        <rFont val="Times New Roman"/>
        <family val="1"/>
      </rPr>
      <t xml:space="preserve">     </t>
    </r>
    <r>
      <rPr>
        <sz val="12"/>
        <rFont val="新細明體"/>
        <family val="1"/>
      </rPr>
      <t>度</t>
    </r>
  </si>
  <si>
    <t>流動資產</t>
  </si>
  <si>
    <t>買匯、貼現及放款</t>
  </si>
  <si>
    <t>基金長期投資貸款及應收款</t>
  </si>
  <si>
    <t>固定資產</t>
  </si>
  <si>
    <t>遞耗資產</t>
  </si>
  <si>
    <t>無形資產</t>
  </si>
  <si>
    <t>遞延借款</t>
  </si>
  <si>
    <t>其他資產</t>
  </si>
  <si>
    <t>流動負債</t>
  </si>
  <si>
    <t>存款、匯款及金融債券</t>
  </si>
  <si>
    <t>央行及同業融資</t>
  </si>
  <si>
    <t>長期負債</t>
  </si>
  <si>
    <t>其他負債</t>
  </si>
  <si>
    <t>餘絀</t>
  </si>
  <si>
    <t>資本</t>
  </si>
  <si>
    <t>基金</t>
  </si>
  <si>
    <r>
      <t>公積及盈餘</t>
    </r>
    <r>
      <rPr>
        <sz val="11"/>
        <rFont val="Times New Roman"/>
        <family val="1"/>
      </rPr>
      <t>(</t>
    </r>
    <r>
      <rPr>
        <sz val="11"/>
        <rFont val="新細明體"/>
        <family val="1"/>
      </rPr>
      <t>餘絀</t>
    </r>
    <r>
      <rPr>
        <sz val="11"/>
        <rFont val="Times New Roman"/>
        <family val="1"/>
      </rPr>
      <t>)</t>
    </r>
  </si>
  <si>
    <t>財產總值</t>
  </si>
  <si>
    <t>餘絀或業主權益(淨值)</t>
  </si>
  <si>
    <t>總收</t>
  </si>
  <si>
    <t>眷改</t>
  </si>
  <si>
    <t>戰機</t>
  </si>
  <si>
    <t>總支</t>
  </si>
  <si>
    <r>
      <t>戰機</t>
    </r>
    <r>
      <rPr>
        <sz val="12"/>
        <rFont val="Times New Roman"/>
        <family val="1"/>
      </rPr>
      <t>(</t>
    </r>
    <r>
      <rPr>
        <sz val="12"/>
        <rFont val="新細明體"/>
        <family val="1"/>
      </rPr>
      <t>賒借</t>
    </r>
    <r>
      <rPr>
        <sz val="12"/>
        <rFont val="Times New Roman"/>
        <family val="1"/>
      </rPr>
      <t>)</t>
    </r>
  </si>
  <si>
    <r>
      <t>資產</t>
    </r>
    <r>
      <rPr>
        <sz val="12"/>
        <rFont val="Times New Roman"/>
        <family val="1"/>
      </rPr>
      <t>=</t>
    </r>
    <r>
      <rPr>
        <sz val="12"/>
        <rFont val="新細明體"/>
        <family val="1"/>
      </rPr>
      <t>總收－總支</t>
    </r>
  </si>
  <si>
    <t>負債＝公債賒借</t>
  </si>
  <si>
    <t>餘絀＝總收－總支－公債賒借</t>
  </si>
  <si>
    <t>立院新址</t>
  </si>
  <si>
    <t>88年度</t>
  </si>
  <si>
    <t>綜合平衡表內特別預算之計算方式</t>
  </si>
  <si>
    <t>88下及89年度</t>
  </si>
  <si>
    <r>
      <t xml:space="preserve">  </t>
    </r>
    <r>
      <rPr>
        <b/>
        <sz val="14"/>
        <rFont val="標楷體"/>
        <family val="4"/>
      </rPr>
      <t>資</t>
    </r>
    <r>
      <rPr>
        <b/>
        <sz val="14"/>
        <rFont val="Times New Roman"/>
        <family val="1"/>
      </rPr>
      <t xml:space="preserve">                        </t>
    </r>
    <r>
      <rPr>
        <b/>
        <sz val="14"/>
        <rFont val="標楷體"/>
        <family val="4"/>
      </rPr>
      <t>產</t>
    </r>
  </si>
  <si>
    <r>
      <t xml:space="preserve">  </t>
    </r>
    <r>
      <rPr>
        <b/>
        <sz val="14"/>
        <rFont val="標楷體"/>
        <family val="4"/>
      </rPr>
      <t>負</t>
    </r>
    <r>
      <rPr>
        <b/>
        <sz val="14"/>
        <rFont val="Times New Roman"/>
        <family val="1"/>
      </rPr>
      <t xml:space="preserve">                        </t>
    </r>
    <r>
      <rPr>
        <b/>
        <sz val="14"/>
        <rFont val="標楷體"/>
        <family val="4"/>
      </rPr>
      <t>債</t>
    </r>
  </si>
  <si>
    <r>
      <t xml:space="preserve">  </t>
    </r>
    <r>
      <rPr>
        <b/>
        <sz val="14"/>
        <rFont val="標楷體"/>
        <family val="4"/>
      </rPr>
      <t>合</t>
    </r>
    <r>
      <rPr>
        <b/>
        <sz val="14"/>
        <rFont val="Times New Roman"/>
        <family val="1"/>
      </rPr>
      <t xml:space="preserve">                        </t>
    </r>
    <r>
      <rPr>
        <b/>
        <sz val="14"/>
        <rFont val="標楷體"/>
        <family val="4"/>
      </rPr>
      <t>計</t>
    </r>
  </si>
  <si>
    <r>
      <t>90</t>
    </r>
    <r>
      <rPr>
        <sz val="12"/>
        <rFont val="華康中黑體"/>
        <family val="3"/>
      </rPr>
      <t>年度</t>
    </r>
  </si>
  <si>
    <t>資產：</t>
  </si>
  <si>
    <t>　固定資產</t>
  </si>
  <si>
    <t>國有財產總值</t>
  </si>
  <si>
    <r>
      <t xml:space="preserve">  </t>
    </r>
    <r>
      <rPr>
        <sz val="12"/>
        <rFont val="新細明體"/>
        <family val="1"/>
      </rPr>
      <t xml:space="preserve">減：珍貴動產不動產
        </t>
    </r>
    <r>
      <rPr>
        <sz val="8"/>
        <rFont val="Times New Roman"/>
        <family val="1"/>
      </rPr>
      <t>(</t>
    </r>
    <r>
      <rPr>
        <sz val="8"/>
        <rFont val="新細明體"/>
        <family val="1"/>
      </rPr>
      <t>屬作業基金、營業基金部分</t>
    </r>
    <r>
      <rPr>
        <sz val="8"/>
        <rFont val="Times New Roman"/>
        <family val="1"/>
      </rPr>
      <t>)</t>
    </r>
  </si>
  <si>
    <r>
      <t xml:space="preserve">  </t>
    </r>
    <r>
      <rPr>
        <sz val="12"/>
        <rFont val="新細明體"/>
        <family val="1"/>
      </rPr>
      <t>減：廿六、作業使用部分</t>
    </r>
  </si>
  <si>
    <r>
      <t xml:space="preserve">  </t>
    </r>
    <r>
      <rPr>
        <sz val="12"/>
        <rFont val="新細明體"/>
        <family val="1"/>
      </rPr>
      <t>減：參</t>
    </r>
    <r>
      <rPr>
        <sz val="12"/>
        <rFont val="Times New Roman"/>
        <family val="1"/>
      </rPr>
      <t xml:space="preserve"> </t>
    </r>
    <r>
      <rPr>
        <sz val="12"/>
        <rFont val="新細明體"/>
        <family val="1"/>
      </rPr>
      <t>一、國營事業機關</t>
    </r>
  </si>
  <si>
    <r>
      <t>=</t>
    </r>
    <r>
      <rPr>
        <sz val="12"/>
        <rFont val="新細明體"/>
        <family val="1"/>
      </rPr>
      <t>　　　　財產總值</t>
    </r>
    <r>
      <rPr>
        <sz val="12"/>
        <rFont val="Times New Roman"/>
        <family val="1"/>
      </rPr>
      <t xml:space="preserve">          =</t>
    </r>
  </si>
  <si>
    <r>
      <t>=</t>
    </r>
    <r>
      <rPr>
        <sz val="12"/>
        <rFont val="新細明體"/>
        <family val="1"/>
      </rPr>
      <t>　　　負債：</t>
    </r>
    <r>
      <rPr>
        <sz val="12"/>
        <rFont val="Times New Roman"/>
        <family val="1"/>
      </rPr>
      <t xml:space="preserve">                  </t>
    </r>
  </si>
  <si>
    <t>　　　計算式如下：</t>
  </si>
  <si>
    <r>
      <t>　其他資產</t>
    </r>
    <r>
      <rPr>
        <sz val="12"/>
        <rFont val="Times New Roman"/>
        <family val="1"/>
      </rPr>
      <t xml:space="preserve"> = </t>
    </r>
    <r>
      <rPr>
        <sz val="12"/>
        <rFont val="新細明體"/>
        <family val="1"/>
      </rPr>
      <t>押金</t>
    </r>
  </si>
  <si>
    <r>
      <t>資產</t>
    </r>
    <r>
      <rPr>
        <sz val="12"/>
        <rFont val="Times New Roman"/>
        <family val="1"/>
      </rPr>
      <t>=</t>
    </r>
    <r>
      <rPr>
        <sz val="12"/>
        <rFont val="新細明體"/>
        <family val="1"/>
      </rPr>
      <t>總收－總支</t>
    </r>
  </si>
  <si>
    <r>
      <t>餘絀＝</t>
    </r>
    <r>
      <rPr>
        <sz val="12"/>
        <rFont val="Times New Roman"/>
        <family val="1"/>
      </rPr>
      <t xml:space="preserve"> - </t>
    </r>
    <r>
      <rPr>
        <sz val="12"/>
        <rFont val="新細明體"/>
        <family val="1"/>
      </rPr>
      <t></t>
    </r>
  </si>
  <si>
    <t xml:space="preserve"> -總支</t>
  </si>
  <si>
    <t xml:space="preserve"> -負債</t>
  </si>
  <si>
    <r>
      <t xml:space="preserve">  </t>
    </r>
    <r>
      <rPr>
        <sz val="12"/>
        <rFont val="新細明體"/>
        <family val="1"/>
      </rPr>
      <t>總收</t>
    </r>
  </si>
  <si>
    <r>
      <t xml:space="preserve">  </t>
    </r>
    <r>
      <rPr>
        <sz val="12"/>
        <rFont val="新細明體"/>
        <family val="1"/>
      </rPr>
      <t>餘絀</t>
    </r>
  </si>
  <si>
    <r>
      <t>流動資產</t>
    </r>
    <r>
      <rPr>
        <sz val="12"/>
        <rFont val="Times New Roman"/>
        <family val="1"/>
      </rPr>
      <t>=</t>
    </r>
    <r>
      <rPr>
        <sz val="12"/>
        <rFont val="新細明體"/>
        <family val="1"/>
      </rPr>
      <t>總收－總支</t>
    </r>
  </si>
  <si>
    <t>長期負債＝無公債賒借</t>
  </si>
  <si>
    <t>中  央  政  府</t>
  </si>
  <si>
    <t>總   決   算</t>
  </si>
  <si>
    <t>普通基金及特種</t>
  </si>
  <si>
    <t>基金綜合平衡表</t>
  </si>
  <si>
    <r>
      <t xml:space="preserve"> </t>
    </r>
    <r>
      <rPr>
        <sz val="12"/>
        <rFont val="新細明體"/>
        <family val="1"/>
      </rPr>
      <t>十二月三十一日</t>
    </r>
  </si>
  <si>
    <r>
      <t>普</t>
    </r>
    <r>
      <rPr>
        <sz val="12"/>
        <rFont val="Times New Roman"/>
        <family val="1"/>
      </rPr>
      <t xml:space="preserve">         </t>
    </r>
    <r>
      <rPr>
        <sz val="12"/>
        <rFont val="新細明體"/>
        <family val="1"/>
      </rPr>
      <t>通</t>
    </r>
    <r>
      <rPr>
        <sz val="12"/>
        <rFont val="Times New Roman"/>
        <family val="1"/>
      </rPr>
      <t xml:space="preserve">          </t>
    </r>
    <r>
      <rPr>
        <sz val="12"/>
        <rFont val="新細明體"/>
        <family val="1"/>
      </rPr>
      <t>基</t>
    </r>
    <r>
      <rPr>
        <sz val="12"/>
        <rFont val="Times New Roman"/>
        <family val="1"/>
      </rPr>
      <t xml:space="preserve">          </t>
    </r>
    <r>
      <rPr>
        <sz val="12"/>
        <rFont val="新細明體"/>
        <family val="1"/>
      </rPr>
      <t>金</t>
    </r>
  </si>
  <si>
    <r>
      <t>合</t>
    </r>
    <r>
      <rPr>
        <sz val="12"/>
        <rFont val="Times New Roman"/>
        <family val="1"/>
      </rPr>
      <t xml:space="preserve">                      </t>
    </r>
    <r>
      <rPr>
        <sz val="12"/>
        <rFont val="新細明體"/>
        <family val="1"/>
      </rPr>
      <t>計</t>
    </r>
  </si>
  <si>
    <r>
      <t>總</t>
    </r>
    <r>
      <rPr>
        <sz val="12"/>
        <rFont val="Times New Roman"/>
        <family val="1"/>
      </rPr>
      <t xml:space="preserve">              </t>
    </r>
    <r>
      <rPr>
        <sz val="12"/>
        <rFont val="新細明體"/>
        <family val="1"/>
      </rPr>
      <t>預</t>
    </r>
    <r>
      <rPr>
        <sz val="12"/>
        <rFont val="Times New Roman"/>
        <family val="1"/>
      </rPr>
      <t xml:space="preserve">              </t>
    </r>
    <r>
      <rPr>
        <sz val="12"/>
        <rFont val="新細明體"/>
        <family val="1"/>
      </rPr>
      <t>算</t>
    </r>
  </si>
  <si>
    <r>
      <t>特</t>
    </r>
    <r>
      <rPr>
        <sz val="12"/>
        <rFont val="Times New Roman"/>
        <family val="1"/>
      </rPr>
      <t xml:space="preserve">       </t>
    </r>
    <r>
      <rPr>
        <sz val="12"/>
        <rFont val="細明體"/>
        <family val="3"/>
      </rPr>
      <t>別</t>
    </r>
    <r>
      <rPr>
        <sz val="12"/>
        <rFont val="Times New Roman"/>
        <family val="1"/>
      </rPr>
      <t xml:space="preserve">       </t>
    </r>
    <r>
      <rPr>
        <sz val="12"/>
        <rFont val="細明體"/>
        <family val="3"/>
      </rPr>
      <t>預</t>
    </r>
    <r>
      <rPr>
        <sz val="12"/>
        <rFont val="Times New Roman"/>
        <family val="1"/>
      </rPr>
      <t xml:space="preserve">       </t>
    </r>
    <r>
      <rPr>
        <sz val="12"/>
        <rFont val="細明體"/>
        <family val="3"/>
      </rPr>
      <t>算</t>
    </r>
  </si>
  <si>
    <r>
      <t>非</t>
    </r>
    <r>
      <rPr>
        <sz val="12"/>
        <rFont val="Times New Roman"/>
        <family val="1"/>
      </rPr>
      <t xml:space="preserve">    </t>
    </r>
    <r>
      <rPr>
        <sz val="12"/>
        <rFont val="新細明體"/>
        <family val="1"/>
      </rPr>
      <t>營</t>
    </r>
    <r>
      <rPr>
        <sz val="12"/>
        <rFont val="Times New Roman"/>
        <family val="1"/>
      </rPr>
      <t xml:space="preserve">    </t>
    </r>
    <r>
      <rPr>
        <sz val="12"/>
        <rFont val="新細明體"/>
        <family val="1"/>
      </rPr>
      <t>業</t>
    </r>
    <r>
      <rPr>
        <sz val="12"/>
        <rFont val="Times New Roman"/>
        <family val="1"/>
      </rPr>
      <t xml:space="preserve">    </t>
    </r>
    <r>
      <rPr>
        <sz val="12"/>
        <rFont val="新細明體"/>
        <family val="1"/>
      </rPr>
      <t>基</t>
    </r>
    <r>
      <rPr>
        <sz val="12"/>
        <rFont val="Times New Roman"/>
        <family val="1"/>
      </rPr>
      <t xml:space="preserve">    </t>
    </r>
    <r>
      <rPr>
        <sz val="12"/>
        <rFont val="新細明體"/>
        <family val="1"/>
      </rPr>
      <t>金</t>
    </r>
  </si>
  <si>
    <r>
      <t>上</t>
    </r>
    <r>
      <rPr>
        <sz val="12"/>
        <rFont val="Times New Roman"/>
        <family val="1"/>
      </rPr>
      <t xml:space="preserve">     </t>
    </r>
    <r>
      <rPr>
        <sz val="12"/>
        <rFont val="新細明體"/>
        <family val="1"/>
      </rPr>
      <t>年</t>
    </r>
    <r>
      <rPr>
        <sz val="12"/>
        <rFont val="Times New Roman"/>
        <family val="1"/>
      </rPr>
      <t xml:space="preserve">     </t>
    </r>
    <r>
      <rPr>
        <sz val="12"/>
        <rFont val="新細明體"/>
        <family val="1"/>
      </rPr>
      <t>度</t>
    </r>
  </si>
  <si>
    <r>
      <t>本</t>
    </r>
    <r>
      <rPr>
        <sz val="12"/>
        <rFont val="Times New Roman"/>
        <family val="1"/>
      </rPr>
      <t xml:space="preserve">   </t>
    </r>
    <r>
      <rPr>
        <sz val="12"/>
        <rFont val="新細明體"/>
        <family val="1"/>
      </rPr>
      <t>年</t>
    </r>
    <r>
      <rPr>
        <sz val="12"/>
        <rFont val="Times New Roman"/>
        <family val="1"/>
      </rPr>
      <t xml:space="preserve">   </t>
    </r>
    <r>
      <rPr>
        <sz val="12"/>
        <rFont val="新細明體"/>
        <family val="1"/>
      </rPr>
      <t>度</t>
    </r>
  </si>
  <si>
    <r>
      <t xml:space="preserve">        2.</t>
    </r>
    <r>
      <rPr>
        <sz val="10"/>
        <rFont val="細明體"/>
        <family val="3"/>
      </rPr>
      <t>本表上年度列數係表達審定之資產、負債及餘絀等狀況。</t>
    </r>
  </si>
  <si>
    <r>
      <t xml:space="preserve">        3.</t>
    </r>
    <r>
      <rPr>
        <sz val="10"/>
        <rFont val="細明體"/>
        <family val="3"/>
      </rPr>
      <t>普通基金總預算流動資產列數含非營業基金存放於普通基金國庫保管之款項。</t>
    </r>
  </si>
  <si>
    <t>負債總額</t>
  </si>
  <si>
    <r>
      <t>90</t>
    </r>
    <r>
      <rPr>
        <sz val="12"/>
        <rFont val="華康中黑體"/>
        <family val="3"/>
      </rPr>
      <t>年度</t>
    </r>
    <r>
      <rPr>
        <sz val="12"/>
        <rFont val="Times New Roman"/>
        <family val="1"/>
      </rPr>
      <t>-</t>
    </r>
    <r>
      <rPr>
        <sz val="12"/>
        <rFont val="華康中黑體"/>
        <family val="3"/>
      </rPr>
      <t>科長的算法</t>
    </r>
  </si>
  <si>
    <r>
      <t>流動資產</t>
    </r>
    <r>
      <rPr>
        <sz val="12"/>
        <rFont val="Times New Roman"/>
        <family val="1"/>
      </rPr>
      <t>=(</t>
    </r>
    <r>
      <rPr>
        <sz val="12"/>
        <rFont val="新細明體"/>
        <family val="1"/>
      </rPr>
      <t>資產：經費結存＋暫付款）</t>
    </r>
  </si>
  <si>
    <r>
      <t>眷改</t>
    </r>
    <r>
      <rPr>
        <sz val="12"/>
        <rFont val="Times New Roman"/>
        <family val="1"/>
      </rPr>
      <t>-</t>
    </r>
    <r>
      <rPr>
        <sz val="12"/>
        <rFont val="新細明體"/>
        <family val="1"/>
      </rPr>
      <t>經費結存</t>
    </r>
  </si>
  <si>
    <r>
      <t>眷改</t>
    </r>
    <r>
      <rPr>
        <sz val="12"/>
        <rFont val="Times New Roman"/>
        <family val="1"/>
      </rPr>
      <t>-</t>
    </r>
    <r>
      <rPr>
        <sz val="12"/>
        <rFont val="新細明體"/>
        <family val="1"/>
      </rPr>
      <t>暫付款</t>
    </r>
  </si>
  <si>
    <r>
      <t>餘絀＝</t>
    </r>
    <r>
      <rPr>
        <sz val="12"/>
        <rFont val="Times New Roman"/>
        <family val="1"/>
      </rPr>
      <t>(</t>
    </r>
    <r>
      <rPr>
        <sz val="12"/>
        <rFont val="新細明體"/>
        <family val="1"/>
      </rPr>
      <t>負債：歲入實收數－經費支出）</t>
    </r>
  </si>
  <si>
    <r>
      <t>眷改</t>
    </r>
    <r>
      <rPr>
        <sz val="12"/>
        <rFont val="Times New Roman"/>
        <family val="1"/>
      </rPr>
      <t>-</t>
    </r>
    <r>
      <rPr>
        <sz val="12"/>
        <rFont val="新細明體"/>
        <family val="1"/>
      </rPr>
      <t>實收數</t>
    </r>
  </si>
  <si>
    <r>
      <t>眷改</t>
    </r>
    <r>
      <rPr>
        <sz val="12"/>
        <rFont val="Times New Roman"/>
        <family val="1"/>
      </rPr>
      <t>-</t>
    </r>
    <r>
      <rPr>
        <sz val="12"/>
        <rFont val="新細明體"/>
        <family val="1"/>
      </rPr>
      <t>經費支出</t>
    </r>
  </si>
  <si>
    <r>
      <t>中華民國</t>
    </r>
    <r>
      <rPr>
        <sz val="12"/>
        <rFont val="Times New Roman"/>
        <family val="1"/>
      </rPr>
      <t xml:space="preserve"> </t>
    </r>
    <r>
      <rPr>
        <sz val="12"/>
        <rFont val="新細明體"/>
        <family val="1"/>
      </rPr>
      <t>九</t>
    </r>
    <r>
      <rPr>
        <sz val="12"/>
        <rFont val="Times New Roman"/>
        <family val="1"/>
      </rPr>
      <t xml:space="preserve"> </t>
    </r>
    <r>
      <rPr>
        <sz val="12"/>
        <rFont val="新細明體"/>
        <family val="1"/>
      </rPr>
      <t>十</t>
    </r>
    <r>
      <rPr>
        <sz val="12"/>
        <rFont val="Times New Roman"/>
        <family val="1"/>
      </rPr>
      <t xml:space="preserve"> </t>
    </r>
    <r>
      <rPr>
        <sz val="12"/>
        <rFont val="新細明體"/>
        <family val="1"/>
      </rPr>
      <t>一</t>
    </r>
    <r>
      <rPr>
        <sz val="12"/>
        <rFont val="Times New Roman"/>
        <family val="1"/>
      </rPr>
      <t xml:space="preserve"> </t>
    </r>
    <r>
      <rPr>
        <sz val="12"/>
        <rFont val="新細明體"/>
        <family val="1"/>
      </rPr>
      <t>年</t>
    </r>
  </si>
  <si>
    <r>
      <t xml:space="preserve">              </t>
    </r>
    <r>
      <rPr>
        <sz val="10"/>
        <rFont val="細明體"/>
        <family val="3"/>
      </rPr>
      <t>學產基金</t>
    </r>
  </si>
  <si>
    <r>
      <t xml:space="preserve">              </t>
    </r>
    <r>
      <rPr>
        <sz val="10"/>
        <rFont val="細明體"/>
        <family val="3"/>
      </rPr>
      <t>國立台灣大學</t>
    </r>
  </si>
  <si>
    <r>
      <t xml:space="preserve">              </t>
    </r>
    <r>
      <rPr>
        <sz val="10"/>
        <rFont val="細明體"/>
        <family val="3"/>
      </rPr>
      <t>國立臺灣大學醫學院附設醫院</t>
    </r>
  </si>
  <si>
    <r>
      <t xml:space="preserve">              </t>
    </r>
    <r>
      <rPr>
        <sz val="10"/>
        <rFont val="細明體"/>
        <family val="3"/>
      </rPr>
      <t>國立師範大學</t>
    </r>
  </si>
  <si>
    <r>
      <t xml:space="preserve">              </t>
    </r>
    <r>
      <rPr>
        <sz val="10"/>
        <rFont val="細明體"/>
        <family val="3"/>
      </rPr>
      <t>國立台灣藝術大學</t>
    </r>
  </si>
  <si>
    <r>
      <t xml:space="preserve">              </t>
    </r>
    <r>
      <rPr>
        <sz val="10"/>
        <rFont val="細明體"/>
        <family val="3"/>
      </rPr>
      <t>國立台南藝術學院</t>
    </r>
  </si>
  <si>
    <r>
      <t xml:space="preserve">              </t>
    </r>
    <r>
      <rPr>
        <sz val="10"/>
        <rFont val="細明體"/>
        <family val="3"/>
      </rPr>
      <t>國立中正文化中心</t>
    </r>
  </si>
  <si>
    <r>
      <t xml:space="preserve">              </t>
    </r>
    <r>
      <rPr>
        <sz val="10"/>
        <rFont val="細明體"/>
        <family val="3"/>
      </rPr>
      <t>國立台中護理專科學校</t>
    </r>
  </si>
  <si>
    <r>
      <t xml:space="preserve">              </t>
    </r>
    <r>
      <rPr>
        <sz val="10"/>
        <rFont val="細明體"/>
        <family val="3"/>
      </rPr>
      <t>國立成功大學</t>
    </r>
  </si>
  <si>
    <r>
      <t xml:space="preserve">              </t>
    </r>
    <r>
      <rPr>
        <sz val="10"/>
        <rFont val="細明體"/>
        <family val="3"/>
      </rPr>
      <t>交通建設基金</t>
    </r>
  </si>
  <si>
    <r>
      <t xml:space="preserve">            </t>
    </r>
    <r>
      <rPr>
        <sz val="10"/>
        <rFont val="細明體"/>
        <family val="3"/>
      </rPr>
      <t>交通部郵政總局</t>
    </r>
  </si>
  <si>
    <r>
      <t xml:space="preserve">            </t>
    </r>
    <r>
      <rPr>
        <sz val="10"/>
        <rFont val="細明體"/>
        <family val="3"/>
      </rPr>
      <t>交通部臺灣鐵路管理局</t>
    </r>
  </si>
  <si>
    <r>
      <t xml:space="preserve">            </t>
    </r>
    <r>
      <rPr>
        <sz val="10"/>
        <rFont val="細明體"/>
        <family val="3"/>
      </rPr>
      <t>交通部高雄港務局</t>
    </r>
  </si>
  <si>
    <r>
      <t xml:space="preserve">            </t>
    </r>
    <r>
      <rPr>
        <sz val="10"/>
        <rFont val="細明體"/>
        <family val="3"/>
      </rPr>
      <t>中央銀行</t>
    </r>
  </si>
  <si>
    <r>
      <t xml:space="preserve">            </t>
    </r>
    <r>
      <rPr>
        <sz val="10"/>
        <rFont val="細明體"/>
        <family val="3"/>
      </rPr>
      <t>中央印製廠</t>
    </r>
  </si>
  <si>
    <r>
      <t xml:space="preserve">            </t>
    </r>
    <r>
      <rPr>
        <sz val="10"/>
        <rFont val="細明體"/>
        <family val="3"/>
      </rPr>
      <t>中央造幣廠</t>
    </r>
  </si>
  <si>
    <r>
      <t xml:space="preserve">    </t>
    </r>
    <r>
      <rPr>
        <b/>
        <sz val="10"/>
        <rFont val="新細明體"/>
        <family val="1"/>
      </rPr>
      <t xml:space="preserve">    作業基金珍貴財產</t>
    </r>
  </si>
  <si>
    <r>
      <t xml:space="preserve">  </t>
    </r>
    <r>
      <rPr>
        <b/>
        <sz val="10"/>
        <rFont val="新細明體"/>
        <family val="1"/>
      </rPr>
      <t xml:space="preserve">    事業部分珍貴財產</t>
    </r>
  </si>
  <si>
    <r>
      <t>91</t>
    </r>
    <r>
      <rPr>
        <sz val="12"/>
        <rFont val="華康中黑體"/>
        <family val="3"/>
      </rPr>
      <t>年度</t>
    </r>
  </si>
  <si>
    <r>
      <t>基隆河</t>
    </r>
    <r>
      <rPr>
        <sz val="12"/>
        <rFont val="Times New Roman"/>
        <family val="1"/>
      </rPr>
      <t>(</t>
    </r>
    <r>
      <rPr>
        <sz val="12"/>
        <rFont val="新細明體"/>
        <family val="1"/>
      </rPr>
      <t>賒借</t>
    </r>
    <r>
      <rPr>
        <sz val="12"/>
        <rFont val="Times New Roman"/>
        <family val="1"/>
      </rPr>
      <t>)</t>
    </r>
  </si>
  <si>
    <t>基隆河</t>
  </si>
  <si>
    <t>總收</t>
  </si>
  <si>
    <t>-總支</t>
  </si>
  <si>
    <r>
      <t>-</t>
    </r>
    <r>
      <rPr>
        <sz val="12"/>
        <rFont val="新細明體"/>
        <family val="1"/>
      </rPr>
      <t>公債賒借</t>
    </r>
  </si>
  <si>
    <t>中 央 政 府 總 決 算</t>
  </si>
  <si>
    <t>信 託 基 金 綜 計 平 衡 表</t>
  </si>
  <si>
    <t>單位：新臺幣元</t>
  </si>
  <si>
    <t>　　　　  　　　　　　　　　　       中 華 民 國 九 十 一 年 度</t>
  </si>
  <si>
    <t>基　金　名　稱</t>
  </si>
  <si>
    <t>淨　　　　　　　值</t>
  </si>
  <si>
    <t>基　　　金</t>
  </si>
  <si>
    <t>公積及餘絀</t>
  </si>
  <si>
    <t>合           計</t>
  </si>
  <si>
    <t>中央公教人員福利互助及急難救助基金</t>
  </si>
  <si>
    <t>公務人員退休撫卹基金</t>
  </si>
  <si>
    <t>胡原洲女士獎助學基金</t>
  </si>
  <si>
    <t>黃瑞景先生獎學基金</t>
  </si>
  <si>
    <t>警察及消防人員安全濟助基金</t>
  </si>
  <si>
    <t>劉存恕先生警察子女獎學基金</t>
  </si>
  <si>
    <t>臺灣地區警察人員互助共濟基金</t>
  </si>
  <si>
    <t>萬善培先生警察子女獎學基金</t>
  </si>
  <si>
    <t>誠園獎學金</t>
  </si>
  <si>
    <t>在校學生獎學基金</t>
  </si>
  <si>
    <t>保險業務發展基金</t>
  </si>
  <si>
    <t>交通部電信總局組織條例修正施行前退休撫卹人員退休撫卹基金</t>
  </si>
  <si>
    <t>華僑捐贈各項獎學金</t>
  </si>
  <si>
    <t>莊守耕公益基金</t>
  </si>
  <si>
    <t>積欠工資墊償基金</t>
  </si>
  <si>
    <t>勞工退休基金</t>
  </si>
  <si>
    <t>資源回收管理基金</t>
  </si>
  <si>
    <t>清潔人員執行職務死亡濟助基金</t>
  </si>
  <si>
    <r>
      <t xml:space="preserve">          </t>
    </r>
    <r>
      <rPr>
        <sz val="12"/>
        <rFont val="新細明體"/>
        <family val="1"/>
      </rPr>
      <t>中華民國八十四年六月三十日</t>
    </r>
  </si>
  <si>
    <r>
      <t>資　</t>
    </r>
    <r>
      <rPr>
        <sz val="12"/>
        <rFont val="Times New Roman"/>
        <family val="1"/>
      </rPr>
      <t xml:space="preserve">  </t>
    </r>
    <r>
      <rPr>
        <sz val="12"/>
        <rFont val="細明體"/>
        <family val="3"/>
      </rPr>
      <t>　產</t>
    </r>
  </si>
  <si>
    <r>
      <t>負　　</t>
    </r>
    <r>
      <rPr>
        <sz val="12"/>
        <rFont val="Times New Roman"/>
        <family val="1"/>
      </rPr>
      <t xml:space="preserve">  </t>
    </r>
    <r>
      <rPr>
        <sz val="12"/>
        <rFont val="細明體"/>
        <family val="3"/>
      </rPr>
      <t>債</t>
    </r>
  </si>
  <si>
    <t>長期負債＝公債賒借</t>
  </si>
  <si>
    <r>
      <t>註：</t>
    </r>
    <r>
      <rPr>
        <sz val="10"/>
        <rFont val="Times New Roman"/>
        <family val="1"/>
      </rPr>
      <t>1.</t>
    </r>
    <r>
      <rPr>
        <sz val="10"/>
        <rFont val="細明體"/>
        <family val="3"/>
      </rPr>
      <t>本表係綜合表達普通基金及特種基金截至本年度底止及上年度</t>
    </r>
    <r>
      <rPr>
        <sz val="10"/>
        <rFont val="Times New Roman"/>
        <family val="1"/>
      </rPr>
      <t>(</t>
    </r>
    <r>
      <rPr>
        <sz val="10"/>
        <rFont val="細明體"/>
        <family val="3"/>
      </rPr>
      <t>九十年度</t>
    </r>
    <r>
      <rPr>
        <sz val="10"/>
        <rFont val="Times New Roman"/>
        <family val="1"/>
      </rPr>
      <t>)</t>
    </r>
    <r>
      <rPr>
        <sz val="10"/>
        <rFont val="細明體"/>
        <family val="3"/>
      </rPr>
      <t>底止之資產、負債及餘絀等狀況。</t>
    </r>
  </si>
  <si>
    <r>
      <t xml:space="preserve">        4.</t>
    </r>
    <r>
      <rPr>
        <sz val="10"/>
        <rFont val="細明體"/>
        <family val="3"/>
      </rPr>
      <t>普通基金固定資產列數係財產目錄中，除作業用財產（含珍貴財產）及國營事業財產（含珍貴財產）已分別於營業及非　營業基金表達外，其餘均列計入本項目。</t>
    </r>
  </si>
  <si>
    <r>
      <t xml:space="preserve">  </t>
    </r>
    <r>
      <rPr>
        <sz val="12"/>
        <rFont val="新細明體"/>
        <family val="1"/>
      </rPr>
      <t>中央政府公務機關經管之固定資產，係除作業用財產（含廿六、作業使用及廿八、屬基金珍貴財產部分）及國營事業用財產（含參一、國營事業機關及三、珍貴財產部分）外之國有財產總值計列，共計</t>
    </r>
    <r>
      <rPr>
        <sz val="12"/>
        <rFont val="Times New Roman"/>
        <family val="1"/>
      </rPr>
      <t>3,636,011,873,170.78</t>
    </r>
    <r>
      <rPr>
        <sz val="12"/>
        <rFont val="新細明體"/>
        <family val="1"/>
      </rPr>
      <t>元。</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</si>
</sst>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Red]\-#,##0;&quot;…&quot;"/>
    <numFmt numFmtId="178" formatCode="#,##0;\-#,##0;&quot;…&quot;"/>
    <numFmt numFmtId="179" formatCode="General_)"/>
    <numFmt numFmtId="180" formatCode="#,##0.00_);[Red]\(#,##0.00\)"/>
    <numFmt numFmtId="181" formatCode="0.00_)"/>
    <numFmt numFmtId="182" formatCode="_(* #,##0.00_);_(* \(#,##0.00\);_(* &quot;-&quot;??_);_(@_)"/>
  </numFmts>
  <fonts count="44">
    <font>
      <sz val="12"/>
      <name val="新細明體"/>
      <family val="1"/>
    </font>
    <font>
      <b/>
      <sz val="12"/>
      <name val="新細明體"/>
      <family val="1"/>
    </font>
    <font>
      <i/>
      <sz val="12"/>
      <name val="新細明體"/>
      <family val="1"/>
    </font>
    <font>
      <b/>
      <i/>
      <sz val="12"/>
      <name val="新細明體"/>
      <family val="1"/>
    </font>
    <font>
      <sz val="11"/>
      <name val="Times New Roman"/>
      <family val="1"/>
    </font>
    <font>
      <sz val="12"/>
      <name val="Times New Roman"/>
      <family val="1"/>
    </font>
    <font>
      <sz val="10"/>
      <name val="Times New Roman"/>
      <family val="1"/>
    </font>
    <font>
      <b/>
      <sz val="12"/>
      <name val="Times New Roman"/>
      <family val="1"/>
    </font>
    <font>
      <sz val="14"/>
      <name val="Times New Roman"/>
      <family val="1"/>
    </font>
    <font>
      <b/>
      <sz val="11"/>
      <name val="Times New Roman"/>
      <family val="1"/>
    </font>
    <font>
      <sz val="10"/>
      <name val="新細明體"/>
      <family val="1"/>
    </font>
    <font>
      <sz val="11"/>
      <name val="新細明體"/>
      <family val="1"/>
    </font>
    <font>
      <sz val="9"/>
      <name val="新細明體"/>
      <family val="1"/>
    </font>
    <font>
      <b/>
      <u val="single"/>
      <sz val="20"/>
      <name val="細明體"/>
      <family val="3"/>
    </font>
    <font>
      <b/>
      <u val="single"/>
      <sz val="26"/>
      <name val="細明體"/>
      <family val="3"/>
    </font>
    <font>
      <sz val="12"/>
      <name val="細明體"/>
      <family val="3"/>
    </font>
    <font>
      <sz val="11"/>
      <name val="細明體"/>
      <family val="3"/>
    </font>
    <font>
      <sz val="9"/>
      <name val="細明體"/>
      <family val="3"/>
    </font>
    <font>
      <sz val="10"/>
      <name val="細明體"/>
      <family val="3"/>
    </font>
    <font>
      <sz val="12"/>
      <name val="華康中黑體"/>
      <family val="3"/>
    </font>
    <font>
      <sz val="16"/>
      <name val="標楷體"/>
      <family val="4"/>
    </font>
    <font>
      <b/>
      <sz val="12"/>
      <name val="標楷體"/>
      <family val="4"/>
    </font>
    <font>
      <b/>
      <sz val="14"/>
      <name val="標楷體"/>
      <family val="4"/>
    </font>
    <font>
      <b/>
      <sz val="14"/>
      <name val="Times New Roman"/>
      <family val="1"/>
    </font>
    <font>
      <sz val="8"/>
      <name val="Times New Roman"/>
      <family val="1"/>
    </font>
    <font>
      <sz val="8"/>
      <name val="新細明體"/>
      <family val="1"/>
    </font>
    <font>
      <b/>
      <sz val="10"/>
      <name val="Times New Roman"/>
      <family val="1"/>
    </font>
    <font>
      <b/>
      <sz val="10"/>
      <name val="新細明體"/>
      <family val="1"/>
    </font>
    <font>
      <b/>
      <sz val="9"/>
      <name val="Times New Roman"/>
      <family val="1"/>
    </font>
    <font>
      <sz val="9"/>
      <name val="Times New Roman"/>
      <family val="1"/>
    </font>
    <font>
      <sz val="16"/>
      <name val="新細明體"/>
      <family val="1"/>
    </font>
    <font>
      <sz val="12"/>
      <name val="Courier New"/>
      <family val="3"/>
    </font>
    <font>
      <sz val="10"/>
      <name val="MS Sans Serif"/>
      <family val="2"/>
    </font>
    <font>
      <sz val="10"/>
      <name val="Arial"/>
      <family val="2"/>
    </font>
    <font>
      <sz val="12"/>
      <name val="Courier"/>
      <family val="3"/>
    </font>
    <font>
      <b/>
      <i/>
      <sz val="16"/>
      <name val="Helv"/>
      <family val="2"/>
    </font>
    <font>
      <u val="single"/>
      <sz val="9"/>
      <color indexed="12"/>
      <name val="華康中楷體"/>
      <family val="3"/>
    </font>
    <font>
      <u val="single"/>
      <sz val="20"/>
      <name val="華康中明體"/>
      <family val="3"/>
    </font>
    <font>
      <sz val="20"/>
      <name val="華康中明體"/>
      <family val="3"/>
    </font>
    <font>
      <u val="single"/>
      <sz val="22"/>
      <name val="華康中明體"/>
      <family val="3"/>
    </font>
    <font>
      <sz val="12"/>
      <name val="華康細明體"/>
      <family val="3"/>
    </font>
    <font>
      <sz val="10"/>
      <name val="華康細明體"/>
      <family val="3"/>
    </font>
    <font>
      <b/>
      <sz val="11"/>
      <name val="華康中黑體"/>
      <family val="3"/>
    </font>
    <font>
      <b/>
      <sz val="8"/>
      <name val="新細明體"/>
      <family val="2"/>
    </font>
  </fonts>
  <fills count="6">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9"/>
        <bgColor indexed="64"/>
      </patternFill>
    </fill>
  </fills>
  <borders count="35">
    <border>
      <left/>
      <right/>
      <top/>
      <bottom/>
      <diagonal/>
    </border>
    <border>
      <left style="thin"/>
      <right style="thin"/>
      <top style="thin"/>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double"/>
      <right>
        <color indexed="63"/>
      </right>
      <top>
        <color indexed="63"/>
      </top>
      <bottom>
        <color indexed="63"/>
      </bottom>
    </border>
    <border>
      <left>
        <color indexed="63"/>
      </left>
      <right>
        <color indexed="63"/>
      </right>
      <top>
        <color indexed="63"/>
      </top>
      <bottom style="double"/>
    </border>
    <border>
      <left style="double"/>
      <right>
        <color indexed="63"/>
      </right>
      <top>
        <color indexed="63"/>
      </top>
      <bottom style="double"/>
    </border>
    <border>
      <left>
        <color indexed="63"/>
      </left>
      <right>
        <color indexed="63"/>
      </right>
      <top style="double"/>
      <bottom style="thin"/>
    </border>
    <border>
      <left style="double"/>
      <right>
        <color indexed="63"/>
      </right>
      <top style="double"/>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style="thin"/>
    </border>
    <border>
      <left style="thin"/>
      <right>
        <color indexed="63"/>
      </right>
      <top style="thin"/>
      <bottom>
        <color indexed="63"/>
      </bottom>
    </border>
    <border>
      <left style="thin"/>
      <right style="thin"/>
      <top>
        <color indexed="63"/>
      </top>
      <bottom style="medium"/>
    </border>
    <border>
      <left>
        <color indexed="63"/>
      </left>
      <right style="double"/>
      <top>
        <color indexed="63"/>
      </top>
      <bottom>
        <color indexed="63"/>
      </bottom>
    </border>
    <border>
      <left>
        <color indexed="63"/>
      </left>
      <right style="double"/>
      <top>
        <color indexed="63"/>
      </top>
      <bottom style="thin"/>
    </border>
    <border>
      <left>
        <color indexed="63"/>
      </left>
      <right style="double"/>
      <top style="double"/>
      <bottom style="thin"/>
    </border>
    <border>
      <left>
        <color indexed="63"/>
      </left>
      <right style="double"/>
      <top>
        <color indexed="63"/>
      </top>
      <bottom style="double"/>
    </border>
    <border>
      <left>
        <color indexed="63"/>
      </left>
      <right style="double"/>
      <top style="thin"/>
      <bottom>
        <color indexed="63"/>
      </bottom>
    </border>
    <border>
      <left style="thin"/>
      <right style="thin"/>
      <top style="thin"/>
      <bottom style="medium"/>
    </border>
    <border>
      <left>
        <color indexed="63"/>
      </left>
      <right>
        <color indexed="63"/>
      </right>
      <top>
        <color indexed="63"/>
      </top>
      <bottom style="mediu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style="thin"/>
    </border>
    <border>
      <left style="thin"/>
      <right style="thin"/>
      <top style="medium"/>
      <bottom>
        <color indexed="63"/>
      </botto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8" fontId="32" fillId="0" borderId="0" applyFont="0" applyFill="0" applyBorder="0" applyAlignment="0" applyProtection="0"/>
    <xf numFmtId="38" fontId="4" fillId="0" borderId="0" applyBorder="0" applyAlignment="0">
      <protection/>
    </xf>
    <xf numFmtId="179" fontId="34" fillId="2" borderId="1" applyNumberFormat="0" applyFont="0" applyFill="0" applyBorder="0">
      <alignment horizontal="center" vertical="center"/>
      <protection/>
    </xf>
    <xf numFmtId="181" fontId="35" fillId="0" borderId="0">
      <alignment/>
      <protection/>
    </xf>
    <xf numFmtId="0" fontId="33" fillId="0" borderId="0">
      <alignment/>
      <protection/>
    </xf>
    <xf numFmtId="0" fontId="5" fillId="0" borderId="0">
      <alignment/>
      <protection/>
    </xf>
    <xf numFmtId="39" fontId="34" fillId="0" borderId="0">
      <alignment/>
      <protection/>
    </xf>
    <xf numFmtId="43" fontId="0" fillId="0" borderId="0" applyFont="0" applyFill="0" applyBorder="0" applyAlignment="0" applyProtection="0"/>
    <xf numFmtId="41" fontId="0" fillId="0" borderId="0" applyFont="0" applyFill="0" applyBorder="0" applyAlignment="0" applyProtection="0"/>
    <xf numFmtId="182" fontId="5"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5" fillId="0" borderId="0" applyFont="0" applyFill="0" applyBorder="0" applyAlignment="0" applyProtection="0"/>
    <xf numFmtId="0" fontId="36" fillId="0" borderId="0" applyNumberFormat="0" applyFill="0" applyBorder="0" applyAlignment="0" applyProtection="0"/>
  </cellStyleXfs>
  <cellXfs count="158">
    <xf numFmtId="0" fontId="0" fillId="0" borderId="0" xfId="0" applyAlignment="1">
      <alignment/>
    </xf>
    <xf numFmtId="0" fontId="5" fillId="0" borderId="0" xfId="0" applyFont="1" applyAlignment="1">
      <alignment/>
    </xf>
    <xf numFmtId="0" fontId="5" fillId="0" borderId="2" xfId="0" applyFont="1" applyBorder="1" applyAlignment="1">
      <alignment horizontal="centerContinuous" vertical="center"/>
    </xf>
    <xf numFmtId="0" fontId="7" fillId="0" borderId="0" xfId="0" applyFont="1" applyAlignment="1">
      <alignment/>
    </xf>
    <xf numFmtId="0" fontId="5" fillId="0" borderId="0" xfId="0" applyFont="1" applyAlignment="1">
      <alignment vertical="center"/>
    </xf>
    <xf numFmtId="0" fontId="11" fillId="0" borderId="3" xfId="0" applyFont="1" applyBorder="1" applyAlignment="1">
      <alignment horizontal="distributed"/>
    </xf>
    <xf numFmtId="177" fontId="9" fillId="0" borderId="3" xfId="0" applyNumberFormat="1" applyFont="1" applyBorder="1" applyAlignment="1">
      <alignment horizontal="right"/>
    </xf>
    <xf numFmtId="177" fontId="4" fillId="0" borderId="3" xfId="0" applyNumberFormat="1" applyFont="1" applyBorder="1" applyAlignment="1">
      <alignment horizontal="right"/>
    </xf>
    <xf numFmtId="177" fontId="9" fillId="0" borderId="4" xfId="0" applyNumberFormat="1" applyFont="1" applyBorder="1" applyAlignment="1">
      <alignment horizontal="right"/>
    </xf>
    <xf numFmtId="0" fontId="13" fillId="0" borderId="0" xfId="0" applyFont="1" applyAlignment="1">
      <alignment horizontal="right"/>
    </xf>
    <xf numFmtId="0" fontId="13" fillId="0" borderId="0" xfId="0" applyFont="1" applyAlignment="1">
      <alignment horizontal="left"/>
    </xf>
    <xf numFmtId="0" fontId="14" fillId="0" borderId="0" xfId="0" applyFont="1" applyAlignment="1">
      <alignment horizontal="right"/>
    </xf>
    <xf numFmtId="0" fontId="14" fillId="0" borderId="0" xfId="0" applyFont="1" applyAlignment="1">
      <alignment horizontal="left"/>
    </xf>
    <xf numFmtId="0" fontId="0" fillId="0" borderId="0" xfId="0" applyAlignment="1">
      <alignment horizontal="right" vertical="top"/>
    </xf>
    <xf numFmtId="0" fontId="16" fillId="0" borderId="0" xfId="0" applyFont="1" applyAlignment="1">
      <alignment/>
    </xf>
    <xf numFmtId="0" fontId="5" fillId="0" borderId="2" xfId="0" applyFont="1" applyBorder="1" applyAlignment="1">
      <alignment vertical="center"/>
    </xf>
    <xf numFmtId="0" fontId="0" fillId="0" borderId="5" xfId="0" applyFont="1" applyBorder="1" applyAlignment="1">
      <alignment horizontal="centerContinuous" vertical="center"/>
    </xf>
    <xf numFmtId="0" fontId="5" fillId="0" borderId="5" xfId="0" applyFont="1" applyBorder="1" applyAlignment="1">
      <alignment horizontal="centerContinuous" vertical="center"/>
    </xf>
    <xf numFmtId="0" fontId="0" fillId="0" borderId="3" xfId="0" applyFont="1" applyBorder="1" applyAlignment="1">
      <alignment horizontal="distributed" vertical="center"/>
    </xf>
    <xf numFmtId="0" fontId="0" fillId="0" borderId="6" xfId="0" applyFont="1" applyBorder="1" applyAlignment="1">
      <alignment horizontal="centerContinuous" vertical="center"/>
    </xf>
    <xf numFmtId="0" fontId="5" fillId="0" borderId="7" xfId="0" applyFont="1" applyBorder="1" applyAlignment="1">
      <alignment horizontal="centerContinuous" vertical="center"/>
    </xf>
    <xf numFmtId="0" fontId="0" fillId="0" borderId="6" xfId="0" applyBorder="1" applyAlignment="1">
      <alignment horizontal="centerContinuous" vertical="center"/>
    </xf>
    <xf numFmtId="0" fontId="5" fillId="0" borderId="8" xfId="0" applyFont="1" applyBorder="1" applyAlignment="1">
      <alignment vertical="center"/>
    </xf>
    <xf numFmtId="0" fontId="0" fillId="0" borderId="9" xfId="0" applyFont="1" applyBorder="1" applyAlignment="1">
      <alignment horizontal="center" vertical="center"/>
    </xf>
    <xf numFmtId="43" fontId="0" fillId="0" borderId="0" xfId="22" applyAlignment="1">
      <alignment/>
    </xf>
    <xf numFmtId="43" fontId="0" fillId="3" borderId="0" xfId="0" applyNumberFormat="1" applyFill="1" applyAlignment="1">
      <alignment/>
    </xf>
    <xf numFmtId="43" fontId="0" fillId="4" borderId="0" xfId="0" applyNumberFormat="1" applyFill="1" applyAlignment="1">
      <alignment/>
    </xf>
    <xf numFmtId="43" fontId="0" fillId="3" borderId="0" xfId="22" applyFill="1" applyAlignment="1">
      <alignment/>
    </xf>
    <xf numFmtId="43" fontId="0" fillId="0" borderId="10" xfId="22" applyBorder="1" applyAlignment="1">
      <alignment/>
    </xf>
    <xf numFmtId="43" fontId="0" fillId="0" borderId="10" xfId="0" applyNumberFormat="1" applyBorder="1" applyAlignment="1">
      <alignment/>
    </xf>
    <xf numFmtId="43" fontId="0" fillId="4" borderId="0" xfId="22" applyFill="1" applyAlignment="1">
      <alignment/>
    </xf>
    <xf numFmtId="0" fontId="0" fillId="0" borderId="11" xfId="0" applyBorder="1" applyAlignment="1">
      <alignment/>
    </xf>
    <xf numFmtId="0" fontId="0" fillId="0" borderId="0" xfId="0" applyBorder="1" applyAlignment="1">
      <alignment/>
    </xf>
    <xf numFmtId="0" fontId="20" fillId="0" borderId="0" xfId="0" applyFont="1" applyAlignment="1">
      <alignment horizontal="centerContinuous" vertical="center"/>
    </xf>
    <xf numFmtId="0" fontId="20" fillId="0" borderId="0" xfId="0" applyFont="1" applyAlignment="1">
      <alignment horizontal="centerContinuous"/>
    </xf>
    <xf numFmtId="0" fontId="0" fillId="0" borderId="12" xfId="0" applyBorder="1" applyAlignment="1">
      <alignment/>
    </xf>
    <xf numFmtId="0" fontId="0" fillId="0" borderId="13" xfId="0" applyBorder="1" applyAlignment="1">
      <alignment/>
    </xf>
    <xf numFmtId="0" fontId="20" fillId="0" borderId="0" xfId="0" applyFont="1" applyBorder="1" applyAlignment="1">
      <alignment horizontal="centerContinuous"/>
    </xf>
    <xf numFmtId="0" fontId="19" fillId="5" borderId="14" xfId="0" applyFont="1" applyFill="1" applyBorder="1" applyAlignment="1">
      <alignment vertical="center"/>
    </xf>
    <xf numFmtId="0" fontId="19" fillId="5" borderId="15" xfId="0" applyFont="1" applyFill="1" applyBorder="1" applyAlignment="1">
      <alignment vertical="center"/>
    </xf>
    <xf numFmtId="0" fontId="19" fillId="5" borderId="0" xfId="0" applyFont="1" applyFill="1" applyAlignment="1">
      <alignment vertical="center"/>
    </xf>
    <xf numFmtId="0" fontId="0" fillId="0" borderId="9" xfId="0" applyBorder="1" applyAlignment="1">
      <alignment horizontal="center" vertical="center"/>
    </xf>
    <xf numFmtId="0" fontId="0" fillId="0" borderId="16" xfId="0" applyBorder="1" applyAlignment="1">
      <alignment horizontal="centerContinuous" vertical="center"/>
    </xf>
    <xf numFmtId="0" fontId="5" fillId="0" borderId="17" xfId="0" applyFont="1" applyBorder="1" applyAlignment="1">
      <alignment horizontal="centerContinuous" vertical="center"/>
    </xf>
    <xf numFmtId="43" fontId="0" fillId="0" borderId="6" xfId="22" applyBorder="1" applyAlignment="1">
      <alignment/>
    </xf>
    <xf numFmtId="43" fontId="0" fillId="0" borderId="0" xfId="22" applyFill="1" applyBorder="1" applyAlignment="1">
      <alignment/>
    </xf>
    <xf numFmtId="43" fontId="0" fillId="0" borderId="0" xfId="0" applyNumberFormat="1" applyFill="1" applyBorder="1" applyAlignment="1">
      <alignment/>
    </xf>
    <xf numFmtId="43" fontId="0" fillId="0" borderId="10" xfId="22" applyFill="1" applyBorder="1" applyAlignment="1">
      <alignment/>
    </xf>
    <xf numFmtId="0" fontId="5" fillId="0" borderId="18" xfId="0" applyFont="1" applyBorder="1" applyAlignment="1">
      <alignment horizontal="centerContinuous" vertical="center"/>
    </xf>
    <xf numFmtId="0" fontId="21" fillId="0" borderId="3" xfId="0" applyFont="1" applyBorder="1" applyAlignment="1">
      <alignment horizontal="distributed"/>
    </xf>
    <xf numFmtId="177" fontId="4" fillId="0" borderId="19" xfId="0" applyNumberFormat="1" applyFont="1" applyBorder="1" applyAlignment="1">
      <alignment horizontal="right"/>
    </xf>
    <xf numFmtId="177" fontId="9" fillId="0" borderId="20" xfId="0" applyNumberFormat="1" applyFont="1" applyBorder="1" applyAlignment="1">
      <alignment horizontal="right"/>
    </xf>
    <xf numFmtId="0" fontId="5" fillId="0" borderId="0" xfId="0" applyFont="1" applyAlignment="1">
      <alignment horizontal="left" vertical="top"/>
    </xf>
    <xf numFmtId="0" fontId="23" fillId="0" borderId="3" xfId="0" applyFont="1" applyBorder="1" applyAlignment="1">
      <alignment horizontal="left"/>
    </xf>
    <xf numFmtId="0" fontId="23" fillId="0" borderId="4" xfId="0" applyFont="1" applyBorder="1" applyAlignment="1">
      <alignment horizontal="left"/>
    </xf>
    <xf numFmtId="0" fontId="5" fillId="0" borderId="0" xfId="0" applyFont="1" applyAlignment="1">
      <alignment wrapText="1"/>
    </xf>
    <xf numFmtId="43" fontId="6" fillId="0" borderId="0" xfId="22" applyFont="1" applyAlignment="1">
      <alignment/>
    </xf>
    <xf numFmtId="43" fontId="26" fillId="0" borderId="0" xfId="22" applyFont="1" applyAlignment="1">
      <alignment vertical="center"/>
    </xf>
    <xf numFmtId="0" fontId="5" fillId="0" borderId="0" xfId="0" applyFont="1" applyAlignment="1" quotePrefix="1">
      <alignment/>
    </xf>
    <xf numFmtId="0" fontId="0" fillId="0" borderId="10" xfId="0" applyBorder="1" applyAlignment="1">
      <alignment/>
    </xf>
    <xf numFmtId="0" fontId="5" fillId="0" borderId="10" xfId="0" applyFont="1" applyBorder="1" applyAlignment="1" quotePrefix="1">
      <alignment/>
    </xf>
    <xf numFmtId="0" fontId="1" fillId="0" borderId="0" xfId="0" applyFont="1" applyAlignment="1">
      <alignment/>
    </xf>
    <xf numFmtId="43" fontId="26" fillId="0" borderId="10" xfId="22" applyFont="1" applyBorder="1" applyAlignment="1">
      <alignment/>
    </xf>
    <xf numFmtId="177" fontId="5" fillId="0" borderId="0" xfId="0" applyNumberFormat="1" applyFont="1" applyAlignment="1">
      <alignment/>
    </xf>
    <xf numFmtId="0" fontId="0" fillId="0" borderId="0" xfId="0" applyFont="1" applyAlignment="1">
      <alignment/>
    </xf>
    <xf numFmtId="178" fontId="9" fillId="0" borderId="3" xfId="0" applyNumberFormat="1" applyFont="1" applyBorder="1" applyAlignment="1">
      <alignment horizontal="right"/>
    </xf>
    <xf numFmtId="178" fontId="4" fillId="0" borderId="3" xfId="0" applyNumberFormat="1" applyFont="1" applyBorder="1" applyAlignment="1">
      <alignment horizontal="right"/>
    </xf>
    <xf numFmtId="0" fontId="5" fillId="5" borderId="14" xfId="0" applyFont="1" applyFill="1" applyBorder="1" applyAlignment="1">
      <alignment vertical="center"/>
    </xf>
    <xf numFmtId="0" fontId="0" fillId="0" borderId="0" xfId="0" applyBorder="1" applyAlignment="1" quotePrefix="1">
      <alignment/>
    </xf>
    <xf numFmtId="0" fontId="5" fillId="0" borderId="0" xfId="0" applyFont="1" applyBorder="1" applyAlignment="1">
      <alignment/>
    </xf>
    <xf numFmtId="0" fontId="0" fillId="0" borderId="21" xfId="0" applyBorder="1" applyAlignment="1">
      <alignment horizontal="center" vertical="center"/>
    </xf>
    <xf numFmtId="177" fontId="9" fillId="0" borderId="3" xfId="0" applyNumberFormat="1" applyFont="1" applyBorder="1" applyAlignment="1">
      <alignment horizontal="right"/>
    </xf>
    <xf numFmtId="177" fontId="9" fillId="0" borderId="22" xfId="0" applyNumberFormat="1" applyFont="1" applyBorder="1" applyAlignment="1">
      <alignment horizontal="right"/>
    </xf>
    <xf numFmtId="178" fontId="9" fillId="0" borderId="3" xfId="0" applyNumberFormat="1" applyFont="1" applyBorder="1" applyAlignment="1">
      <alignment horizontal="right"/>
    </xf>
    <xf numFmtId="177" fontId="9" fillId="0" borderId="4" xfId="0" applyNumberFormat="1" applyFont="1" applyBorder="1" applyAlignment="1">
      <alignment horizontal="right"/>
    </xf>
    <xf numFmtId="177" fontId="9" fillId="0" borderId="23" xfId="0" applyNumberFormat="1" applyFont="1" applyBorder="1" applyAlignment="1">
      <alignment horizontal="right"/>
    </xf>
    <xf numFmtId="177" fontId="7" fillId="0" borderId="0" xfId="0" applyNumberFormat="1" applyFont="1" applyAlignment="1">
      <alignment/>
    </xf>
    <xf numFmtId="178" fontId="4" fillId="0" borderId="19" xfId="0" applyNumberFormat="1" applyFont="1" applyBorder="1" applyAlignment="1">
      <alignment horizontal="right"/>
    </xf>
    <xf numFmtId="178" fontId="9" fillId="0" borderId="19" xfId="0" applyNumberFormat="1" applyFont="1" applyBorder="1" applyAlignment="1">
      <alignment horizontal="right"/>
    </xf>
    <xf numFmtId="0" fontId="23" fillId="0" borderId="3" xfId="0" applyFont="1" applyBorder="1" applyAlignment="1">
      <alignment horizontal="left" vertical="center"/>
    </xf>
    <xf numFmtId="177" fontId="9" fillId="0" borderId="3" xfId="0" applyNumberFormat="1" applyFont="1" applyBorder="1" applyAlignment="1">
      <alignment horizontal="right" vertical="center"/>
    </xf>
    <xf numFmtId="177" fontId="9" fillId="0" borderId="3" xfId="0" applyNumberFormat="1" applyFont="1" applyBorder="1" applyAlignment="1">
      <alignment horizontal="right" vertical="center"/>
    </xf>
    <xf numFmtId="177" fontId="9" fillId="0" borderId="19" xfId="0" applyNumberFormat="1" applyFont="1" applyBorder="1" applyAlignment="1">
      <alignment horizontal="right" vertical="center"/>
    </xf>
    <xf numFmtId="177" fontId="7" fillId="0" borderId="0" xfId="0" applyNumberFormat="1" applyFont="1" applyAlignment="1">
      <alignment vertical="center"/>
    </xf>
    <xf numFmtId="0" fontId="7" fillId="0" borderId="0" xfId="0" applyFont="1" applyAlignment="1">
      <alignment vertical="center"/>
    </xf>
    <xf numFmtId="0" fontId="18" fillId="0" borderId="0" xfId="0" applyFont="1" applyAlignment="1">
      <alignment/>
    </xf>
    <xf numFmtId="0" fontId="6" fillId="0" borderId="0" xfId="0" applyFont="1" applyAlignment="1">
      <alignment/>
    </xf>
    <xf numFmtId="43" fontId="0" fillId="0" borderId="24" xfId="0" applyNumberFormat="1" applyFill="1" applyBorder="1" applyAlignment="1">
      <alignment/>
    </xf>
    <xf numFmtId="0" fontId="0" fillId="0" borderId="0" xfId="0" applyFill="1" applyBorder="1" applyAlignment="1">
      <alignment/>
    </xf>
    <xf numFmtId="0" fontId="5" fillId="0" borderId="0" xfId="0" applyFont="1" applyFill="1" applyBorder="1" applyAlignment="1">
      <alignment/>
    </xf>
    <xf numFmtId="0" fontId="0" fillId="0" borderId="0" xfId="0" applyFill="1" applyBorder="1" applyAlignment="1" quotePrefix="1">
      <alignment/>
    </xf>
    <xf numFmtId="0" fontId="0" fillId="0" borderId="24" xfId="0" applyBorder="1" applyAlignment="1">
      <alignment/>
    </xf>
    <xf numFmtId="43" fontId="0" fillId="0" borderId="24" xfId="22" applyBorder="1" applyAlignment="1">
      <alignment/>
    </xf>
    <xf numFmtId="43" fontId="0" fillId="0" borderId="25" xfId="22" applyBorder="1" applyAlignment="1">
      <alignment/>
    </xf>
    <xf numFmtId="43" fontId="0" fillId="4" borderId="24" xfId="0" applyNumberFormat="1" applyFill="1" applyBorder="1" applyAlignment="1">
      <alignment/>
    </xf>
    <xf numFmtId="43" fontId="0" fillId="4" borderId="24" xfId="22" applyFill="1" applyBorder="1" applyAlignment="1">
      <alignment/>
    </xf>
    <xf numFmtId="43" fontId="0" fillId="0" borderId="25" xfId="0" applyNumberFormat="1" applyBorder="1" applyAlignment="1">
      <alignment/>
    </xf>
    <xf numFmtId="0" fontId="19" fillId="5" borderId="26" xfId="0" applyFont="1" applyFill="1" applyBorder="1" applyAlignment="1">
      <alignment vertical="center"/>
    </xf>
    <xf numFmtId="43" fontId="0" fillId="0" borderId="24" xfId="22" applyFill="1" applyBorder="1" applyAlignment="1">
      <alignment/>
    </xf>
    <xf numFmtId="0" fontId="0" fillId="0" borderId="24" xfId="0" applyFill="1" applyBorder="1" applyAlignment="1">
      <alignment/>
    </xf>
    <xf numFmtId="0" fontId="0" fillId="0" borderId="27" xfId="0" applyBorder="1" applyAlignment="1">
      <alignment/>
    </xf>
    <xf numFmtId="180" fontId="28" fillId="0" borderId="0" xfId="0" applyNumberFormat="1" applyFont="1" applyFill="1" applyBorder="1" applyAlignment="1" applyProtection="1">
      <alignment vertical="justify"/>
      <protection/>
    </xf>
    <xf numFmtId="179" fontId="6" fillId="0" borderId="0" xfId="0" applyNumberFormat="1" applyFont="1" applyBorder="1" applyAlignment="1" applyProtection="1">
      <alignment vertical="center" wrapText="1"/>
      <protection/>
    </xf>
    <xf numFmtId="180" fontId="29" fillId="0" borderId="0" xfId="0" applyNumberFormat="1" applyFont="1" applyFill="1" applyBorder="1" applyAlignment="1" applyProtection="1">
      <alignment horizontal="right" vertical="justify"/>
      <protection/>
    </xf>
    <xf numFmtId="0" fontId="30" fillId="0" borderId="0" xfId="0" applyFont="1" applyFill="1" applyBorder="1" applyAlignment="1">
      <alignment vertical="distributed" wrapText="1"/>
    </xf>
    <xf numFmtId="180" fontId="31" fillId="0" borderId="0" xfId="0" applyNumberFormat="1" applyFont="1" applyFill="1" applyBorder="1" applyAlignment="1" applyProtection="1">
      <alignment horizontal="right" vertical="justify"/>
      <protection/>
    </xf>
    <xf numFmtId="179" fontId="26" fillId="0" borderId="0" xfId="0" applyNumberFormat="1" applyFont="1" applyBorder="1" applyAlignment="1" applyProtection="1">
      <alignment horizontal="left" vertical="center" wrapText="1"/>
      <protection/>
    </xf>
    <xf numFmtId="43" fontId="0" fillId="0" borderId="28" xfId="22" applyBorder="1" applyAlignment="1">
      <alignment/>
    </xf>
    <xf numFmtId="43" fontId="0" fillId="0" borderId="25" xfId="22" applyFill="1" applyBorder="1" applyAlignment="1">
      <alignment/>
    </xf>
    <xf numFmtId="176" fontId="0" fillId="0" borderId="25" xfId="22" applyNumberFormat="1" applyBorder="1" applyAlignment="1">
      <alignment/>
    </xf>
    <xf numFmtId="176" fontId="0" fillId="4" borderId="24" xfId="22" applyNumberFormat="1" applyFill="1" applyBorder="1" applyAlignment="1">
      <alignment/>
    </xf>
    <xf numFmtId="0" fontId="0" fillId="0" borderId="0" xfId="0" applyAlignment="1" quotePrefix="1">
      <alignment/>
    </xf>
    <xf numFmtId="39" fontId="34" fillId="0" borderId="0" xfId="21">
      <alignment/>
      <protection/>
    </xf>
    <xf numFmtId="39" fontId="38" fillId="0" borderId="0" xfId="21" applyFont="1" applyAlignment="1" applyProtection="1">
      <alignment horizontal="center"/>
      <protection/>
    </xf>
    <xf numFmtId="39" fontId="34" fillId="0" borderId="0" xfId="21" applyAlignment="1" applyProtection="1">
      <alignment horizontal="left"/>
      <protection/>
    </xf>
    <xf numFmtId="39" fontId="34" fillId="0" borderId="0" xfId="21" applyAlignment="1">
      <alignment horizontal="centerContinuous"/>
      <protection/>
    </xf>
    <xf numFmtId="39" fontId="40" fillId="0" borderId="0" xfId="21" applyFont="1">
      <alignment/>
      <protection/>
    </xf>
    <xf numFmtId="39" fontId="40" fillId="0" borderId="0" xfId="21" applyFont="1" applyAlignment="1" applyProtection="1">
      <alignment horizontal="left"/>
      <protection/>
    </xf>
    <xf numFmtId="39" fontId="40" fillId="0" borderId="0" xfId="21" applyFont="1" applyAlignment="1">
      <alignment horizontal="centerContinuous"/>
      <protection/>
    </xf>
    <xf numFmtId="39" fontId="41" fillId="0" borderId="0" xfId="21" applyFont="1" applyAlignment="1">
      <alignment horizontal="right"/>
      <protection/>
    </xf>
    <xf numFmtId="39" fontId="40" fillId="0" borderId="0" xfId="21" applyFont="1" applyAlignment="1" applyProtection="1">
      <alignment horizontal="centerContinuous" vertical="top"/>
      <protection/>
    </xf>
    <xf numFmtId="39" fontId="40" fillId="0" borderId="0" xfId="21" applyFont="1" applyAlignment="1" applyProtection="1">
      <alignment horizontal="centerContinuous"/>
      <protection/>
    </xf>
    <xf numFmtId="0" fontId="5" fillId="0" borderId="0" xfId="20" applyAlignment="1">
      <alignment vertical="center"/>
      <protection/>
    </xf>
    <xf numFmtId="0" fontId="15" fillId="0" borderId="29" xfId="20" applyFont="1" applyBorder="1" applyAlignment="1">
      <alignment horizontal="center" vertical="center"/>
      <protection/>
    </xf>
    <xf numFmtId="0" fontId="15" fillId="0" borderId="30" xfId="20" applyFont="1" applyBorder="1" applyAlignment="1">
      <alignment horizontal="center" vertical="center"/>
      <protection/>
    </xf>
    <xf numFmtId="0" fontId="42" fillId="0" borderId="3" xfId="20" applyFont="1" applyBorder="1" applyAlignment="1">
      <alignment horizontal="center" vertical="center"/>
      <protection/>
    </xf>
    <xf numFmtId="182" fontId="26" fillId="0" borderId="31" xfId="24" applyFont="1" applyBorder="1" applyAlignment="1">
      <alignment horizontal="center" vertical="center"/>
    </xf>
    <xf numFmtId="182" fontId="26" fillId="0" borderId="32" xfId="24" applyFont="1" applyBorder="1" applyAlignment="1">
      <alignment horizontal="center" vertical="center"/>
    </xf>
    <xf numFmtId="43" fontId="5" fillId="0" borderId="0" xfId="20" applyNumberFormat="1" applyAlignment="1">
      <alignment vertical="center"/>
      <protection/>
    </xf>
    <xf numFmtId="0" fontId="16" fillId="0" borderId="3" xfId="20" applyFont="1" applyBorder="1" applyAlignment="1">
      <alignment vertical="center"/>
      <protection/>
    </xf>
    <xf numFmtId="182" fontId="6" fillId="0" borderId="31" xfId="24" applyFont="1" applyBorder="1" applyAlignment="1">
      <alignment vertical="center"/>
    </xf>
    <xf numFmtId="176" fontId="6" fillId="0" borderId="19" xfId="24" applyNumberFormat="1" applyFont="1" applyBorder="1" applyAlignment="1">
      <alignment vertical="center"/>
    </xf>
    <xf numFmtId="0" fontId="16" fillId="0" borderId="3" xfId="20" applyFont="1" applyBorder="1" applyAlignment="1">
      <alignment vertical="center" wrapText="1"/>
      <protection/>
    </xf>
    <xf numFmtId="182" fontId="6" fillId="0" borderId="19" xfId="24" applyFont="1" applyBorder="1" applyAlignment="1">
      <alignment vertical="center"/>
    </xf>
    <xf numFmtId="176" fontId="6" fillId="0" borderId="0" xfId="24" applyNumberFormat="1" applyFont="1" applyAlignment="1">
      <alignment vertical="center"/>
    </xf>
    <xf numFmtId="176" fontId="6" fillId="0" borderId="0" xfId="24" applyNumberFormat="1" applyFont="1" applyBorder="1" applyAlignment="1">
      <alignment vertical="center"/>
    </xf>
    <xf numFmtId="0" fontId="16" fillId="0" borderId="4" xfId="20" applyFont="1" applyBorder="1" applyAlignment="1">
      <alignment vertical="center"/>
      <protection/>
    </xf>
    <xf numFmtId="182" fontId="6" fillId="0" borderId="23" xfId="24" applyFont="1" applyBorder="1" applyAlignment="1">
      <alignment vertical="center"/>
    </xf>
    <xf numFmtId="176" fontId="6" fillId="0" borderId="30" xfId="24" applyNumberFormat="1" applyFont="1" applyBorder="1" applyAlignment="1">
      <alignment vertical="center"/>
    </xf>
    <xf numFmtId="43" fontId="5" fillId="0" borderId="0" xfId="20" applyNumberFormat="1" applyBorder="1" applyAlignment="1">
      <alignment vertical="center"/>
      <protection/>
    </xf>
    <xf numFmtId="0" fontId="5" fillId="0" borderId="0" xfId="20">
      <alignment/>
      <protection/>
    </xf>
    <xf numFmtId="0" fontId="0" fillId="0" borderId="0" xfId="0" applyAlignment="1">
      <alignment wrapText="1"/>
    </xf>
    <xf numFmtId="0" fontId="0" fillId="0" borderId="32" xfId="0" applyBorder="1" applyAlignment="1">
      <alignment horizontal="center" vertical="center"/>
    </xf>
    <xf numFmtId="0" fontId="0" fillId="0" borderId="5" xfId="0" applyFont="1" applyBorder="1" applyAlignment="1">
      <alignment horizontal="center" vertical="center"/>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21" xfId="0" applyBorder="1" applyAlignment="1">
      <alignment horizontal="center" vertical="center"/>
    </xf>
    <xf numFmtId="0" fontId="0" fillId="0" borderId="9" xfId="0" applyBorder="1" applyAlignment="1">
      <alignment horizontal="center" vertical="center"/>
    </xf>
    <xf numFmtId="0" fontId="15" fillId="0" borderId="21" xfId="0" applyFont="1" applyBorder="1" applyAlignment="1">
      <alignment horizontal="center" vertical="center"/>
    </xf>
    <xf numFmtId="0" fontId="15" fillId="0" borderId="9" xfId="0" applyFont="1" applyBorder="1" applyAlignment="1">
      <alignment horizontal="center" vertical="center"/>
    </xf>
    <xf numFmtId="39" fontId="37" fillId="0" borderId="0" xfId="21" applyFont="1" applyAlignment="1" applyProtection="1">
      <alignment horizontal="center"/>
      <protection/>
    </xf>
    <xf numFmtId="0" fontId="39" fillId="0" borderId="0" xfId="20" applyFont="1" applyAlignment="1" applyProtection="1">
      <alignment horizontal="center"/>
      <protection/>
    </xf>
    <xf numFmtId="0" fontId="15" fillId="0" borderId="2" xfId="20" applyFont="1" applyBorder="1" applyAlignment="1">
      <alignment horizontal="center" vertical="center"/>
      <protection/>
    </xf>
    <xf numFmtId="0" fontId="15" fillId="0" borderId="4" xfId="20" applyFont="1" applyBorder="1" applyAlignment="1">
      <alignment horizontal="center" vertical="center"/>
      <protection/>
    </xf>
    <xf numFmtId="0" fontId="15" fillId="0" borderId="34" xfId="20" applyFont="1" applyBorder="1" applyAlignment="1">
      <alignment horizontal="center" vertical="center"/>
      <protection/>
    </xf>
    <xf numFmtId="0" fontId="15" fillId="0" borderId="23" xfId="20" applyFont="1" applyBorder="1" applyAlignment="1">
      <alignment horizontal="center" vertical="center"/>
      <protection/>
    </xf>
    <xf numFmtId="0" fontId="15" fillId="0" borderId="16" xfId="20" applyFont="1" applyBorder="1" applyAlignment="1">
      <alignment horizontal="center" vertical="center"/>
      <protection/>
    </xf>
    <xf numFmtId="0" fontId="15" fillId="0" borderId="18" xfId="20" applyFont="1" applyBorder="1" applyAlignment="1">
      <alignment horizontal="center" vertical="center"/>
      <protection/>
    </xf>
  </cellXfs>
  <cellStyles count="16">
    <cellStyle name="Normal" xfId="0"/>
    <cellStyle name="Currency_laroux" xfId="15"/>
    <cellStyle name="eng" xfId="16"/>
    <cellStyle name="lu" xfId="17"/>
    <cellStyle name="Normal - Style1" xfId="18"/>
    <cellStyle name="Normal_Basic Assumptions" xfId="19"/>
    <cellStyle name="一般_91信託基金" xfId="20"/>
    <cellStyle name="一般_A-FUN01" xfId="21"/>
    <cellStyle name="Comma" xfId="22"/>
    <cellStyle name="Comma [0]" xfId="23"/>
    <cellStyle name="千分位_91信託基金" xfId="24"/>
    <cellStyle name="Percent" xfId="25"/>
    <cellStyle name="Currency" xfId="26"/>
    <cellStyle name="Currency [0]" xfId="27"/>
    <cellStyle name="貨幣[0]_Apply" xfId="28"/>
    <cellStyle name="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952500</xdr:colOff>
      <xdr:row>1</xdr:row>
      <xdr:rowOff>428625</xdr:rowOff>
    </xdr:from>
    <xdr:to>
      <xdr:col>13</xdr:col>
      <xdr:colOff>19050</xdr:colOff>
      <xdr:row>2</xdr:row>
      <xdr:rowOff>209550</xdr:rowOff>
    </xdr:to>
    <xdr:sp>
      <xdr:nvSpPr>
        <xdr:cNvPr id="1" name="文字 1"/>
        <xdr:cNvSpPr txBox="1">
          <a:spLocks noChangeArrowheads="1"/>
        </xdr:cNvSpPr>
      </xdr:nvSpPr>
      <xdr:spPr>
        <a:xfrm>
          <a:off x="13068300" y="781050"/>
          <a:ext cx="1390650" cy="247650"/>
        </a:xfrm>
        <a:prstGeom prst="rect">
          <a:avLst/>
        </a:prstGeom>
        <a:noFill/>
        <a:ln w="0" cmpd="sng">
          <a:noFill/>
        </a:ln>
      </xdr:spPr>
      <xdr:txBody>
        <a:bodyPr vertOverflow="clip" wrap="square"/>
        <a:p>
          <a:pPr algn="l">
            <a:defRPr/>
          </a:pPr>
          <a:r>
            <a:rPr lang="en-US" cap="none" sz="1200" b="0" i="0" u="none" baseline="0">
              <a:latin typeface="新細明體"/>
              <a:ea typeface="新細明體"/>
              <a:cs typeface="新細明體"/>
            </a:rPr>
            <a:t>單位：新臺幣千元</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104775</xdr:rowOff>
    </xdr:from>
    <xdr:to>
      <xdr:col>0</xdr:col>
      <xdr:colOff>0</xdr:colOff>
      <xdr:row>1</xdr:row>
      <xdr:rowOff>323850</xdr:rowOff>
    </xdr:to>
    <xdr:sp>
      <xdr:nvSpPr>
        <xdr:cNvPr id="1" name="TextBox 1"/>
        <xdr:cNvSpPr txBox="1">
          <a:spLocks noChangeArrowheads="1"/>
        </xdr:cNvSpPr>
      </xdr:nvSpPr>
      <xdr:spPr>
        <a:xfrm>
          <a:off x="0" y="409575"/>
          <a:ext cx="0" cy="219075"/>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885825</xdr:colOff>
      <xdr:row>1</xdr:row>
      <xdr:rowOff>19050</xdr:rowOff>
    </xdr:from>
    <xdr:to>
      <xdr:col>4</xdr:col>
      <xdr:colOff>1200150</xdr:colOff>
      <xdr:row>1</xdr:row>
      <xdr:rowOff>238125</xdr:rowOff>
    </xdr:to>
    <xdr:sp>
      <xdr:nvSpPr>
        <xdr:cNvPr id="2" name="TextBox 2"/>
        <xdr:cNvSpPr txBox="1">
          <a:spLocks noChangeArrowheads="1"/>
        </xdr:cNvSpPr>
      </xdr:nvSpPr>
      <xdr:spPr>
        <a:xfrm>
          <a:off x="6800850" y="323850"/>
          <a:ext cx="314325" cy="219075"/>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35"/>
  <sheetViews>
    <sheetView showGridLines="0" tabSelected="1" zoomScale="85" zoomScaleNormal="85" workbookViewId="0" topLeftCell="A1">
      <pane xSplit="1" ySplit="6" topLeftCell="B27" activePane="bottomRight" state="frozen"/>
      <selection pane="topLeft" activeCell="A1" sqref="A1"/>
      <selection pane="topRight" activeCell="B1" sqref="B1"/>
      <selection pane="bottomLeft" activeCell="A7" sqref="A7"/>
      <selection pane="bottomRight" activeCell="B35" sqref="B35"/>
    </sheetView>
  </sheetViews>
  <sheetFormatPr defaultColWidth="9.00390625" defaultRowHeight="16.5"/>
  <cols>
    <col min="1" max="1" width="24.25390625" style="1" customWidth="1"/>
    <col min="2" max="2" width="13.00390625" style="1" customWidth="1"/>
    <col min="3" max="3" width="12.625" style="1" customWidth="1"/>
    <col min="4" max="4" width="10.00390625" style="1" customWidth="1"/>
    <col min="5" max="5" width="11.625" style="1" customWidth="1"/>
    <col min="6" max="7" width="13.25390625" style="1" customWidth="1"/>
    <col min="8" max="13" width="15.25390625" style="1" customWidth="1"/>
    <col min="14" max="14" width="14.00390625" style="1" bestFit="1" customWidth="1"/>
    <col min="15" max="16384" width="9.00390625" style="1" customWidth="1"/>
  </cols>
  <sheetData>
    <row r="1" spans="6:8" ht="27.75">
      <c r="F1" s="9"/>
      <c r="G1" s="9" t="s">
        <v>58</v>
      </c>
      <c r="H1" s="10" t="s">
        <v>59</v>
      </c>
    </row>
    <row r="2" spans="6:8" ht="36.75">
      <c r="F2" s="11"/>
      <c r="G2" s="11" t="s">
        <v>60</v>
      </c>
      <c r="H2" s="12" t="s">
        <v>61</v>
      </c>
    </row>
    <row r="3" spans="6:8" ht="17.25" thickBot="1">
      <c r="F3" s="13"/>
      <c r="G3" s="13" t="s">
        <v>80</v>
      </c>
      <c r="H3" s="52" t="s">
        <v>62</v>
      </c>
    </row>
    <row r="4" spans="1:13" s="4" customFormat="1" ht="19.5" customHeight="1">
      <c r="A4" s="15"/>
      <c r="B4" s="42" t="s">
        <v>63</v>
      </c>
      <c r="C4" s="43"/>
      <c r="D4" s="48"/>
      <c r="E4" s="43"/>
      <c r="F4" s="16" t="s">
        <v>0</v>
      </c>
      <c r="G4" s="17"/>
      <c r="H4" s="17"/>
      <c r="I4" s="17"/>
      <c r="J4" s="17"/>
      <c r="K4" s="2"/>
      <c r="L4" s="142" t="s">
        <v>64</v>
      </c>
      <c r="M4" s="143"/>
    </row>
    <row r="5" spans="1:13" s="4" customFormat="1" ht="19.5" customHeight="1">
      <c r="A5" s="18" t="s">
        <v>1</v>
      </c>
      <c r="B5" s="146" t="s">
        <v>65</v>
      </c>
      <c r="C5" s="147"/>
      <c r="D5" s="148" t="s">
        <v>66</v>
      </c>
      <c r="E5" s="149"/>
      <c r="F5" s="19" t="s">
        <v>2</v>
      </c>
      <c r="G5" s="20"/>
      <c r="H5" s="21" t="s">
        <v>67</v>
      </c>
      <c r="I5" s="20"/>
      <c r="J5" s="19" t="s">
        <v>3</v>
      </c>
      <c r="K5" s="20"/>
      <c r="L5" s="144"/>
      <c r="M5" s="145"/>
    </row>
    <row r="6" spans="1:13" s="4" customFormat="1" ht="19.5" customHeight="1">
      <c r="A6" s="22"/>
      <c r="B6" s="23" t="s">
        <v>4</v>
      </c>
      <c r="C6" s="41" t="s">
        <v>68</v>
      </c>
      <c r="D6" s="41" t="s">
        <v>69</v>
      </c>
      <c r="E6" s="41" t="s">
        <v>68</v>
      </c>
      <c r="F6" s="23" t="s">
        <v>4</v>
      </c>
      <c r="G6" s="41" t="s">
        <v>68</v>
      </c>
      <c r="H6" s="23" t="s">
        <v>4</v>
      </c>
      <c r="I6" s="41" t="s">
        <v>68</v>
      </c>
      <c r="J6" s="23" t="s">
        <v>4</v>
      </c>
      <c r="K6" s="41" t="s">
        <v>68</v>
      </c>
      <c r="L6" s="23" t="s">
        <v>4</v>
      </c>
      <c r="M6" s="70" t="s">
        <v>68</v>
      </c>
    </row>
    <row r="7" spans="1:14" ht="23.25" customHeight="1">
      <c r="A7" s="53" t="s">
        <v>36</v>
      </c>
      <c r="B7" s="6">
        <f>SUM(B8:B15)</f>
        <v>4632290315</v>
      </c>
      <c r="C7" s="71">
        <f aca="true" t="shared" si="0" ref="C7:K7">SUM(C8:C15)</f>
        <v>4883617796</v>
      </c>
      <c r="D7" s="71">
        <f t="shared" si="0"/>
        <v>781810</v>
      </c>
      <c r="E7" s="71">
        <f t="shared" si="0"/>
        <v>1522036</v>
      </c>
      <c r="F7" s="6">
        <f t="shared" si="0"/>
        <v>21802639437</v>
      </c>
      <c r="G7" s="71">
        <f t="shared" si="0"/>
        <v>20173435132</v>
      </c>
      <c r="H7" s="6">
        <f t="shared" si="0"/>
        <v>2643629353</v>
      </c>
      <c r="I7" s="71">
        <f t="shared" si="0"/>
        <v>2471724898</v>
      </c>
      <c r="J7" s="6">
        <f t="shared" si="0"/>
        <v>479574230</v>
      </c>
      <c r="K7" s="71">
        <f t="shared" si="0"/>
        <v>423638079</v>
      </c>
      <c r="L7" s="71">
        <f aca="true" t="shared" si="1" ref="L7:L15">B7+D7+F7+H7+J7</f>
        <v>29558915145</v>
      </c>
      <c r="M7" s="72">
        <f aca="true" t="shared" si="2" ref="M7:M15">C7+E7+G7+I7+K7</f>
        <v>27953937941</v>
      </c>
      <c r="N7" s="76">
        <f aca="true" t="shared" si="3" ref="N7:N28">SUM(B7:K7)-L7-M7</f>
        <v>0</v>
      </c>
    </row>
    <row r="8" spans="1:14" ht="21.75" customHeight="1">
      <c r="A8" s="5" t="s">
        <v>5</v>
      </c>
      <c r="B8" s="7">
        <f>996278442-765177</f>
        <v>995513265</v>
      </c>
      <c r="C8" s="7">
        <f>1249624721-783501</f>
        <v>1248841220</v>
      </c>
      <c r="D8" s="7">
        <v>781810</v>
      </c>
      <c r="E8" s="7">
        <v>1522036</v>
      </c>
      <c r="F8" s="7">
        <v>6944544539</v>
      </c>
      <c r="G8" s="7">
        <v>6630583383</v>
      </c>
      <c r="H8" s="7">
        <v>619322142</v>
      </c>
      <c r="I8" s="7">
        <v>527298075</v>
      </c>
      <c r="J8" s="7">
        <v>0</v>
      </c>
      <c r="K8" s="7">
        <v>0</v>
      </c>
      <c r="L8" s="7">
        <f t="shared" si="1"/>
        <v>8560161756</v>
      </c>
      <c r="M8" s="50">
        <f t="shared" si="2"/>
        <v>8408244714</v>
      </c>
      <c r="N8" s="76">
        <f t="shared" si="3"/>
        <v>0</v>
      </c>
    </row>
    <row r="9" spans="1:14" ht="21.75" customHeight="1">
      <c r="A9" s="5" t="s">
        <v>6</v>
      </c>
      <c r="B9" s="7">
        <v>0</v>
      </c>
      <c r="C9" s="7">
        <v>0</v>
      </c>
      <c r="D9" s="7">
        <v>0</v>
      </c>
      <c r="E9" s="7">
        <v>0</v>
      </c>
      <c r="F9" s="7">
        <v>4230846957</v>
      </c>
      <c r="G9" s="7">
        <v>4286362810</v>
      </c>
      <c r="H9" s="7">
        <v>0</v>
      </c>
      <c r="I9" s="7">
        <v>0</v>
      </c>
      <c r="J9" s="7">
        <v>0</v>
      </c>
      <c r="K9" s="7">
        <v>0</v>
      </c>
      <c r="L9" s="7">
        <f t="shared" si="1"/>
        <v>4230846957</v>
      </c>
      <c r="M9" s="50">
        <f t="shared" si="2"/>
        <v>4286362810</v>
      </c>
      <c r="N9" s="76">
        <f t="shared" si="3"/>
        <v>0</v>
      </c>
    </row>
    <row r="10" spans="1:14" ht="21.75" customHeight="1">
      <c r="A10" s="5" t="s">
        <v>7</v>
      </c>
      <c r="B10" s="7">
        <v>0</v>
      </c>
      <c r="C10" s="7">
        <v>0</v>
      </c>
      <c r="D10" s="7">
        <v>0</v>
      </c>
      <c r="E10" s="7">
        <v>0</v>
      </c>
      <c r="F10" s="7">
        <v>5958880721</v>
      </c>
      <c r="G10" s="7">
        <v>4538757446</v>
      </c>
      <c r="H10" s="7">
        <v>526100907</v>
      </c>
      <c r="I10" s="7">
        <v>587476240</v>
      </c>
      <c r="J10" s="7">
        <v>0</v>
      </c>
      <c r="K10" s="7">
        <v>0</v>
      </c>
      <c r="L10" s="7">
        <f t="shared" si="1"/>
        <v>6484981628</v>
      </c>
      <c r="M10" s="50">
        <f t="shared" si="2"/>
        <v>5126233686</v>
      </c>
      <c r="N10" s="76">
        <f t="shared" si="3"/>
        <v>0</v>
      </c>
    </row>
    <row r="11" spans="1:14" ht="21.75" customHeight="1">
      <c r="A11" s="5" t="s">
        <v>8</v>
      </c>
      <c r="B11" s="7">
        <v>3636011873</v>
      </c>
      <c r="C11" s="7">
        <v>3633993075</v>
      </c>
      <c r="D11" s="7">
        <v>0</v>
      </c>
      <c r="E11" s="7">
        <v>0</v>
      </c>
      <c r="F11" s="7">
        <v>4098933081</v>
      </c>
      <c r="G11" s="7">
        <v>4180061488</v>
      </c>
      <c r="H11" s="7">
        <v>1153603091</v>
      </c>
      <c r="I11" s="7">
        <v>1254133961</v>
      </c>
      <c r="J11" s="7">
        <v>0</v>
      </c>
      <c r="K11" s="7">
        <v>0</v>
      </c>
      <c r="L11" s="7">
        <f t="shared" si="1"/>
        <v>8888548045</v>
      </c>
      <c r="M11" s="50">
        <f t="shared" si="2"/>
        <v>9068188524</v>
      </c>
      <c r="N11" s="76">
        <f t="shared" si="3"/>
        <v>0</v>
      </c>
    </row>
    <row r="12" spans="1:14" ht="21.75" customHeight="1">
      <c r="A12" s="5" t="s">
        <v>9</v>
      </c>
      <c r="B12" s="7">
        <v>0</v>
      </c>
      <c r="C12" s="7">
        <v>0</v>
      </c>
      <c r="D12" s="7">
        <v>0</v>
      </c>
      <c r="E12" s="7">
        <v>0</v>
      </c>
      <c r="F12" s="7">
        <v>7349203</v>
      </c>
      <c r="G12" s="7">
        <v>8736900</v>
      </c>
      <c r="H12" s="7">
        <v>64310</v>
      </c>
      <c r="I12" s="7">
        <v>15005</v>
      </c>
      <c r="J12" s="7">
        <v>0</v>
      </c>
      <c r="K12" s="7">
        <v>0</v>
      </c>
      <c r="L12" s="7">
        <f t="shared" si="1"/>
        <v>7413513</v>
      </c>
      <c r="M12" s="50">
        <f t="shared" si="2"/>
        <v>8751905</v>
      </c>
      <c r="N12" s="76">
        <f t="shared" si="3"/>
        <v>0</v>
      </c>
    </row>
    <row r="13" spans="1:14" ht="21.75" customHeight="1">
      <c r="A13" s="5" t="s">
        <v>10</v>
      </c>
      <c r="B13" s="7">
        <v>0</v>
      </c>
      <c r="C13" s="7">
        <v>0</v>
      </c>
      <c r="D13" s="7">
        <v>0</v>
      </c>
      <c r="E13" s="7">
        <v>0</v>
      </c>
      <c r="F13" s="7">
        <v>19412381</v>
      </c>
      <c r="G13" s="7">
        <v>8935842</v>
      </c>
      <c r="H13" s="7">
        <v>2373760</v>
      </c>
      <c r="I13" s="7">
        <v>1895738</v>
      </c>
      <c r="J13" s="7">
        <v>0</v>
      </c>
      <c r="K13" s="7">
        <v>0</v>
      </c>
      <c r="L13" s="7">
        <f t="shared" si="1"/>
        <v>21786141</v>
      </c>
      <c r="M13" s="50">
        <f t="shared" si="2"/>
        <v>10831580</v>
      </c>
      <c r="N13" s="76">
        <f t="shared" si="3"/>
        <v>0</v>
      </c>
    </row>
    <row r="14" spans="1:14" ht="21.75" customHeight="1">
      <c r="A14" s="5" t="s">
        <v>11</v>
      </c>
      <c r="B14" s="7">
        <v>0</v>
      </c>
      <c r="C14" s="7">
        <v>0</v>
      </c>
      <c r="D14" s="7">
        <v>0</v>
      </c>
      <c r="E14" s="7">
        <v>0</v>
      </c>
      <c r="F14" s="7">
        <v>0</v>
      </c>
      <c r="G14" s="7">
        <v>0</v>
      </c>
      <c r="H14" s="7">
        <v>364582</v>
      </c>
      <c r="I14" s="7">
        <v>531270</v>
      </c>
      <c r="J14" s="7">
        <v>0</v>
      </c>
      <c r="K14" s="7">
        <v>0</v>
      </c>
      <c r="L14" s="7">
        <f t="shared" si="1"/>
        <v>364582</v>
      </c>
      <c r="M14" s="50">
        <f t="shared" si="2"/>
        <v>531270</v>
      </c>
      <c r="N14" s="76">
        <f t="shared" si="3"/>
        <v>0</v>
      </c>
    </row>
    <row r="15" spans="1:14" ht="21.75" customHeight="1">
      <c r="A15" s="5" t="s">
        <v>12</v>
      </c>
      <c r="B15" s="7">
        <v>765177</v>
      </c>
      <c r="C15" s="7">
        <v>783501</v>
      </c>
      <c r="D15" s="7">
        <v>0</v>
      </c>
      <c r="E15" s="7">
        <v>0</v>
      </c>
      <c r="F15" s="7">
        <v>542672555</v>
      </c>
      <c r="G15" s="7">
        <v>519997263</v>
      </c>
      <c r="H15" s="7">
        <v>341800561</v>
      </c>
      <c r="I15" s="7">
        <v>100374609</v>
      </c>
      <c r="J15" s="7">
        <v>479574230</v>
      </c>
      <c r="K15" s="7">
        <v>423638079</v>
      </c>
      <c r="L15" s="7">
        <f t="shared" si="1"/>
        <v>1364812523</v>
      </c>
      <c r="M15" s="50">
        <f t="shared" si="2"/>
        <v>1044793452</v>
      </c>
      <c r="N15" s="76">
        <f t="shared" si="3"/>
        <v>0</v>
      </c>
    </row>
    <row r="16" spans="1:14" s="84" customFormat="1" ht="32.25" customHeight="1">
      <c r="A16" s="79" t="s">
        <v>38</v>
      </c>
      <c r="B16" s="80">
        <f>B7</f>
        <v>4632290315</v>
      </c>
      <c r="C16" s="81">
        <f aca="true" t="shared" si="4" ref="C16:K16">C7</f>
        <v>4883617796</v>
      </c>
      <c r="D16" s="81">
        <f t="shared" si="4"/>
        <v>781810</v>
      </c>
      <c r="E16" s="81">
        <f t="shared" si="4"/>
        <v>1522036</v>
      </c>
      <c r="F16" s="80">
        <f t="shared" si="4"/>
        <v>21802639437</v>
      </c>
      <c r="G16" s="81">
        <f t="shared" si="4"/>
        <v>20173435132</v>
      </c>
      <c r="H16" s="80">
        <f t="shared" si="4"/>
        <v>2643629353</v>
      </c>
      <c r="I16" s="81">
        <f t="shared" si="4"/>
        <v>2471724898</v>
      </c>
      <c r="J16" s="80">
        <f t="shared" si="4"/>
        <v>479574230</v>
      </c>
      <c r="K16" s="81">
        <f t="shared" si="4"/>
        <v>423638079</v>
      </c>
      <c r="L16" s="81">
        <f>B16+D16+F16+H16+J16</f>
        <v>29558915145</v>
      </c>
      <c r="M16" s="82">
        <f>C16+E16+G16+I16+K16</f>
        <v>27953937941</v>
      </c>
      <c r="N16" s="83">
        <f t="shared" si="3"/>
        <v>0</v>
      </c>
    </row>
    <row r="17" spans="1:14" s="4" customFormat="1" ht="28.5" customHeight="1">
      <c r="A17" s="79" t="s">
        <v>37</v>
      </c>
      <c r="B17" s="80">
        <f>SUM(B18:B22)</f>
        <v>3314996817</v>
      </c>
      <c r="C17" s="81">
        <f aca="true" t="shared" si="5" ref="C17:K17">SUM(C18:C22)</f>
        <v>3538103162</v>
      </c>
      <c r="D17" s="81">
        <f t="shared" si="5"/>
        <v>0</v>
      </c>
      <c r="E17" s="81">
        <f t="shared" si="5"/>
        <v>0</v>
      </c>
      <c r="F17" s="80">
        <f t="shared" si="5"/>
        <v>17632608935</v>
      </c>
      <c r="G17" s="81">
        <f t="shared" si="5"/>
        <v>16111543460</v>
      </c>
      <c r="H17" s="80">
        <f t="shared" si="5"/>
        <v>1030759370</v>
      </c>
      <c r="I17" s="81">
        <f t="shared" si="5"/>
        <v>795947978</v>
      </c>
      <c r="J17" s="80">
        <f t="shared" si="5"/>
        <v>433264</v>
      </c>
      <c r="K17" s="81">
        <f t="shared" si="5"/>
        <v>1782328</v>
      </c>
      <c r="L17" s="81">
        <f aca="true" t="shared" si="6" ref="L17:L28">B17+D17+F17+H17+J17</f>
        <v>21978798386</v>
      </c>
      <c r="M17" s="82">
        <f aca="true" t="shared" si="7" ref="M17:M28">C17+E17+G17+I17+K17</f>
        <v>20447376928</v>
      </c>
      <c r="N17" s="83">
        <f t="shared" si="3"/>
        <v>0</v>
      </c>
    </row>
    <row r="18" spans="1:14" ht="21.75" customHeight="1">
      <c r="A18" s="5" t="s">
        <v>13</v>
      </c>
      <c r="B18" s="7">
        <v>794608888</v>
      </c>
      <c r="C18" s="7">
        <v>955120140</v>
      </c>
      <c r="D18" s="7">
        <v>0</v>
      </c>
      <c r="E18" s="7">
        <v>0</v>
      </c>
      <c r="F18" s="7">
        <v>6803287257</v>
      </c>
      <c r="G18" s="7">
        <v>5492406023</v>
      </c>
      <c r="H18" s="7">
        <v>236893585</v>
      </c>
      <c r="I18" s="7">
        <v>234878456</v>
      </c>
      <c r="J18" s="7">
        <v>0</v>
      </c>
      <c r="K18" s="7">
        <v>0</v>
      </c>
      <c r="L18" s="66">
        <f t="shared" si="6"/>
        <v>7834789730</v>
      </c>
      <c r="M18" s="77">
        <f t="shared" si="7"/>
        <v>6682404619</v>
      </c>
      <c r="N18" s="76">
        <f t="shared" si="3"/>
        <v>0</v>
      </c>
    </row>
    <row r="19" spans="1:14" ht="21.75" customHeight="1">
      <c r="A19" s="5" t="s">
        <v>14</v>
      </c>
      <c r="B19" s="7">
        <v>0</v>
      </c>
      <c r="C19" s="7">
        <v>0</v>
      </c>
      <c r="D19" s="7">
        <v>0</v>
      </c>
      <c r="E19" s="7">
        <v>0</v>
      </c>
      <c r="F19" s="7">
        <v>8221694098</v>
      </c>
      <c r="G19" s="7">
        <v>8072232354</v>
      </c>
      <c r="H19" s="7">
        <v>0</v>
      </c>
      <c r="I19" s="7">
        <v>0</v>
      </c>
      <c r="J19" s="7">
        <v>0</v>
      </c>
      <c r="K19" s="7">
        <v>0</v>
      </c>
      <c r="L19" s="66">
        <f t="shared" si="6"/>
        <v>8221694098</v>
      </c>
      <c r="M19" s="77">
        <f t="shared" si="7"/>
        <v>8072232354</v>
      </c>
      <c r="N19" s="76">
        <f t="shared" si="3"/>
        <v>0</v>
      </c>
    </row>
    <row r="20" spans="1:14" ht="21.75" customHeight="1">
      <c r="A20" s="5" t="s">
        <v>15</v>
      </c>
      <c r="B20" s="7">
        <v>0</v>
      </c>
      <c r="C20" s="7">
        <v>0</v>
      </c>
      <c r="D20" s="7">
        <v>0</v>
      </c>
      <c r="E20" s="7">
        <v>0</v>
      </c>
      <c r="F20" s="7">
        <v>172096004</v>
      </c>
      <c r="G20" s="7">
        <v>189764105</v>
      </c>
      <c r="H20" s="7">
        <v>0</v>
      </c>
      <c r="I20" s="7">
        <v>0</v>
      </c>
      <c r="J20" s="7">
        <v>0</v>
      </c>
      <c r="K20" s="7">
        <v>0</v>
      </c>
      <c r="L20" s="66">
        <f t="shared" si="6"/>
        <v>172096004</v>
      </c>
      <c r="M20" s="77">
        <f t="shared" si="7"/>
        <v>189764105</v>
      </c>
      <c r="N20" s="76">
        <f t="shared" si="3"/>
        <v>0</v>
      </c>
    </row>
    <row r="21" spans="1:14" ht="21.75" customHeight="1">
      <c r="A21" s="5" t="s">
        <v>16</v>
      </c>
      <c r="B21" s="7">
        <f>1617286654+132449+902968826</f>
        <v>2520387929</v>
      </c>
      <c r="C21" s="7">
        <v>2582983022</v>
      </c>
      <c r="D21" s="7">
        <v>0</v>
      </c>
      <c r="E21" s="7">
        <v>0</v>
      </c>
      <c r="F21" s="7">
        <v>1372102613</v>
      </c>
      <c r="G21" s="7">
        <v>1321349356</v>
      </c>
      <c r="H21" s="7">
        <v>465290219</v>
      </c>
      <c r="I21" s="7">
        <v>477467233</v>
      </c>
      <c r="J21" s="7">
        <v>0</v>
      </c>
      <c r="K21" s="7">
        <v>0</v>
      </c>
      <c r="L21" s="66">
        <f t="shared" si="6"/>
        <v>4357780761</v>
      </c>
      <c r="M21" s="77">
        <f t="shared" si="7"/>
        <v>4381799611</v>
      </c>
      <c r="N21" s="76">
        <f t="shared" si="3"/>
        <v>0</v>
      </c>
    </row>
    <row r="22" spans="1:14" ht="21.75" customHeight="1">
      <c r="A22" s="5" t="s">
        <v>17</v>
      </c>
      <c r="B22" s="7">
        <v>0</v>
      </c>
      <c r="C22" s="7">
        <v>0</v>
      </c>
      <c r="D22" s="7">
        <v>0</v>
      </c>
      <c r="E22" s="7">
        <v>0</v>
      </c>
      <c r="F22" s="7">
        <v>1063428963</v>
      </c>
      <c r="G22" s="7">
        <v>1035791622</v>
      </c>
      <c r="H22" s="7">
        <v>328575566</v>
      </c>
      <c r="I22" s="7">
        <v>83602289</v>
      </c>
      <c r="J22" s="7">
        <v>433264</v>
      </c>
      <c r="K22" s="7">
        <v>1782328</v>
      </c>
      <c r="L22" s="66">
        <f t="shared" si="6"/>
        <v>1392437793</v>
      </c>
      <c r="M22" s="77">
        <f t="shared" si="7"/>
        <v>1121176239</v>
      </c>
      <c r="N22" s="76">
        <f t="shared" si="3"/>
        <v>0</v>
      </c>
    </row>
    <row r="23" spans="1:14" ht="25.5" customHeight="1">
      <c r="A23" s="49" t="s">
        <v>23</v>
      </c>
      <c r="B23" s="6">
        <f>SUM(B24:B29)</f>
        <v>1317293498</v>
      </c>
      <c r="C23" s="6">
        <f aca="true" t="shared" si="8" ref="C23:K23">SUM(C24:C29)</f>
        <v>1345514634</v>
      </c>
      <c r="D23" s="6">
        <f t="shared" si="8"/>
        <v>781810</v>
      </c>
      <c r="E23" s="65">
        <f t="shared" si="8"/>
        <v>1522036</v>
      </c>
      <c r="F23" s="6">
        <f t="shared" si="8"/>
        <v>4170030502</v>
      </c>
      <c r="G23" s="6">
        <f t="shared" si="8"/>
        <v>4061891672</v>
      </c>
      <c r="H23" s="6">
        <f t="shared" si="8"/>
        <v>1612869983</v>
      </c>
      <c r="I23" s="6">
        <f t="shared" si="8"/>
        <v>1675776920</v>
      </c>
      <c r="J23" s="6">
        <f t="shared" si="8"/>
        <v>479140966</v>
      </c>
      <c r="K23" s="6">
        <f t="shared" si="8"/>
        <v>421855751</v>
      </c>
      <c r="L23" s="73">
        <f t="shared" si="6"/>
        <v>7580116759</v>
      </c>
      <c r="M23" s="78">
        <f t="shared" si="7"/>
        <v>7506561013</v>
      </c>
      <c r="N23" s="76">
        <f t="shared" si="3"/>
        <v>0</v>
      </c>
    </row>
    <row r="24" spans="1:14" ht="25.5" customHeight="1">
      <c r="A24" s="5" t="s">
        <v>18</v>
      </c>
      <c r="B24" s="7">
        <v>201669554</v>
      </c>
      <c r="C24" s="66">
        <v>294504581</v>
      </c>
      <c r="D24" s="66">
        <v>781810</v>
      </c>
      <c r="E24" s="66">
        <v>1522036</v>
      </c>
      <c r="F24" s="7">
        <v>0</v>
      </c>
      <c r="G24" s="7">
        <v>0</v>
      </c>
      <c r="H24" s="7">
        <v>0</v>
      </c>
      <c r="I24" s="7">
        <v>0</v>
      </c>
      <c r="J24" s="7">
        <v>0</v>
      </c>
      <c r="K24" s="7">
        <v>0</v>
      </c>
      <c r="L24" s="66">
        <f t="shared" si="6"/>
        <v>202451364</v>
      </c>
      <c r="M24" s="77">
        <f t="shared" si="7"/>
        <v>296026617</v>
      </c>
      <c r="N24" s="76">
        <f t="shared" si="3"/>
        <v>0</v>
      </c>
    </row>
    <row r="25" spans="1:14" ht="22.5" customHeight="1">
      <c r="A25" s="5" t="s">
        <v>19</v>
      </c>
      <c r="B25" s="7">
        <v>0</v>
      </c>
      <c r="C25" s="7">
        <v>0</v>
      </c>
      <c r="D25" s="7">
        <v>0</v>
      </c>
      <c r="E25" s="7">
        <v>0</v>
      </c>
      <c r="F25" s="7">
        <v>1271092045</v>
      </c>
      <c r="G25" s="7">
        <v>1219223354</v>
      </c>
      <c r="H25" s="7">
        <v>0</v>
      </c>
      <c r="I25" s="7">
        <v>0</v>
      </c>
      <c r="J25" s="7">
        <v>0</v>
      </c>
      <c r="K25" s="7">
        <v>0</v>
      </c>
      <c r="L25" s="66">
        <f t="shared" si="6"/>
        <v>1271092045</v>
      </c>
      <c r="M25" s="77">
        <f t="shared" si="7"/>
        <v>1219223354</v>
      </c>
      <c r="N25" s="76">
        <f t="shared" si="3"/>
        <v>0</v>
      </c>
    </row>
    <row r="26" spans="1:14" ht="22.5" customHeight="1">
      <c r="A26" s="5" t="s">
        <v>20</v>
      </c>
      <c r="B26" s="7">
        <v>0</v>
      </c>
      <c r="C26" s="7">
        <v>0</v>
      </c>
      <c r="D26" s="7">
        <v>0</v>
      </c>
      <c r="E26" s="7">
        <v>0</v>
      </c>
      <c r="F26" s="7">
        <v>0</v>
      </c>
      <c r="G26" s="7">
        <v>0</v>
      </c>
      <c r="H26" s="7">
        <v>1096904468</v>
      </c>
      <c r="I26" s="7">
        <v>1160523955</v>
      </c>
      <c r="J26" s="7">
        <v>283487363</v>
      </c>
      <c r="K26" s="7">
        <v>254987483</v>
      </c>
      <c r="L26" s="66">
        <f t="shared" si="6"/>
        <v>1380391831</v>
      </c>
      <c r="M26" s="77">
        <f t="shared" si="7"/>
        <v>1415511438</v>
      </c>
      <c r="N26" s="76">
        <f t="shared" si="3"/>
        <v>0</v>
      </c>
    </row>
    <row r="27" spans="1:14" ht="22.5" customHeight="1">
      <c r="A27" s="5" t="s">
        <v>21</v>
      </c>
      <c r="B27" s="7">
        <v>0</v>
      </c>
      <c r="C27" s="7">
        <v>0</v>
      </c>
      <c r="D27" s="7">
        <v>0</v>
      </c>
      <c r="E27" s="7">
        <v>0</v>
      </c>
      <c r="F27" s="7">
        <f>1728686584+519755167+650496706</f>
        <v>2898938457</v>
      </c>
      <c r="G27" s="7">
        <f>1882520786+501900563+458413932-166963</f>
        <v>2842668318</v>
      </c>
      <c r="H27" s="7">
        <f>524325804-8285074-75215</f>
        <v>515965515</v>
      </c>
      <c r="I27" s="7">
        <f>519000511-3705505-42041</f>
        <v>515252965</v>
      </c>
      <c r="J27" s="7">
        <v>195653603</v>
      </c>
      <c r="K27" s="7">
        <v>166868268</v>
      </c>
      <c r="L27" s="66">
        <f t="shared" si="6"/>
        <v>3610557575</v>
      </c>
      <c r="M27" s="77">
        <f t="shared" si="7"/>
        <v>3524789551</v>
      </c>
      <c r="N27" s="76">
        <f t="shared" si="3"/>
        <v>0</v>
      </c>
    </row>
    <row r="28" spans="1:14" ht="22.5" customHeight="1">
      <c r="A28" s="5" t="s">
        <v>22</v>
      </c>
      <c r="B28" s="7">
        <v>3636011873</v>
      </c>
      <c r="C28" s="7">
        <v>3633993075</v>
      </c>
      <c r="D28" s="7">
        <v>0</v>
      </c>
      <c r="E28" s="7">
        <v>0</v>
      </c>
      <c r="F28" s="7">
        <v>0</v>
      </c>
      <c r="G28" s="7">
        <v>0</v>
      </c>
      <c r="H28" s="7">
        <v>0</v>
      </c>
      <c r="I28" s="7">
        <v>0</v>
      </c>
      <c r="J28" s="7">
        <v>0</v>
      </c>
      <c r="K28" s="7">
        <v>0</v>
      </c>
      <c r="L28" s="66">
        <f t="shared" si="6"/>
        <v>3636011873</v>
      </c>
      <c r="M28" s="77">
        <f t="shared" si="7"/>
        <v>3633993075</v>
      </c>
      <c r="N28" s="76">
        <f t="shared" si="3"/>
        <v>0</v>
      </c>
    </row>
    <row r="29" spans="1:13" ht="22.5" customHeight="1">
      <c r="A29" s="5" t="s">
        <v>72</v>
      </c>
      <c r="B29" s="66">
        <v>-2520387929</v>
      </c>
      <c r="C29" s="66">
        <v>-2582983022</v>
      </c>
      <c r="D29" s="7">
        <v>0</v>
      </c>
      <c r="E29" s="7">
        <v>0</v>
      </c>
      <c r="F29" s="7">
        <v>0</v>
      </c>
      <c r="G29" s="7">
        <v>0</v>
      </c>
      <c r="H29" s="7">
        <v>0</v>
      </c>
      <c r="I29" s="7">
        <v>0</v>
      </c>
      <c r="J29" s="7">
        <v>0</v>
      </c>
      <c r="K29" s="7">
        <v>0</v>
      </c>
      <c r="L29" s="66">
        <f>B29+D29+F29+H29+J29</f>
        <v>-2520387929</v>
      </c>
      <c r="M29" s="77">
        <f>C29+E29+G29+I29+K29</f>
        <v>-2582983022</v>
      </c>
    </row>
    <row r="30" spans="1:14" s="3" customFormat="1" ht="29.25" customHeight="1" thickBot="1">
      <c r="A30" s="54" t="s">
        <v>38</v>
      </c>
      <c r="B30" s="8">
        <f>B17+B23</f>
        <v>4632290315</v>
      </c>
      <c r="C30" s="74">
        <f aca="true" t="shared" si="9" ref="C30:K30">C17+C23</f>
        <v>4883617796</v>
      </c>
      <c r="D30" s="74">
        <f t="shared" si="9"/>
        <v>781810</v>
      </c>
      <c r="E30" s="74">
        <f t="shared" si="9"/>
        <v>1522036</v>
      </c>
      <c r="F30" s="8">
        <f t="shared" si="9"/>
        <v>21802639437</v>
      </c>
      <c r="G30" s="74">
        <f t="shared" si="9"/>
        <v>20173435132</v>
      </c>
      <c r="H30" s="8">
        <f t="shared" si="9"/>
        <v>2643629353</v>
      </c>
      <c r="I30" s="74">
        <f t="shared" si="9"/>
        <v>2471724898</v>
      </c>
      <c r="J30" s="8">
        <f t="shared" si="9"/>
        <v>479574230</v>
      </c>
      <c r="K30" s="74">
        <f t="shared" si="9"/>
        <v>423638079</v>
      </c>
      <c r="L30" s="75">
        <f>B30+D30+F30+H30+J30</f>
        <v>29558915145</v>
      </c>
      <c r="M30" s="51">
        <f>C30+E30+G30+I30+K30</f>
        <v>27953937941</v>
      </c>
      <c r="N30" s="76">
        <f>SUM(B30:K30)-L30-M30</f>
        <v>0</v>
      </c>
    </row>
    <row r="31" ht="15.75">
      <c r="A31" s="85" t="s">
        <v>136</v>
      </c>
    </row>
    <row r="32" ht="13.5" customHeight="1">
      <c r="A32" s="86" t="s">
        <v>70</v>
      </c>
    </row>
    <row r="33" ht="13.5" customHeight="1">
      <c r="A33" s="86" t="s">
        <v>71</v>
      </c>
    </row>
    <row r="34" ht="13.5" customHeight="1">
      <c r="A34" s="86" t="s">
        <v>137</v>
      </c>
    </row>
    <row r="35" spans="1:13" ht="15.75">
      <c r="A35" s="14"/>
      <c r="B35" s="63">
        <f aca="true" t="shared" si="10" ref="B35:M35">B30-B16</f>
        <v>0</v>
      </c>
      <c r="C35" s="63">
        <f t="shared" si="10"/>
        <v>0</v>
      </c>
      <c r="D35" s="63">
        <f t="shared" si="10"/>
        <v>0</v>
      </c>
      <c r="E35" s="63">
        <f t="shared" si="10"/>
        <v>0</v>
      </c>
      <c r="F35" s="63">
        <f t="shared" si="10"/>
        <v>0</v>
      </c>
      <c r="G35" s="63">
        <f t="shared" si="10"/>
        <v>0</v>
      </c>
      <c r="H35" s="63">
        <f t="shared" si="10"/>
        <v>0</v>
      </c>
      <c r="I35" s="63">
        <f t="shared" si="10"/>
        <v>0</v>
      </c>
      <c r="J35" s="63">
        <f t="shared" si="10"/>
        <v>0</v>
      </c>
      <c r="K35" s="63">
        <f t="shared" si="10"/>
        <v>0</v>
      </c>
      <c r="L35" s="63">
        <f t="shared" si="10"/>
        <v>0</v>
      </c>
      <c r="M35" s="63">
        <f t="shared" si="10"/>
        <v>0</v>
      </c>
    </row>
  </sheetData>
  <mergeCells count="3">
    <mergeCell ref="L4:M5"/>
    <mergeCell ref="B5:C5"/>
    <mergeCell ref="D5:E5"/>
  </mergeCells>
  <printOptions horizontalCentered="1"/>
  <pageMargins left="0.1968503937007874" right="0.1968503937007874" top="0.7874015748031497" bottom="0.9055118110236221" header="0.3937007874015748" footer="0.5118110236220472"/>
  <pageSetup horizontalDpi="600" verticalDpi="600" orientation="portrait" pageOrder="overThenDown" paperSize="9" r:id="rId4"/>
  <drawing r:id="rId3"/>
  <legacyDrawing r:id="rId2"/>
</worksheet>
</file>

<file path=xl/worksheets/sheet2.xml><?xml version="1.0" encoding="utf-8"?>
<worksheet xmlns="http://schemas.openxmlformats.org/spreadsheetml/2006/main" xmlns:r="http://schemas.openxmlformats.org/officeDocument/2006/relationships">
  <dimension ref="A1:X27"/>
  <sheetViews>
    <sheetView zoomScale="75" zoomScaleNormal="75" workbookViewId="0" topLeftCell="M2">
      <selection activeCell="W19" sqref="W19"/>
    </sheetView>
  </sheetViews>
  <sheetFormatPr defaultColWidth="9.00390625" defaultRowHeight="16.5"/>
  <cols>
    <col min="2" max="2" width="12.875" style="0" customWidth="1"/>
    <col min="3" max="3" width="19.25390625" style="0" customWidth="1"/>
    <col min="4" max="4" width="2.875" style="0" customWidth="1"/>
    <col min="5" max="5" width="2.875" style="32" customWidth="1"/>
    <col min="6" max="6" width="7.75390625" style="0" customWidth="1"/>
    <col min="7" max="7" width="11.25390625" style="0" customWidth="1"/>
    <col min="8" max="8" width="19.25390625" style="0" customWidth="1"/>
    <col min="9" max="9" width="2.875" style="32" customWidth="1"/>
    <col min="10" max="10" width="7.75390625" style="0" customWidth="1"/>
    <col min="11" max="11" width="12.75390625" style="0" customWidth="1"/>
    <col min="12" max="12" width="19.25390625" style="0" customWidth="1"/>
    <col min="13" max="13" width="2.875" style="32" customWidth="1"/>
    <col min="14" max="14" width="6.25390625" style="0" customWidth="1"/>
    <col min="15" max="15" width="14.375" style="0" customWidth="1"/>
    <col min="16" max="16" width="19.25390625" style="0" customWidth="1"/>
    <col min="17" max="17" width="2.875" style="32" customWidth="1"/>
    <col min="18" max="18" width="7.75390625" style="0" customWidth="1"/>
    <col min="19" max="19" width="12.75390625" style="0" customWidth="1"/>
    <col min="20" max="20" width="19.25390625" style="0" customWidth="1"/>
    <col min="21" max="21" width="2.875" style="32" customWidth="1"/>
    <col min="22" max="22" width="6.25390625" style="0" customWidth="1"/>
    <col min="23" max="23" width="14.375" style="0" customWidth="1"/>
    <col min="24" max="24" width="19.25390625" style="0" customWidth="1"/>
  </cols>
  <sheetData>
    <row r="1" spans="1:24" ht="45.75" customHeight="1" thickBot="1">
      <c r="A1" s="33" t="s">
        <v>34</v>
      </c>
      <c r="B1" s="34"/>
      <c r="C1" s="34"/>
      <c r="D1" s="34"/>
      <c r="E1" s="37"/>
      <c r="F1" s="34"/>
      <c r="G1" s="34"/>
      <c r="H1" s="34"/>
      <c r="I1" s="37"/>
      <c r="J1" s="34"/>
      <c r="K1" s="34"/>
      <c r="L1" s="34"/>
      <c r="M1" s="37"/>
      <c r="N1" s="34"/>
      <c r="O1" s="34"/>
      <c r="P1" s="34"/>
      <c r="Q1" s="37"/>
      <c r="R1" s="34"/>
      <c r="S1" s="34"/>
      <c r="T1" s="34"/>
      <c r="U1" s="37"/>
      <c r="V1" s="34"/>
      <c r="W1" s="34"/>
      <c r="X1" s="34"/>
    </row>
    <row r="2" spans="1:24" s="40" customFormat="1" ht="31.5" customHeight="1" thickTop="1">
      <c r="A2" s="38" t="s">
        <v>33</v>
      </c>
      <c r="B2" s="38"/>
      <c r="C2" s="38"/>
      <c r="D2" s="38"/>
      <c r="E2" s="39"/>
      <c r="F2" s="38" t="s">
        <v>35</v>
      </c>
      <c r="G2" s="38"/>
      <c r="H2" s="38"/>
      <c r="I2" s="39"/>
      <c r="J2" s="67" t="s">
        <v>39</v>
      </c>
      <c r="K2" s="38"/>
      <c r="L2" s="38"/>
      <c r="M2" s="39"/>
      <c r="N2" s="67" t="s">
        <v>73</v>
      </c>
      <c r="O2" s="38"/>
      <c r="P2" s="97"/>
      <c r="Q2" s="39"/>
      <c r="R2" s="67" t="s">
        <v>99</v>
      </c>
      <c r="S2" s="38"/>
      <c r="T2" s="97"/>
      <c r="U2" s="39"/>
      <c r="V2" s="67" t="s">
        <v>99</v>
      </c>
      <c r="W2" s="38"/>
      <c r="X2" s="97"/>
    </row>
    <row r="3" spans="1:24" ht="16.5">
      <c r="A3" t="s">
        <v>24</v>
      </c>
      <c r="B3" t="s">
        <v>32</v>
      </c>
      <c r="C3" s="24">
        <v>0</v>
      </c>
      <c r="E3" s="31"/>
      <c r="F3" t="s">
        <v>24</v>
      </c>
      <c r="G3" t="s">
        <v>25</v>
      </c>
      <c r="H3" s="24">
        <v>35433462589</v>
      </c>
      <c r="I3" s="31"/>
      <c r="J3" s="32" t="s">
        <v>24</v>
      </c>
      <c r="K3" t="s">
        <v>25</v>
      </c>
      <c r="L3" s="24">
        <v>35996262589</v>
      </c>
      <c r="M3" s="31" t="s">
        <v>74</v>
      </c>
      <c r="N3" s="32"/>
      <c r="P3" s="92"/>
      <c r="Q3" s="31"/>
      <c r="R3" t="s">
        <v>24</v>
      </c>
      <c r="S3" t="s">
        <v>25</v>
      </c>
      <c r="T3" s="107">
        <v>41765556549</v>
      </c>
      <c r="U3" s="31" t="s">
        <v>74</v>
      </c>
      <c r="V3" s="32"/>
      <c r="X3" s="92"/>
    </row>
    <row r="4" spans="2:24" ht="16.5">
      <c r="B4" t="s">
        <v>25</v>
      </c>
      <c r="C4" s="24">
        <v>19842902181</v>
      </c>
      <c r="E4" s="31"/>
      <c r="G4" t="s">
        <v>28</v>
      </c>
      <c r="H4" s="28">
        <v>289670578000</v>
      </c>
      <c r="I4" s="31"/>
      <c r="J4" s="32"/>
      <c r="L4" s="45"/>
      <c r="M4" s="31"/>
      <c r="N4" s="32"/>
      <c r="P4" s="98"/>
      <c r="Q4" s="31"/>
      <c r="S4" t="s">
        <v>100</v>
      </c>
      <c r="T4" s="109">
        <v>0</v>
      </c>
      <c r="U4" s="31"/>
      <c r="V4" s="32"/>
      <c r="X4" s="98"/>
    </row>
    <row r="5" spans="2:24" ht="16.5">
      <c r="B5" t="s">
        <v>28</v>
      </c>
      <c r="C5" s="28">
        <v>275534094000</v>
      </c>
      <c r="E5" s="31"/>
      <c r="H5" s="44">
        <f>SUM(H3:H4)</f>
        <v>325104040589</v>
      </c>
      <c r="I5" s="31"/>
      <c r="J5" s="32"/>
      <c r="L5" s="45"/>
      <c r="M5" s="31"/>
      <c r="N5" s="32"/>
      <c r="O5" t="s">
        <v>75</v>
      </c>
      <c r="P5" s="98">
        <f>51047228</f>
        <v>51047228</v>
      </c>
      <c r="Q5" s="31"/>
      <c r="T5" s="94">
        <f>SUM(T3:T4)</f>
        <v>41765556549</v>
      </c>
      <c r="U5" s="31"/>
      <c r="V5" s="32"/>
      <c r="W5" t="s">
        <v>75</v>
      </c>
      <c r="X5" s="98">
        <v>50505459</v>
      </c>
    </row>
    <row r="6" spans="3:24" ht="16.5">
      <c r="C6" s="27">
        <f>SUM(C3:C5)</f>
        <v>295376996181</v>
      </c>
      <c r="E6" s="31"/>
      <c r="H6" s="45"/>
      <c r="I6" s="31"/>
      <c r="J6" s="32"/>
      <c r="L6" s="45"/>
      <c r="M6" s="31"/>
      <c r="N6" s="32"/>
      <c r="O6" t="s">
        <v>76</v>
      </c>
      <c r="P6" s="98">
        <f>1470988337</f>
        <v>1470988337</v>
      </c>
      <c r="Q6" s="31"/>
      <c r="T6" s="98"/>
      <c r="U6" s="31"/>
      <c r="V6" s="32"/>
      <c r="W6" t="s">
        <v>76</v>
      </c>
      <c r="X6" s="98">
        <v>1328375017</v>
      </c>
    </row>
    <row r="7" spans="5:24" ht="16.5">
      <c r="E7" s="31"/>
      <c r="I7" s="31"/>
      <c r="J7" s="32"/>
      <c r="M7" s="31"/>
      <c r="N7" s="32"/>
      <c r="P7" s="94">
        <f>P6+P5</f>
        <v>1522035565</v>
      </c>
      <c r="Q7" s="31"/>
      <c r="T7" s="91"/>
      <c r="U7" s="31"/>
      <c r="V7" s="32"/>
      <c r="X7" s="94">
        <f>X6+X5</f>
        <v>1378880476</v>
      </c>
    </row>
    <row r="8" spans="1:24" ht="16.5">
      <c r="A8" t="s">
        <v>27</v>
      </c>
      <c r="B8" t="s">
        <v>32</v>
      </c>
      <c r="C8" s="24">
        <v>0</v>
      </c>
      <c r="E8" s="31"/>
      <c r="F8" t="s">
        <v>27</v>
      </c>
      <c r="G8" t="s">
        <v>25</v>
      </c>
      <c r="H8" s="24">
        <v>34018276155</v>
      </c>
      <c r="I8" s="31"/>
      <c r="J8" s="32" t="s">
        <v>27</v>
      </c>
      <c r="K8" t="s">
        <v>25</v>
      </c>
      <c r="L8" s="24">
        <v>34474227024</v>
      </c>
      <c r="M8" s="31"/>
      <c r="N8" s="32"/>
      <c r="P8" s="92"/>
      <c r="Q8" s="31"/>
      <c r="R8" t="s">
        <v>27</v>
      </c>
      <c r="S8" t="s">
        <v>25</v>
      </c>
      <c r="T8" s="92">
        <v>40377507185</v>
      </c>
      <c r="U8" s="31"/>
      <c r="V8" s="32"/>
      <c r="X8" s="92"/>
    </row>
    <row r="9" spans="2:24" ht="16.5">
      <c r="B9" t="s">
        <v>25</v>
      </c>
      <c r="C9" s="24">
        <v>19140434214</v>
      </c>
      <c r="E9" s="31"/>
      <c r="G9" t="s">
        <v>26</v>
      </c>
      <c r="H9" s="47">
        <v>261293582475</v>
      </c>
      <c r="I9" s="31"/>
      <c r="J9" s="32"/>
      <c r="L9" s="45"/>
      <c r="M9" s="31"/>
      <c r="N9" s="32"/>
      <c r="P9" s="98"/>
      <c r="Q9" s="31"/>
      <c r="S9" t="s">
        <v>101</v>
      </c>
      <c r="T9" s="108">
        <v>606239756</v>
      </c>
      <c r="U9" s="31"/>
      <c r="V9" s="32"/>
      <c r="X9" s="98"/>
    </row>
    <row r="10" spans="2:24" ht="16.5">
      <c r="B10" t="s">
        <v>26</v>
      </c>
      <c r="C10" s="28">
        <v>222266766889</v>
      </c>
      <c r="E10" s="31"/>
      <c r="H10" s="45">
        <f>SUM(H8:H9)</f>
        <v>295311858630</v>
      </c>
      <c r="I10" s="31"/>
      <c r="J10" s="32"/>
      <c r="L10" s="45"/>
      <c r="M10" s="31" t="s">
        <v>77</v>
      </c>
      <c r="N10" s="32"/>
      <c r="P10" s="98"/>
      <c r="Q10" s="31"/>
      <c r="T10" s="94">
        <f>SUM(T8:T9)</f>
        <v>40983746941</v>
      </c>
      <c r="U10" s="31" t="s">
        <v>77</v>
      </c>
      <c r="V10" s="32"/>
      <c r="X10" s="98"/>
    </row>
    <row r="11" spans="3:24" ht="16.5">
      <c r="C11" s="25">
        <f>SUM(C8:C10)</f>
        <v>241407201103</v>
      </c>
      <c r="E11" s="31"/>
      <c r="H11" s="46"/>
      <c r="I11" s="31"/>
      <c r="J11" s="32"/>
      <c r="L11" s="46"/>
      <c r="M11" s="31"/>
      <c r="N11" s="32"/>
      <c r="P11" s="87"/>
      <c r="Q11" s="31"/>
      <c r="T11" s="87"/>
      <c r="U11" s="31"/>
      <c r="V11" s="32"/>
      <c r="X11" s="87"/>
    </row>
    <row r="12" spans="5:24" ht="16.5">
      <c r="E12" s="31"/>
      <c r="I12" s="31"/>
      <c r="J12" s="32"/>
      <c r="M12" s="31"/>
      <c r="N12" s="32"/>
      <c r="O12" t="s">
        <v>78</v>
      </c>
      <c r="P12" s="98">
        <v>35996262589</v>
      </c>
      <c r="Q12" s="31"/>
      <c r="T12" s="91"/>
      <c r="U12" s="31"/>
      <c r="V12" s="32"/>
      <c r="W12" t="s">
        <v>78</v>
      </c>
      <c r="X12" s="98">
        <v>41765556549</v>
      </c>
    </row>
    <row r="13" spans="5:24" ht="16.5">
      <c r="E13" s="31"/>
      <c r="I13" s="31" t="s">
        <v>56</v>
      </c>
      <c r="J13" s="32"/>
      <c r="L13" s="91"/>
      <c r="M13" s="88"/>
      <c r="N13" s="88"/>
      <c r="O13" t="s">
        <v>79</v>
      </c>
      <c r="P13" s="98">
        <v>34474227024</v>
      </c>
      <c r="Q13" s="31" t="s">
        <v>50</v>
      </c>
      <c r="R13" s="32"/>
      <c r="T13" s="91"/>
      <c r="U13" s="88"/>
      <c r="V13" s="88"/>
      <c r="W13" t="s">
        <v>79</v>
      </c>
      <c r="X13" s="98">
        <v>40377507185</v>
      </c>
    </row>
    <row r="14" spans="1:24" ht="16.5">
      <c r="A14" t="s">
        <v>29</v>
      </c>
      <c r="C14" s="24">
        <f>C6</f>
        <v>295376996181</v>
      </c>
      <c r="E14" s="31" t="s">
        <v>50</v>
      </c>
      <c r="F14" s="32"/>
      <c r="H14" s="28">
        <v>325104040589</v>
      </c>
      <c r="I14" s="31"/>
      <c r="J14" s="32"/>
      <c r="K14" t="s">
        <v>25</v>
      </c>
      <c r="L14" s="92">
        <f>L3-L8</f>
        <v>1522035565</v>
      </c>
      <c r="M14" s="88"/>
      <c r="N14" s="88"/>
      <c r="O14" s="88"/>
      <c r="P14" s="94">
        <f>P12-P13</f>
        <v>1522035565</v>
      </c>
      <c r="Q14" s="31"/>
      <c r="R14" s="32"/>
      <c r="S14" t="s">
        <v>25</v>
      </c>
      <c r="T14" s="92">
        <f>T3-T8</f>
        <v>1388049364</v>
      </c>
      <c r="U14" s="88"/>
      <c r="V14" s="88"/>
      <c r="W14" s="88"/>
      <c r="X14" s="94">
        <f>X12-X13</f>
        <v>1388049364</v>
      </c>
    </row>
    <row r="15" spans="3:24" ht="16.5">
      <c r="C15" s="28">
        <f>-C11</f>
        <v>-241407201103</v>
      </c>
      <c r="E15" s="31"/>
      <c r="F15" s="32"/>
      <c r="H15" s="28">
        <v>-295311858630</v>
      </c>
      <c r="I15" s="31"/>
      <c r="J15" s="32"/>
      <c r="L15" s="93"/>
      <c r="M15" s="88"/>
      <c r="N15" s="88"/>
      <c r="O15" s="88"/>
      <c r="P15" s="98"/>
      <c r="Q15" s="31"/>
      <c r="R15" s="32"/>
      <c r="S15" t="s">
        <v>101</v>
      </c>
      <c r="T15" s="93">
        <f>T4-T9</f>
        <v>-606239756</v>
      </c>
      <c r="U15" s="88"/>
      <c r="V15" s="88"/>
      <c r="W15" s="88"/>
      <c r="X15" s="98"/>
    </row>
    <row r="16" spans="3:24" ht="16.5">
      <c r="C16" s="26">
        <f>SUM(C14:C15)</f>
        <v>53969795078</v>
      </c>
      <c r="E16" s="31"/>
      <c r="F16" s="32"/>
      <c r="H16" s="26">
        <f>SUM(H14:H15)</f>
        <v>29792181959</v>
      </c>
      <c r="I16" s="31"/>
      <c r="J16" s="32"/>
      <c r="L16" s="94">
        <f>SUM(L14:L15)</f>
        <v>1522035565</v>
      </c>
      <c r="M16" s="88"/>
      <c r="N16" s="88"/>
      <c r="O16" s="88"/>
      <c r="P16" s="87"/>
      <c r="Q16" s="31"/>
      <c r="R16" s="32"/>
      <c r="T16" s="94">
        <f>SUM(T14:T15)</f>
        <v>781809608</v>
      </c>
      <c r="U16" s="88"/>
      <c r="V16" s="88"/>
      <c r="W16" s="88"/>
      <c r="X16" s="87"/>
    </row>
    <row r="17" spans="5:24" ht="16.5">
      <c r="E17" s="31"/>
      <c r="F17" s="32"/>
      <c r="I17" s="31"/>
      <c r="J17" s="32"/>
      <c r="L17" s="91"/>
      <c r="M17" s="88"/>
      <c r="N17" s="88"/>
      <c r="O17" s="88"/>
      <c r="P17" s="99"/>
      <c r="Q17" s="31"/>
      <c r="R17" s="32"/>
      <c r="T17" s="91"/>
      <c r="U17" s="88"/>
      <c r="V17" s="88"/>
      <c r="W17" s="88"/>
      <c r="X17" s="99"/>
    </row>
    <row r="18" spans="1:24" ht="16.5">
      <c r="A18" t="s">
        <v>30</v>
      </c>
      <c r="C18" s="30">
        <f>C5</f>
        <v>275534094000</v>
      </c>
      <c r="E18" s="31" t="s">
        <v>30</v>
      </c>
      <c r="F18" s="32"/>
      <c r="H18" s="30">
        <v>289670578000</v>
      </c>
      <c r="I18" s="31" t="s">
        <v>57</v>
      </c>
      <c r="J18" s="32"/>
      <c r="L18" s="95">
        <v>0</v>
      </c>
      <c r="M18" s="88"/>
      <c r="N18" s="88"/>
      <c r="O18" s="88"/>
      <c r="P18" s="98"/>
      <c r="Q18" s="31" t="s">
        <v>135</v>
      </c>
      <c r="R18" s="32"/>
      <c r="T18" s="110">
        <v>0</v>
      </c>
      <c r="U18" s="88"/>
      <c r="V18" s="88"/>
      <c r="W18" s="88"/>
      <c r="X18" s="98"/>
    </row>
    <row r="19" spans="5:24" ht="16.5">
      <c r="E19" s="31"/>
      <c r="F19" s="32"/>
      <c r="I19" s="31"/>
      <c r="J19" s="32"/>
      <c r="L19" s="91"/>
      <c r="M19" s="88"/>
      <c r="N19" s="88"/>
      <c r="O19" s="88"/>
      <c r="P19" s="99"/>
      <c r="Q19" s="31"/>
      <c r="R19" s="32"/>
      <c r="T19" s="91"/>
      <c r="U19" s="88"/>
      <c r="V19" s="88"/>
      <c r="W19" s="88"/>
      <c r="X19" s="99"/>
    </row>
    <row r="20" spans="1:24" ht="16.5">
      <c r="A20" t="s">
        <v>31</v>
      </c>
      <c r="E20" s="31" t="s">
        <v>31</v>
      </c>
      <c r="F20" s="32"/>
      <c r="I20" s="31" t="s">
        <v>51</v>
      </c>
      <c r="J20" s="32"/>
      <c r="L20" s="91"/>
      <c r="M20" s="88"/>
      <c r="N20" s="88"/>
      <c r="O20" s="88"/>
      <c r="P20" s="99"/>
      <c r="Q20" s="31" t="s">
        <v>31</v>
      </c>
      <c r="R20" s="32"/>
      <c r="T20" s="91"/>
      <c r="U20" s="88"/>
      <c r="V20" s="88"/>
      <c r="W20" s="88"/>
      <c r="X20" s="99"/>
    </row>
    <row r="21" spans="3:24" ht="16.5">
      <c r="C21" s="24">
        <f>C6</f>
        <v>295376996181</v>
      </c>
      <c r="E21" s="31"/>
      <c r="F21" s="32"/>
      <c r="H21" s="24">
        <v>325104040589</v>
      </c>
      <c r="I21" s="31"/>
      <c r="J21" s="69" t="s">
        <v>54</v>
      </c>
      <c r="L21" s="92">
        <f>L3</f>
        <v>35996262589</v>
      </c>
      <c r="M21" s="88"/>
      <c r="N21" s="89"/>
      <c r="O21" s="88"/>
      <c r="P21" s="98"/>
      <c r="Q21" s="31"/>
      <c r="R21" s="32"/>
      <c r="S21" t="s">
        <v>102</v>
      </c>
      <c r="T21" s="92">
        <f>T5</f>
        <v>41765556549</v>
      </c>
      <c r="U21" s="88"/>
      <c r="V21" s="89"/>
      <c r="W21" s="88"/>
      <c r="X21" s="98"/>
    </row>
    <row r="22" spans="3:24" ht="16.5">
      <c r="C22" s="24">
        <f>-C11</f>
        <v>-241407201103</v>
      </c>
      <c r="E22" s="31"/>
      <c r="H22" s="24">
        <v>-295311858630</v>
      </c>
      <c r="I22" s="31"/>
      <c r="J22" s="68" t="s">
        <v>52</v>
      </c>
      <c r="L22" s="92">
        <f>L8</f>
        <v>34474227024</v>
      </c>
      <c r="M22" s="88"/>
      <c r="N22" s="90"/>
      <c r="O22" s="88"/>
      <c r="P22" s="98"/>
      <c r="Q22" s="31"/>
      <c r="S22" s="111" t="s">
        <v>103</v>
      </c>
      <c r="T22" s="92">
        <f>T10</f>
        <v>40983746941</v>
      </c>
      <c r="U22" s="88"/>
      <c r="V22" s="90"/>
      <c r="W22" s="88"/>
      <c r="X22" s="98"/>
    </row>
    <row r="23" spans="3:24" ht="16.5">
      <c r="C23" s="29">
        <f>-C5</f>
        <v>-275534094000</v>
      </c>
      <c r="E23" s="31"/>
      <c r="H23" s="29">
        <v>-289670578000</v>
      </c>
      <c r="I23" s="31"/>
      <c r="J23" s="68" t="s">
        <v>53</v>
      </c>
      <c r="L23" s="96">
        <f>L18</f>
        <v>0</v>
      </c>
      <c r="M23" s="88"/>
      <c r="N23" s="90"/>
      <c r="O23" s="88"/>
      <c r="P23" s="87"/>
      <c r="Q23" s="31"/>
      <c r="S23" s="58" t="s">
        <v>104</v>
      </c>
      <c r="T23" s="96">
        <f>T18</f>
        <v>0</v>
      </c>
      <c r="U23" s="88"/>
      <c r="V23" s="90"/>
      <c r="W23" s="88"/>
      <c r="X23" s="87"/>
    </row>
    <row r="24" spans="3:24" ht="16.5">
      <c r="C24" s="26">
        <f>SUM(C21:C23)</f>
        <v>-221564298922</v>
      </c>
      <c r="E24" s="31"/>
      <c r="H24" s="26">
        <f>SUM(H21:H23)</f>
        <v>-259878396041</v>
      </c>
      <c r="I24" s="31"/>
      <c r="J24" s="69" t="s">
        <v>55</v>
      </c>
      <c r="L24" s="94">
        <f>L21-L22-L23</f>
        <v>1522035565</v>
      </c>
      <c r="M24" s="88"/>
      <c r="N24" s="89"/>
      <c r="O24" s="88"/>
      <c r="P24" s="87"/>
      <c r="Q24" s="31"/>
      <c r="T24" s="94">
        <f>T21-T22-T23</f>
        <v>781809608</v>
      </c>
      <c r="U24" s="88"/>
      <c r="V24" s="89"/>
      <c r="W24" s="88"/>
      <c r="X24" s="87"/>
    </row>
    <row r="25" spans="5:24" ht="16.5">
      <c r="E25" s="31"/>
      <c r="I25" s="31"/>
      <c r="J25" s="32"/>
      <c r="L25" s="91"/>
      <c r="M25" s="88"/>
      <c r="N25" s="88"/>
      <c r="O25" s="88"/>
      <c r="P25" s="99"/>
      <c r="Q25" s="31"/>
      <c r="T25" s="91"/>
      <c r="U25" s="88"/>
      <c r="V25" s="88"/>
      <c r="W25" s="88"/>
      <c r="X25" s="99"/>
    </row>
    <row r="26" spans="5:24" ht="16.5">
      <c r="E26" s="31"/>
      <c r="I26" s="31"/>
      <c r="J26" s="32"/>
      <c r="M26" s="31"/>
      <c r="N26" s="32"/>
      <c r="P26" s="91"/>
      <c r="Q26" s="31"/>
      <c r="T26" s="91"/>
      <c r="U26" s="31"/>
      <c r="V26" s="32"/>
      <c r="X26" s="91"/>
    </row>
    <row r="27" spans="1:24" s="32" customFormat="1" ht="17.25" thickBot="1">
      <c r="A27" s="35"/>
      <c r="B27" s="35"/>
      <c r="C27" s="35"/>
      <c r="D27" s="35"/>
      <c r="E27" s="36"/>
      <c r="F27" s="35"/>
      <c r="G27" s="35"/>
      <c r="H27" s="35"/>
      <c r="I27" s="36"/>
      <c r="J27" s="35"/>
      <c r="K27" s="35"/>
      <c r="L27" s="35"/>
      <c r="M27" s="36"/>
      <c r="N27" s="35"/>
      <c r="O27" s="35"/>
      <c r="P27" s="100"/>
      <c r="Q27" s="36"/>
      <c r="R27" s="35"/>
      <c r="S27" s="35"/>
      <c r="T27" s="100"/>
      <c r="U27" s="36"/>
      <c r="V27" s="35"/>
      <c r="W27" s="35"/>
      <c r="X27" s="100"/>
    </row>
    <row r="28" s="32" customFormat="1" ht="17.25" thickTop="1"/>
  </sheetData>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33"/>
  <sheetViews>
    <sheetView showGridLines="0" workbookViewId="0" topLeftCell="A1">
      <selection activeCell="C5" sqref="C5"/>
    </sheetView>
  </sheetViews>
  <sheetFormatPr defaultColWidth="9.00390625" defaultRowHeight="16.5"/>
  <cols>
    <col min="1" max="1" width="11.25390625" style="0" customWidth="1"/>
    <col min="2" max="2" width="29.25390625" style="0" customWidth="1"/>
    <col min="3" max="3" width="19.625" style="0" customWidth="1"/>
  </cols>
  <sheetData>
    <row r="1" spans="1:5" ht="16.5">
      <c r="A1" t="s">
        <v>40</v>
      </c>
      <c r="B1" s="58" t="s">
        <v>47</v>
      </c>
      <c r="E1" t="s">
        <v>40</v>
      </c>
    </row>
    <row r="2" spans="1:5" ht="16.5">
      <c r="A2" s="59" t="s">
        <v>41</v>
      </c>
      <c r="B2" s="60" t="s">
        <v>46</v>
      </c>
      <c r="C2" s="62">
        <f>C4-C5-C6-C7</f>
        <v>3636011873170.7793</v>
      </c>
      <c r="E2" s="64" t="s">
        <v>49</v>
      </c>
    </row>
    <row r="3" spans="1:5" ht="32.25" customHeight="1">
      <c r="A3" s="61" t="s">
        <v>48</v>
      </c>
      <c r="C3" s="56"/>
      <c r="E3" s="64"/>
    </row>
    <row r="4" spans="2:3" ht="23.25" customHeight="1">
      <c r="B4" t="s">
        <v>42</v>
      </c>
      <c r="C4" s="56">
        <v>6829234569106.89</v>
      </c>
    </row>
    <row r="5" spans="2:3" ht="23.25" customHeight="1">
      <c r="B5" s="1" t="s">
        <v>44</v>
      </c>
      <c r="C5" s="56">
        <v>1207133464075.27</v>
      </c>
    </row>
    <row r="6" spans="2:3" ht="23.25" customHeight="1">
      <c r="B6" s="1" t="s">
        <v>45</v>
      </c>
      <c r="C6" s="56">
        <v>1981207341937.25</v>
      </c>
    </row>
    <row r="7" spans="2:3" ht="43.5" customHeight="1">
      <c r="B7" s="55" t="s">
        <v>43</v>
      </c>
      <c r="C7" s="57">
        <f>SUM(C9:C25)</f>
        <v>4881889923.59</v>
      </c>
    </row>
    <row r="8" spans="2:3" ht="16.5">
      <c r="B8" s="106" t="s">
        <v>97</v>
      </c>
      <c r="C8" s="101"/>
    </row>
    <row r="9" spans="2:3" ht="12.75" customHeight="1">
      <c r="B9" s="102" t="s">
        <v>81</v>
      </c>
      <c r="C9" s="103">
        <v>224413100</v>
      </c>
    </row>
    <row r="10" spans="2:3" ht="12.75" customHeight="1">
      <c r="B10" s="102" t="s">
        <v>82</v>
      </c>
      <c r="C10" s="103">
        <v>48680641.32</v>
      </c>
    </row>
    <row r="11" spans="2:3" ht="12.75" customHeight="1">
      <c r="B11" s="102" t="s">
        <v>83</v>
      </c>
      <c r="C11" s="103">
        <v>85615883</v>
      </c>
    </row>
    <row r="12" spans="2:3" ht="12.75" customHeight="1">
      <c r="B12" s="102" t="s">
        <v>84</v>
      </c>
      <c r="C12" s="103">
        <v>1642396</v>
      </c>
    </row>
    <row r="13" spans="2:3" ht="12.75" customHeight="1">
      <c r="B13" s="102" t="s">
        <v>85</v>
      </c>
      <c r="C13" s="103">
        <v>1295000</v>
      </c>
    </row>
    <row r="14" spans="2:3" ht="12.75" customHeight="1">
      <c r="B14" s="102" t="s">
        <v>86</v>
      </c>
      <c r="C14" s="103">
        <v>11360003</v>
      </c>
    </row>
    <row r="15" spans="2:3" ht="12.75" customHeight="1">
      <c r="B15" s="102" t="s">
        <v>87</v>
      </c>
      <c r="C15" s="103">
        <v>25685073</v>
      </c>
    </row>
    <row r="16" spans="2:3" ht="12.75" customHeight="1">
      <c r="B16" s="102" t="s">
        <v>88</v>
      </c>
      <c r="C16" s="103">
        <v>1475000</v>
      </c>
    </row>
    <row r="17" spans="2:3" ht="12.75" customHeight="1">
      <c r="B17" s="102" t="s">
        <v>89</v>
      </c>
      <c r="C17" s="103">
        <v>17027321</v>
      </c>
    </row>
    <row r="18" spans="2:3" ht="12.75" customHeight="1">
      <c r="B18" s="102" t="s">
        <v>90</v>
      </c>
      <c r="C18" s="103">
        <v>1444234972.99</v>
      </c>
    </row>
    <row r="19" spans="2:3" ht="12.75" customHeight="1">
      <c r="B19" s="106" t="s">
        <v>98</v>
      </c>
      <c r="C19" s="101"/>
    </row>
    <row r="20" spans="2:3" ht="12.75" customHeight="1">
      <c r="B20" s="102" t="s">
        <v>91</v>
      </c>
      <c r="C20" s="103">
        <v>334991812</v>
      </c>
    </row>
    <row r="21" spans="2:3" ht="12.75" customHeight="1">
      <c r="B21" s="102" t="s">
        <v>92</v>
      </c>
      <c r="C21" s="103">
        <v>2656848621.7</v>
      </c>
    </row>
    <row r="22" spans="2:3" ht="12.75" customHeight="1">
      <c r="B22" s="102" t="s">
        <v>93</v>
      </c>
      <c r="C22" s="103">
        <v>10739903.5</v>
      </c>
    </row>
    <row r="23" spans="2:3" ht="12.75" customHeight="1">
      <c r="B23" s="102" t="s">
        <v>94</v>
      </c>
      <c r="C23" s="103">
        <v>15162379.74</v>
      </c>
    </row>
    <row r="24" spans="2:3" ht="12.75" customHeight="1">
      <c r="B24" s="102" t="s">
        <v>95</v>
      </c>
      <c r="C24" s="103">
        <v>951419.17</v>
      </c>
    </row>
    <row r="25" spans="2:3" ht="12.75" customHeight="1">
      <c r="B25" s="102" t="s">
        <v>96</v>
      </c>
      <c r="C25" s="103">
        <v>1766397.17</v>
      </c>
    </row>
    <row r="26" spans="2:3" ht="21">
      <c r="B26" s="104"/>
      <c r="C26" s="105"/>
    </row>
    <row r="27" spans="2:3" ht="21">
      <c r="B27" s="104"/>
      <c r="C27" s="105"/>
    </row>
    <row r="28" spans="2:3" ht="21">
      <c r="B28" s="104"/>
      <c r="C28" s="105"/>
    </row>
    <row r="29" spans="2:3" ht="21">
      <c r="B29" s="104"/>
      <c r="C29" s="105"/>
    </row>
    <row r="30" spans="2:3" ht="21">
      <c r="B30" s="104"/>
      <c r="C30" s="105"/>
    </row>
    <row r="31" spans="2:3" ht="21">
      <c r="B31" s="104"/>
      <c r="C31" s="105"/>
    </row>
    <row r="32" spans="2:3" ht="21">
      <c r="B32" s="104"/>
      <c r="C32" s="105"/>
    </row>
    <row r="33" spans="2:3" ht="21">
      <c r="B33" s="104"/>
      <c r="C33" s="105"/>
    </row>
  </sheetData>
  <printOptions/>
  <pageMargins left="0.75" right="0.75" top="1" bottom="0.19" header="0.5" footer="0.17"/>
  <pageSetup orientation="landscape" paperSize="9" scale="110" r:id="rId1"/>
</worksheet>
</file>

<file path=xl/worksheets/sheet4.xml><?xml version="1.0" encoding="utf-8"?>
<worksheet xmlns="http://schemas.openxmlformats.org/spreadsheetml/2006/main" xmlns:r="http://schemas.openxmlformats.org/officeDocument/2006/relationships">
  <dimension ref="A1:AF24"/>
  <sheetViews>
    <sheetView showGridLines="0" workbookViewId="0" topLeftCell="A1">
      <selection activeCell="A7" sqref="A7"/>
    </sheetView>
  </sheetViews>
  <sheetFormatPr defaultColWidth="9.00390625" defaultRowHeight="16.5"/>
  <cols>
    <col min="1" max="1" width="31.75390625" style="140" customWidth="1"/>
    <col min="2" max="2" width="16.625" style="140" customWidth="1"/>
    <col min="3" max="3" width="12.875" style="140" customWidth="1"/>
    <col min="4" max="4" width="16.375" style="140" customWidth="1"/>
    <col min="5" max="5" width="16.625" style="140" customWidth="1"/>
    <col min="6" max="6" width="9.00390625" style="140" customWidth="1"/>
    <col min="7" max="7" width="13.125" style="140" bestFit="1" customWidth="1"/>
    <col min="8" max="16384" width="9.00390625" style="140" customWidth="1"/>
  </cols>
  <sheetData>
    <row r="1" spans="1:32" s="112" customFormat="1" ht="24" customHeight="1">
      <c r="A1" s="150" t="s">
        <v>105</v>
      </c>
      <c r="B1" s="150"/>
      <c r="C1" s="150"/>
      <c r="D1" s="150"/>
      <c r="E1" s="150"/>
      <c r="F1" s="113"/>
      <c r="H1" s="114"/>
      <c r="I1" s="114"/>
      <c r="AF1" s="114" t="s">
        <v>132</v>
      </c>
    </row>
    <row r="2" spans="1:6" s="112" customFormat="1" ht="33" customHeight="1">
      <c r="A2" s="151" t="s">
        <v>106</v>
      </c>
      <c r="B2" s="151"/>
      <c r="C2" s="151"/>
      <c r="D2" s="151"/>
      <c r="E2" s="151"/>
      <c r="F2" s="115"/>
    </row>
    <row r="3" spans="1:6" s="116" customFormat="1" ht="25.5" customHeight="1" thickBot="1">
      <c r="A3" s="117" t="s">
        <v>108</v>
      </c>
      <c r="B3" s="120"/>
      <c r="C3" s="118"/>
      <c r="E3" s="119" t="s">
        <v>107</v>
      </c>
      <c r="F3" s="121"/>
    </row>
    <row r="4" spans="1:5" s="122" customFormat="1" ht="21" customHeight="1">
      <c r="A4" s="152" t="s">
        <v>109</v>
      </c>
      <c r="B4" s="154" t="s">
        <v>133</v>
      </c>
      <c r="C4" s="154" t="s">
        <v>134</v>
      </c>
      <c r="D4" s="156" t="s">
        <v>110</v>
      </c>
      <c r="E4" s="157"/>
    </row>
    <row r="5" spans="1:5" s="122" customFormat="1" ht="21" customHeight="1" thickBot="1">
      <c r="A5" s="153"/>
      <c r="B5" s="155"/>
      <c r="C5" s="155"/>
      <c r="D5" s="123" t="s">
        <v>111</v>
      </c>
      <c r="E5" s="124" t="s">
        <v>112</v>
      </c>
    </row>
    <row r="6" spans="1:6" s="122" customFormat="1" ht="30.75" customHeight="1">
      <c r="A6" s="125" t="s">
        <v>113</v>
      </c>
      <c r="B6" s="126">
        <f>SUM(B7:B24)</f>
        <v>479574230414.76</v>
      </c>
      <c r="C6" s="126">
        <f>SUM(C7:C24)</f>
        <v>433264029</v>
      </c>
      <c r="D6" s="126">
        <f>SUM(D7:D24)</f>
        <v>283487363301.2</v>
      </c>
      <c r="E6" s="127">
        <f>SUM(E7:E24)</f>
        <v>195653603084.56</v>
      </c>
      <c r="F6" s="128"/>
    </row>
    <row r="7" spans="1:6" s="122" customFormat="1" ht="37.5" customHeight="1">
      <c r="A7" s="129" t="s">
        <v>114</v>
      </c>
      <c r="B7" s="130">
        <v>936770128.25</v>
      </c>
      <c r="C7" s="130">
        <v>1184443</v>
      </c>
      <c r="D7" s="130">
        <v>110000000</v>
      </c>
      <c r="E7" s="131">
        <v>825585685.25</v>
      </c>
      <c r="F7" s="128"/>
    </row>
    <row r="8" spans="1:6" s="122" customFormat="1" ht="39" customHeight="1">
      <c r="A8" s="132" t="s">
        <v>115</v>
      </c>
      <c r="B8" s="130">
        <v>187331866535</v>
      </c>
      <c r="C8" s="130">
        <v>145484319</v>
      </c>
      <c r="D8" s="130">
        <v>0</v>
      </c>
      <c r="E8" s="131">
        <v>187186382216</v>
      </c>
      <c r="F8" s="128"/>
    </row>
    <row r="9" spans="1:6" s="122" customFormat="1" ht="28.5" customHeight="1">
      <c r="A9" s="129" t="s">
        <v>116</v>
      </c>
      <c r="B9" s="130">
        <v>1001007</v>
      </c>
      <c r="C9" s="130">
        <v>0</v>
      </c>
      <c r="D9" s="130">
        <v>1000000</v>
      </c>
      <c r="E9" s="131">
        <v>1007</v>
      </c>
      <c r="F9" s="128"/>
    </row>
    <row r="10" spans="1:6" s="122" customFormat="1" ht="28.5" customHeight="1">
      <c r="A10" s="129" t="s">
        <v>117</v>
      </c>
      <c r="B10" s="130">
        <v>1004709</v>
      </c>
      <c r="C10" s="130">
        <v>0</v>
      </c>
      <c r="D10" s="130">
        <v>1000000</v>
      </c>
      <c r="E10" s="131">
        <v>4709</v>
      </c>
      <c r="F10" s="128"/>
    </row>
    <row r="11" spans="1:6" s="122" customFormat="1" ht="39.75" customHeight="1">
      <c r="A11" s="132" t="s">
        <v>118</v>
      </c>
      <c r="B11" s="130">
        <v>163567066.4</v>
      </c>
      <c r="C11" s="130">
        <v>0</v>
      </c>
      <c r="D11" s="130">
        <v>169684180.4</v>
      </c>
      <c r="E11" s="131">
        <v>-6117114</v>
      </c>
      <c r="F11" s="128"/>
    </row>
    <row r="12" spans="1:6" s="122" customFormat="1" ht="39.75" customHeight="1">
      <c r="A12" s="132" t="s">
        <v>119</v>
      </c>
      <c r="B12" s="130">
        <v>3086272</v>
      </c>
      <c r="C12" s="130">
        <v>0</v>
      </c>
      <c r="D12" s="130">
        <v>3152721</v>
      </c>
      <c r="E12" s="131">
        <v>-66449</v>
      </c>
      <c r="F12" s="128"/>
    </row>
    <row r="13" spans="1:6" s="122" customFormat="1" ht="31.5" customHeight="1">
      <c r="A13" s="129" t="s">
        <v>120</v>
      </c>
      <c r="B13" s="130">
        <v>1814806435.54</v>
      </c>
      <c r="C13" s="130">
        <v>15730000</v>
      </c>
      <c r="D13" s="130">
        <v>0</v>
      </c>
      <c r="E13" s="131">
        <v>1799076435.54</v>
      </c>
      <c r="F13" s="128"/>
    </row>
    <row r="14" spans="1:6" s="122" customFormat="1" ht="31.5" customHeight="1">
      <c r="A14" s="132" t="s">
        <v>121</v>
      </c>
      <c r="B14" s="130">
        <v>1402855</v>
      </c>
      <c r="C14" s="130">
        <v>0</v>
      </c>
      <c r="D14" s="130">
        <v>1600000</v>
      </c>
      <c r="E14" s="131">
        <v>-197145</v>
      </c>
      <c r="F14" s="128"/>
    </row>
    <row r="15" spans="1:7" s="122" customFormat="1" ht="28.5" customHeight="1">
      <c r="A15" s="129" t="s">
        <v>122</v>
      </c>
      <c r="B15" s="130">
        <v>5745490.55</v>
      </c>
      <c r="C15" s="130">
        <v>0</v>
      </c>
      <c r="D15" s="130">
        <v>5394032.8</v>
      </c>
      <c r="E15" s="131">
        <v>351457.75</v>
      </c>
      <c r="F15" s="128"/>
      <c r="G15" s="128"/>
    </row>
    <row r="16" spans="1:6" s="122" customFormat="1" ht="28.5" customHeight="1">
      <c r="A16" s="129" t="s">
        <v>123</v>
      </c>
      <c r="B16" s="130">
        <v>2739411</v>
      </c>
      <c r="C16" s="130">
        <v>0</v>
      </c>
      <c r="D16" s="130">
        <v>2515070</v>
      </c>
      <c r="E16" s="131">
        <v>224341</v>
      </c>
      <c r="F16" s="128"/>
    </row>
    <row r="17" spans="1:6" s="122" customFormat="1" ht="28.5" customHeight="1">
      <c r="A17" s="129" t="s">
        <v>124</v>
      </c>
      <c r="B17" s="130">
        <v>3789985705.4</v>
      </c>
      <c r="C17" s="130">
        <v>0</v>
      </c>
      <c r="D17" s="130">
        <v>0</v>
      </c>
      <c r="E17" s="131">
        <v>3789985705.4</v>
      </c>
      <c r="F17" s="128"/>
    </row>
    <row r="18" spans="1:6" s="122" customFormat="1" ht="42.75" customHeight="1">
      <c r="A18" s="132" t="s">
        <v>125</v>
      </c>
      <c r="B18" s="130">
        <v>5541069671</v>
      </c>
      <c r="C18" s="130">
        <v>102000</v>
      </c>
      <c r="D18" s="130">
        <v>0</v>
      </c>
      <c r="E18" s="133">
        <v>5540967671</v>
      </c>
      <c r="F18" s="128"/>
    </row>
    <row r="19" spans="1:6" s="122" customFormat="1" ht="28.5" customHeight="1">
      <c r="A19" s="129" t="s">
        <v>126</v>
      </c>
      <c r="B19" s="130">
        <v>15603231.38</v>
      </c>
      <c r="C19" s="130">
        <v>0</v>
      </c>
      <c r="D19" s="130">
        <v>15247159</v>
      </c>
      <c r="E19" s="131">
        <v>356072.38</v>
      </c>
      <c r="F19" s="128"/>
    </row>
    <row r="20" spans="1:6" s="122" customFormat="1" ht="28.5" customHeight="1">
      <c r="A20" s="129" t="s">
        <v>127</v>
      </c>
      <c r="B20" s="130">
        <v>5181284.24</v>
      </c>
      <c r="C20" s="130">
        <v>0</v>
      </c>
      <c r="D20" s="130">
        <v>5000000</v>
      </c>
      <c r="E20" s="131">
        <v>181284.24</v>
      </c>
      <c r="F20" s="128"/>
    </row>
    <row r="21" spans="1:6" s="122" customFormat="1" ht="28.5" customHeight="1">
      <c r="A21" s="129" t="s">
        <v>128</v>
      </c>
      <c r="B21" s="130">
        <v>5525121585</v>
      </c>
      <c r="C21" s="130">
        <v>87579</v>
      </c>
      <c r="D21" s="130">
        <v>0</v>
      </c>
      <c r="E21" s="131">
        <v>5525034006</v>
      </c>
      <c r="F21" s="128"/>
    </row>
    <row r="22" spans="1:6" s="122" customFormat="1" ht="28.5" customHeight="1">
      <c r="A22" s="129" t="s">
        <v>129</v>
      </c>
      <c r="B22" s="130">
        <v>267849845454</v>
      </c>
      <c r="C22" s="130">
        <v>123949650</v>
      </c>
      <c r="D22" s="130">
        <v>283172770138</v>
      </c>
      <c r="E22" s="134">
        <v>-15446874334</v>
      </c>
      <c r="F22" s="128"/>
    </row>
    <row r="23" spans="1:6" s="122" customFormat="1" ht="28.5" customHeight="1">
      <c r="A23" s="129" t="s">
        <v>130</v>
      </c>
      <c r="B23" s="130">
        <v>6354138159</v>
      </c>
      <c r="C23" s="130">
        <v>146726038</v>
      </c>
      <c r="D23" s="130">
        <v>0</v>
      </c>
      <c r="E23" s="135">
        <v>6207412121</v>
      </c>
      <c r="F23" s="128"/>
    </row>
    <row r="24" spans="1:6" s="122" customFormat="1" ht="28.5" customHeight="1" thickBot="1">
      <c r="A24" s="136" t="s">
        <v>131</v>
      </c>
      <c r="B24" s="137">
        <v>231295415</v>
      </c>
      <c r="C24" s="137">
        <v>0</v>
      </c>
      <c r="D24" s="137">
        <v>0</v>
      </c>
      <c r="E24" s="138">
        <v>231295415</v>
      </c>
      <c r="F24" s="139"/>
    </row>
  </sheetData>
  <mergeCells count="6">
    <mergeCell ref="A1:E1"/>
    <mergeCell ref="A2:E2"/>
    <mergeCell ref="A4:A5"/>
    <mergeCell ref="B4:B5"/>
    <mergeCell ref="C4:C5"/>
    <mergeCell ref="D4:E4"/>
  </mergeCells>
  <printOptions horizontalCentered="1"/>
  <pageMargins left="0.1968503937007874" right="0.1968503937007874" top="0.7874015748031497" bottom="0.5905511811023623" header="0.5118110236220472"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9" sqref="A9"/>
    </sheetView>
  </sheetViews>
  <sheetFormatPr defaultColWidth="9.00390625" defaultRowHeight="16.5"/>
  <cols>
    <col min="1" max="1" width="54.625" style="0" customWidth="1"/>
  </cols>
  <sheetData>
    <row r="1" s="141" customFormat="1" ht="86.25" customHeight="1">
      <c r="A1" s="55" t="s">
        <v>138</v>
      </c>
    </row>
  </sheetData>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321000000A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丙-4-30</dc:title>
  <dc:subject>丙-4-30</dc:subject>
  <dc:creator>行政院主計處</dc:creator>
  <cp:keywords/>
  <dc:description> </dc:description>
  <cp:lastModifiedBy>Administrator</cp:lastModifiedBy>
  <cp:lastPrinted>2003-04-26T02:53:47Z</cp:lastPrinted>
  <dcterms:created xsi:type="dcterms:W3CDTF">1997-09-09T10:28:37Z</dcterms:created>
  <dcterms:modified xsi:type="dcterms:W3CDTF">2008-11-14T05:47:30Z</dcterms:modified>
  <cp:category>I14</cp:category>
  <cp:version/>
  <cp:contentType/>
  <cp:contentStatus/>
</cp:coreProperties>
</file>