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0" windowWidth="7860" windowHeight="5970" activeTab="0"/>
  </bookViews>
  <sheets>
    <sheet name="A-DET41" sheetId="1" r:id="rId1"/>
  </sheets>
  <externalReferences>
    <externalReference r:id="rId4"/>
    <externalReference r:id="rId5"/>
  </externalReferences>
  <definedNames>
    <definedName name="\c">'A-DET41'!$W$5</definedName>
    <definedName name="\d">'A-DET41'!$W$4</definedName>
    <definedName name="\i">'A-DET41'!$X$3</definedName>
    <definedName name="\m">'A-DET41'!$U$3</definedName>
    <definedName name="\p">'A-DET41'!$W$1</definedName>
    <definedName name="\q">'A-DET41'!#REF!</definedName>
    <definedName name="\s">'A-DET41'!$U$1</definedName>
    <definedName name="\t">'A-DET41'!$W$1</definedName>
    <definedName name="\u">'A-DET41'!#REF!</definedName>
    <definedName name="_Regression_Int" localSheetId="0" hidden="1">1</definedName>
    <definedName name="_xlnm.Print_Area" localSheetId="0">'A-DET41'!$A$1:$N$285</definedName>
    <definedName name="Print_Area_MI" localSheetId="0">'A-DET41'!$I$7:$M$289</definedName>
    <definedName name="_xlnm.Print_Titles" localSheetId="0">'A-DET41'!$1:$6</definedName>
    <definedName name="Print_Titles_MI" localSheetId="0">'A-DET41'!$1:$6</definedName>
  </definedNames>
  <calcPr fullCalcOnLoad="1"/>
</workbook>
</file>

<file path=xl/sharedStrings.xml><?xml version="1.0" encoding="utf-8"?>
<sst xmlns="http://schemas.openxmlformats.org/spreadsheetml/2006/main" count="272" uniqueCount="261">
  <si>
    <t>公教人員婚</t>
  </si>
  <si>
    <t>喪生育及子</t>
  </si>
  <si>
    <t>國民大會主管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</si>
  <si>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</si>
  <si>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</si>
  <si>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</si>
  <si>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</si>
  <si>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</si>
  <si>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</si>
  <si>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</si>
  <si>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</si>
  <si>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</si>
  <si>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</si>
  <si>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 xml:space="preserve"> 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</si>
  <si>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</si>
  <si>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</si>
  <si>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</si>
  <si>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</si>
  <si>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</si>
  <si>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</si>
  <si>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國家科學委員會主管</t>
  </si>
  <si>
    <t>原子能委員會主管</t>
  </si>
  <si>
    <t>農業委員會主管</t>
  </si>
  <si>
    <t>勞工委員會主管</t>
  </si>
  <si>
    <t>衛生署主管</t>
  </si>
  <si>
    <t xml:space="preserve">       …</t>
  </si>
  <si>
    <t xml:space="preserve"> …</t>
  </si>
  <si>
    <t>環境保護署主管</t>
  </si>
  <si>
    <t>省市補助</t>
  </si>
  <si>
    <t xml:space="preserve">  總統府</t>
  </si>
  <si>
    <t xml:space="preserve">  國史館</t>
  </si>
  <si>
    <t xml:space="preserve">  中央研究院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</si>
  <si>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</si>
  <si>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</si>
  <si>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</si>
  <si>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</si>
  <si>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國立故宮博物院</t>
  </si>
  <si>
    <t xml:space="preserve">  經濟建設委員會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</si>
  <si>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</si>
  <si>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</si>
  <si>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</si>
  <si>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</si>
  <si>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立法院</t>
  </si>
  <si>
    <t xml:space="preserve">  司法院</t>
  </si>
  <si>
    <t xml:space="preserve">  最高法院</t>
  </si>
  <si>
    <t xml:space="preserve">  臺灣高等法院臺南分院</t>
  </si>
  <si>
    <t xml:space="preserve">  臺灣高等法院高雄分院</t>
  </si>
  <si>
    <t xml:space="preserve">  臺灣高等法院花蓮分院</t>
  </si>
  <si>
    <t xml:space="preserve">  臺灣臺北地方法院</t>
  </si>
  <si>
    <t xml:space="preserve">  臺灣士林地方法院</t>
  </si>
  <si>
    <t xml:space="preserve">  臺灣板橋地方法院</t>
  </si>
  <si>
    <t xml:space="preserve">  臺灣桃園地方法院</t>
  </si>
  <si>
    <t xml:space="preserve">  臺灣新竹地方法院</t>
  </si>
  <si>
    <t xml:space="preserve">  臺灣臺中地方法院</t>
  </si>
  <si>
    <t xml:space="preserve">  臺灣南投地方法院</t>
  </si>
  <si>
    <t xml:space="preserve">  臺灣彰化地方法院</t>
  </si>
  <si>
    <t xml:space="preserve">  臺灣雲林地方法院</t>
  </si>
  <si>
    <t xml:space="preserve">  臺灣嘉義地方法院</t>
  </si>
  <si>
    <t xml:space="preserve">  臺灣臺南地方法院</t>
  </si>
  <si>
    <t xml:space="preserve">  臺灣高雄地方法院</t>
  </si>
  <si>
    <t xml:space="preserve">  臺灣屏東地方法院</t>
  </si>
  <si>
    <t xml:space="preserve">  臺灣臺東地方法院</t>
  </si>
  <si>
    <t xml:space="preserve">  臺灣花蓮地方法院</t>
  </si>
  <si>
    <t xml:space="preserve">  臺灣基隆地方法院</t>
  </si>
  <si>
    <t xml:space="preserve">  臺灣澎湖地方法院</t>
  </si>
  <si>
    <t xml:space="preserve">  考試院</t>
  </si>
  <si>
    <t xml:space="preserve">  考選部</t>
  </si>
  <si>
    <t xml:space="preserve">  銓敘部</t>
  </si>
  <si>
    <t xml:space="preserve">  監察院</t>
  </si>
  <si>
    <t xml:space="preserve">  審計部</t>
  </si>
  <si>
    <t xml:space="preserve">  審計部臺北市審計處</t>
  </si>
  <si>
    <t xml:space="preserve">  審計部高雄市審計處</t>
  </si>
  <si>
    <t xml:space="preserve">  內政部</t>
  </si>
  <si>
    <t xml:space="preserve">  營建署及所屬</t>
  </si>
  <si>
    <t xml:space="preserve">  警政署</t>
  </si>
  <si>
    <t xml:space="preserve">  警政署入出境管理局</t>
  </si>
  <si>
    <t xml:space="preserve">  警政署國道公路警察局</t>
  </si>
  <si>
    <t xml:space="preserve">  警政署刑事警察局</t>
  </si>
  <si>
    <t xml:space="preserve">  警政署空中警察隊</t>
  </si>
  <si>
    <t xml:space="preserve">  中央警察大學</t>
  </si>
  <si>
    <t xml:space="preserve">  臺灣警察專科學校</t>
  </si>
  <si>
    <t xml:space="preserve">  外交部</t>
  </si>
  <si>
    <t xml:space="preserve">  領事事務局</t>
  </si>
  <si>
    <t xml:space="preserve">  國防部本部</t>
  </si>
  <si>
    <t xml:space="preserve">  國防部所屬</t>
  </si>
  <si>
    <t xml:space="preserve">  財政部</t>
  </si>
  <si>
    <t xml:space="preserve">  國庫署</t>
  </si>
  <si>
    <t xml:space="preserve">  賦稅署</t>
  </si>
  <si>
    <t xml:space="preserve">  金融局</t>
  </si>
  <si>
    <t xml:space="preserve">  關稅總局及所屬</t>
  </si>
  <si>
    <t xml:space="preserve">  國有財產局及所屬</t>
  </si>
  <si>
    <t xml:space="preserve">  臺北市國稅局</t>
  </si>
  <si>
    <t xml:space="preserve">  高雄市國稅局</t>
  </si>
  <si>
    <t xml:space="preserve">  臺北區支付處</t>
  </si>
  <si>
    <t xml:space="preserve">  財稅資料中心</t>
  </si>
  <si>
    <t xml:space="preserve">  財稅人員訓練所</t>
  </si>
  <si>
    <t xml:space="preserve">  教育部</t>
  </si>
  <si>
    <t xml:space="preserve">  法務部</t>
  </si>
  <si>
    <t xml:space="preserve">  司法官訓練所</t>
  </si>
  <si>
    <t xml:space="preserve">  最高法院檢察署</t>
  </si>
  <si>
    <t xml:space="preserve">  經濟部</t>
  </si>
  <si>
    <t xml:space="preserve">  投資審議委員會</t>
  </si>
  <si>
    <t xml:space="preserve">  國營事業委員會</t>
  </si>
  <si>
    <t xml:space="preserve">  中小企業處</t>
  </si>
  <si>
    <t xml:space="preserve">  中央地質調查所</t>
  </si>
  <si>
    <t xml:space="preserve">  貿易調查委員會</t>
  </si>
  <si>
    <t xml:space="preserve">  交通部</t>
  </si>
  <si>
    <t xml:space="preserve">  中央氣象局</t>
  </si>
  <si>
    <t xml:space="preserve">  運輸研究所</t>
  </si>
  <si>
    <t xml:space="preserve">  電信總局</t>
  </si>
  <si>
    <t xml:space="preserve">  蒙藏委員會</t>
  </si>
  <si>
    <t xml:space="preserve">  僑務委員會</t>
  </si>
  <si>
    <t xml:space="preserve">  國家科學委員會</t>
  </si>
  <si>
    <t xml:space="preserve">  農業委員會</t>
  </si>
  <si>
    <t xml:space="preserve">  勞工委員會</t>
  </si>
  <si>
    <t xml:space="preserve">  職業訓練局及所屬</t>
  </si>
  <si>
    <t xml:space="preserve">  衛生署</t>
  </si>
  <si>
    <t xml:space="preserve">  藥物食品檢驗局</t>
  </si>
  <si>
    <t xml:space="preserve">  中醫藥委員會</t>
  </si>
  <si>
    <t xml:space="preserve">  環境保護署</t>
  </si>
  <si>
    <t xml:space="preserve">  環境檢驗所</t>
  </si>
  <si>
    <t xml:space="preserve">  環境保護人員訓練所</t>
  </si>
  <si>
    <t xml:space="preserve">  福建省政府</t>
  </si>
  <si>
    <t>中 央 政 府</t>
  </si>
  <si>
    <t>總  決  算</t>
  </si>
  <si>
    <r>
      <t>科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目</t>
    </r>
  </si>
  <si>
    <t xml:space="preserve">機  關  名  稱  </t>
  </si>
  <si>
    <t>各 機 關 經 費 賸 餘</t>
  </si>
  <si>
    <t>待 納 庫 款 明 細 表</t>
  </si>
  <si>
    <t xml:space="preserve">  臺灣省北區國稅局及所屬</t>
  </si>
  <si>
    <t xml:space="preserve">  臺灣省中區國稅局及所屬</t>
  </si>
  <si>
    <t xml:space="preserve">  臺灣省南區國稅局及所屬</t>
  </si>
  <si>
    <t xml:space="preserve">  臺灣高等法院臺中分院檢察署</t>
  </si>
  <si>
    <t xml:space="preserve">  臺灣高等法院臺南分院檢察署</t>
  </si>
  <si>
    <t xml:space="preserve">  臺灣高等法院高雄分院檢察署</t>
  </si>
  <si>
    <t xml:space="preserve">  臺灣高等法院花蓮分院檢察署</t>
  </si>
  <si>
    <t xml:space="preserve">  臺灣臺北地方法院檢察署</t>
  </si>
  <si>
    <t xml:space="preserve">  臺灣士林地方法院檢察署</t>
  </si>
  <si>
    <t xml:space="preserve">  臺灣板橋地方法院檢察署</t>
  </si>
  <si>
    <t xml:space="preserve">  臺灣桃園地方法院檢察署</t>
  </si>
  <si>
    <t xml:space="preserve">  臺灣新竹地方法院檢察署</t>
  </si>
  <si>
    <t xml:space="preserve">  臺灣苗栗地方法院檢察署</t>
  </si>
  <si>
    <t xml:space="preserve">  臺灣臺中地方法院檢察署</t>
  </si>
  <si>
    <t xml:space="preserve">  臺灣南投地方法院檢察署</t>
  </si>
  <si>
    <t xml:space="preserve">  臺灣彰化地方法院檢察署</t>
  </si>
  <si>
    <t xml:space="preserve">  臺灣雲林地方法院檢察署</t>
  </si>
  <si>
    <t xml:space="preserve">  臺灣嘉義地方法院檢察署</t>
  </si>
  <si>
    <t xml:space="preserve">  臺灣臺南地方法院檢察署</t>
  </si>
  <si>
    <t xml:space="preserve">  臺灣高雄地方法院檢察署</t>
  </si>
  <si>
    <t xml:space="preserve">  臺灣屏東地方法院檢察署</t>
  </si>
  <si>
    <t xml:space="preserve">  臺灣臺東地方法院檢察署</t>
  </si>
  <si>
    <t xml:space="preserve">  臺灣花蓮地方法院檢察署</t>
  </si>
  <si>
    <t xml:space="preserve">  臺灣宜蘭地方法院檢察署</t>
  </si>
  <si>
    <t xml:space="preserve">  臺灣基隆地方法院檢察署</t>
  </si>
  <si>
    <t xml:space="preserve">  臺灣澎湖地方法院檢察署</t>
  </si>
  <si>
    <t xml:space="preserve">  福建金門地方法院檢察署</t>
  </si>
  <si>
    <t xml:space="preserve">  國軍退除役官兵輔導委員會</t>
  </si>
  <si>
    <t xml:space="preserve">  公務人員保障暨培訓委員會</t>
  </si>
  <si>
    <t xml:space="preserve">  警政署保安警察第一總隊</t>
  </si>
  <si>
    <t xml:space="preserve">  警政署保安警察第二總隊</t>
  </si>
  <si>
    <t xml:space="preserve">  警政署保安警察第三總隊</t>
  </si>
  <si>
    <t xml:space="preserve">  警政署保安警察第四總隊</t>
  </si>
  <si>
    <t xml:space="preserve">  警政署保安警察第五總隊</t>
  </si>
  <si>
    <t xml:space="preserve">  警政署保安警察第六總隊</t>
  </si>
  <si>
    <t xml:space="preserve">  證券暨期貨管理委員會</t>
  </si>
  <si>
    <t>合          計</t>
  </si>
  <si>
    <t>以  前  年  度</t>
  </si>
  <si>
    <t>合         計</t>
  </si>
  <si>
    <t>材  料  部  分</t>
  </si>
  <si>
    <t>待 納 庫 部 分</t>
  </si>
  <si>
    <r>
      <t>未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解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 xml:space="preserve">庫  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款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 xml:space="preserve">分  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</rPr>
      <t>析</t>
    </r>
  </si>
  <si>
    <t>調整軍公</t>
  </si>
  <si>
    <t>教人員</t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</si>
  <si>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市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政</t>
    </r>
  </si>
  <si>
    <t>國軍退除役官兵輔導委員會主管</t>
  </si>
  <si>
    <t xml:space="preserve">  體育委員會</t>
  </si>
  <si>
    <t xml:space="preserve">  臺灣苗栗地方法院</t>
  </si>
  <si>
    <t xml:space="preserve">  加工出口區管理處及所屬</t>
  </si>
  <si>
    <t xml:space="preserve"> </t>
  </si>
  <si>
    <t xml:space="preserve">  總                   計</t>
  </si>
  <si>
    <t xml:space="preserve">  臺灣宜蘭地方法院</t>
  </si>
  <si>
    <t xml:space="preserve">  臺灣高等法院檢察署及所屬</t>
  </si>
  <si>
    <t xml:space="preserve"> </t>
  </si>
  <si>
    <r>
      <t>本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度</t>
    </r>
  </si>
  <si>
    <t>年十二月三十一日</t>
  </si>
  <si>
    <r>
      <t>押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 xml:space="preserve">金 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 xml:space="preserve">部 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分</t>
    </r>
  </si>
  <si>
    <r>
      <t>說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明</t>
    </r>
  </si>
  <si>
    <t xml:space="preserve">  國立編譯館</t>
  </si>
  <si>
    <t xml:space="preserve">  國家圖書館</t>
  </si>
  <si>
    <t xml:space="preserve">  國立歷史博物館</t>
  </si>
  <si>
    <t xml:space="preserve">  國立教育資料館</t>
  </si>
  <si>
    <t xml:space="preserve">  國立教育廣播電台</t>
  </si>
  <si>
    <r>
      <t xml:space="preserve">  </t>
    </r>
    <r>
      <rPr>
        <sz val="11"/>
        <rFont val="華康中黑體(P)"/>
        <family val="1"/>
      </rPr>
      <t>臺灣省諮議會</t>
    </r>
  </si>
  <si>
    <t xml:space="preserve">  國立中國醫藥研究所</t>
  </si>
  <si>
    <t xml:space="preserve">  國立臺灣藝術教育館</t>
  </si>
  <si>
    <t xml:space="preserve">  國立國父紀念館</t>
  </si>
  <si>
    <t xml:space="preserve">  國立中正紀念堂管理處</t>
  </si>
  <si>
    <t xml:space="preserve">  國立自然科學博物館</t>
  </si>
  <si>
    <t xml:space="preserve">  國立科學工藝博物館</t>
  </si>
  <si>
    <t xml:space="preserve">  客家委員會</t>
  </si>
  <si>
    <t xml:space="preserve">  最高行政法院</t>
  </si>
  <si>
    <t xml:space="preserve">  國家文官培訓所</t>
  </si>
  <si>
    <t xml:space="preserve">  消防署及所屬</t>
  </si>
  <si>
    <t xml:space="preserve">  國立海洋生物博物館</t>
  </si>
  <si>
    <t xml:space="preserve">  民用航空局及所屬</t>
  </si>
  <si>
    <t xml:space="preserve">  觀光局及所屬</t>
  </si>
  <si>
    <t xml:space="preserve">  科學工業園區管理局及所屬</t>
  </si>
  <si>
    <t xml:space="preserve">  管制藥品管理局</t>
  </si>
  <si>
    <t xml:space="preserve">  臺灣省政府及所屬</t>
  </si>
  <si>
    <r>
      <t xml:space="preserve">  </t>
    </r>
    <r>
      <rPr>
        <sz val="11"/>
        <rFont val="華康中黑體(P)"/>
        <family val="1"/>
      </rPr>
      <t>補助臺灣省各縣市政府</t>
    </r>
  </si>
  <si>
    <t>海巡署主管</t>
  </si>
  <si>
    <t xml:space="preserve">  海岸巡防署</t>
  </si>
  <si>
    <t xml:space="preserve">  海洋巡防總局</t>
  </si>
  <si>
    <t xml:space="preserve">  海岸巡防總局及所屬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</si>
  <si>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</si>
  <si>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</si>
  <si>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</si>
  <si>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研究發展考核委員會及所屬</t>
  </si>
  <si>
    <t xml:space="preserve">  警政署國家公園警察大隊</t>
  </si>
  <si>
    <t xml:space="preserve">  法醫研究所</t>
  </si>
  <si>
    <t xml:space="preserve">  行政執行署及所屬</t>
  </si>
  <si>
    <t xml:space="preserve">  調查局</t>
  </si>
  <si>
    <t xml:space="preserve">  工業局</t>
  </si>
  <si>
    <t xml:space="preserve">  疫病管制局</t>
  </si>
  <si>
    <t xml:space="preserve">  公務人力發展中心</t>
  </si>
  <si>
    <t xml:space="preserve">  公務人員住宅及福利委員會</t>
  </si>
  <si>
    <t xml:space="preserve">  臺北高等行政法院</t>
  </si>
  <si>
    <t xml:space="preserve">  臺中高等行政法院</t>
  </si>
  <si>
    <t xml:space="preserve">  高雄高等行政法院</t>
  </si>
  <si>
    <t xml:space="preserve">  公務員懲戒委員會</t>
  </si>
  <si>
    <t xml:space="preserve">  臺灣高雄少年法院</t>
  </si>
  <si>
    <t xml:space="preserve">  福建金門地方法院</t>
  </si>
  <si>
    <t xml:space="preserve">  建築研究所</t>
  </si>
  <si>
    <t xml:space="preserve">  兒童局</t>
  </si>
  <si>
    <t xml:space="preserve">  智慧財產局</t>
  </si>
  <si>
    <t xml:space="preserve">  原子能委員會</t>
  </si>
  <si>
    <t xml:space="preserve">  放射性物料管理局</t>
  </si>
  <si>
    <t xml:space="preserve">  核能研究所</t>
  </si>
  <si>
    <t xml:space="preserve">  漁業署及所屬</t>
  </si>
  <si>
    <t xml:space="preserve">  勞工安全衛生研究所</t>
  </si>
  <si>
    <t xml:space="preserve">  動植物防疫檢疫局及所屬</t>
  </si>
  <si>
    <t xml:space="preserve">  臺灣高等法院及所屬</t>
  </si>
  <si>
    <r>
      <t xml:space="preserve">  </t>
    </r>
    <r>
      <rPr>
        <sz val="11"/>
        <rFont val="華康中黑體(P)"/>
        <family val="1"/>
      </rPr>
      <t>國民健康局</t>
    </r>
  </si>
  <si>
    <t>戰士授田憑據處理補償金及其發放作業費特別決算</t>
  </si>
  <si>
    <t>採購高性能戰機特別決算</t>
  </si>
  <si>
    <r>
      <t>中華民國九十</t>
    </r>
    <r>
      <rPr>
        <sz val="12"/>
        <rFont val="新細明體"/>
        <family val="1"/>
      </rPr>
      <t>一</t>
    </r>
  </si>
  <si>
    <t xml:space="preserve">  原住民族委員會及所屬</t>
  </si>
  <si>
    <t xml:space="preserve">  福建高等法院金門分院檢察署及所屬</t>
  </si>
  <si>
    <t xml:space="preserve">  福建高等法院金門分院及所屬</t>
  </si>
  <si>
    <t xml:space="preserve">  水資源局及所屬(水利署及所屬)</t>
  </si>
  <si>
    <t>臺灣省加速取得都市計畫公共設施保留地償債計畫第一期特別決算</t>
  </si>
  <si>
    <t>九二一震災災後重建特別決算</t>
  </si>
  <si>
    <t>九二一震災災後重建第二期特別決算</t>
  </si>
  <si>
    <t xml:space="preserve">  人事行政局</t>
  </si>
  <si>
    <t xml:space="preserve">  臺灣高等法院及所屬</t>
  </si>
  <si>
    <t xml:space="preserve">  國立宜蘭技術學院</t>
  </si>
  <si>
    <r>
      <t xml:space="preserve">  </t>
    </r>
    <r>
      <rPr>
        <sz val="11"/>
        <rFont val="華康中明體(P)"/>
        <family val="1"/>
      </rPr>
      <t>標準檢驗局及所屬</t>
    </r>
  </si>
  <si>
    <t xml:space="preserve">  國際貿易局</t>
  </si>
  <si>
    <r>
      <t xml:space="preserve"> </t>
    </r>
    <r>
      <rPr>
        <sz val="11"/>
        <rFont val="華康中黑體(P)"/>
        <family val="1"/>
      </rPr>
      <t>國民大會</t>
    </r>
  </si>
  <si>
    <t xml:space="preserve">  國家安全會議</t>
  </si>
  <si>
    <t xml:space="preserve">  國立中央圖書館臺灣分館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</si>
</sst>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_-;_-@_-"/>
    <numFmt numFmtId="177" formatCode="#,##0.00_ "/>
    <numFmt numFmtId="178" formatCode="#,##0.00;[Red]\-#,##0.00;&quot;…&quot;"/>
    <numFmt numFmtId="179" formatCode="0.00_);[Red]\(0.00\)"/>
    <numFmt numFmtId="180" formatCode="0.00_)"/>
    <numFmt numFmtId="181" formatCode="#,##0_ ;[Red]\-#,##0\ "/>
    <numFmt numFmtId="182" formatCode="#,##0.00_ ;[Red]\-#,##0.00\ "/>
    <numFmt numFmtId="183" formatCode="#,##0.00_ ;[Red]\-#,##0.00;"/>
    <numFmt numFmtId="184" formatCode="#,##0_ "/>
    <numFmt numFmtId="185" formatCode="_-* #,##0_-;\-* #,##0_-;_-* &quot;-&quot;??_-;_-@_-"/>
  </numFmts>
  <fonts count="20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1"/>
      <name val="細明體"/>
      <family val="3"/>
    </font>
    <font>
      <sz val="12"/>
      <name val="細明體"/>
      <family val="3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細明體"/>
      <family val="3"/>
    </font>
    <font>
      <b/>
      <sz val="10"/>
      <color indexed="12"/>
      <name val="Times New Roman"/>
      <family val="1"/>
    </font>
    <font>
      <b/>
      <sz val="11"/>
      <name val="華康中黑體(P)"/>
      <family val="1"/>
    </font>
    <font>
      <sz val="11"/>
      <name val="Times New Roman"/>
      <family val="1"/>
    </font>
    <font>
      <sz val="11"/>
      <name val="華康中黑體(P)"/>
      <family val="1"/>
    </font>
    <font>
      <sz val="11"/>
      <name val="華康中明體(P)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4">
    <xf numFmtId="39" fontId="0" fillId="0" borderId="0" xfId="0" applyAlignment="1">
      <alignment/>
    </xf>
    <xf numFmtId="39" fontId="7" fillId="0" borderId="0" xfId="0" applyFont="1" applyBorder="1" applyAlignment="1" applyProtection="1">
      <alignment horizontal="left"/>
      <protection/>
    </xf>
    <xf numFmtId="39" fontId="8" fillId="0" borderId="0" xfId="0" applyFont="1" applyBorder="1" applyAlignment="1" quotePrefix="1">
      <alignment horizontal="right" vertical="center"/>
    </xf>
    <xf numFmtId="39" fontId="8" fillId="0" borderId="0" xfId="0" applyFont="1" applyBorder="1" applyAlignment="1" quotePrefix="1">
      <alignment horizontal="left" vertical="center"/>
    </xf>
    <xf numFmtId="39" fontId="9" fillId="0" borderId="0" xfId="0" applyFont="1" applyBorder="1" applyAlignment="1">
      <alignment horizontal="right" vertical="center"/>
    </xf>
    <xf numFmtId="39" fontId="9" fillId="0" borderId="0" xfId="0" applyFont="1" applyBorder="1" applyAlignment="1">
      <alignment horizontal="left" vertical="center"/>
    </xf>
    <xf numFmtId="39" fontId="4" fillId="0" borderId="0" xfId="0" applyFont="1" applyBorder="1" applyAlignment="1">
      <alignment horizontal="right" vertical="top"/>
    </xf>
    <xf numFmtId="39" fontId="4" fillId="0" borderId="0" xfId="0" applyFont="1" applyBorder="1" applyAlignment="1">
      <alignment horizontal="left" vertical="top"/>
    </xf>
    <xf numFmtId="39" fontId="7" fillId="0" borderId="0" xfId="0" applyFont="1" applyBorder="1" applyAlignment="1">
      <alignment shrinkToFit="1"/>
    </xf>
    <xf numFmtId="39" fontId="7" fillId="0" borderId="0" xfId="0" applyFont="1" applyBorder="1" applyAlignment="1" applyProtection="1">
      <alignment horizontal="left" shrinkToFit="1"/>
      <protection/>
    </xf>
    <xf numFmtId="39" fontId="7" fillId="0" borderId="1" xfId="0" applyFont="1" applyBorder="1" applyAlignment="1">
      <alignment horizontal="centerContinuous" vertical="center" shrinkToFit="1"/>
    </xf>
    <xf numFmtId="39" fontId="7" fillId="0" borderId="2" xfId="0" applyFont="1" applyBorder="1" applyAlignment="1">
      <alignment vertical="center" shrinkToFit="1"/>
    </xf>
    <xf numFmtId="39" fontId="7" fillId="0" borderId="0" xfId="0" applyFont="1" applyAlignment="1">
      <alignment shrinkToFit="1"/>
    </xf>
    <xf numFmtId="39" fontId="7" fillId="0" borderId="0" xfId="0" applyFont="1" applyAlignment="1" applyProtection="1">
      <alignment horizontal="left" shrinkToFit="1"/>
      <protection/>
    </xf>
    <xf numFmtId="39" fontId="7" fillId="0" borderId="3" xfId="0" applyFont="1" applyBorder="1" applyAlignment="1">
      <alignment shrinkToFit="1"/>
    </xf>
    <xf numFmtId="39" fontId="7" fillId="0" borderId="3" xfId="0" applyFont="1" applyBorder="1" applyAlignment="1" applyProtection="1">
      <alignment horizontal="left" shrinkToFit="1"/>
      <protection/>
    </xf>
    <xf numFmtId="39" fontId="7" fillId="0" borderId="3" xfId="0" applyFont="1" applyBorder="1" applyAlignment="1" applyProtection="1">
      <alignment horizontal="center" shrinkToFit="1"/>
      <protection/>
    </xf>
    <xf numFmtId="39" fontId="7" fillId="0" borderId="4" xfId="0" applyFont="1" applyBorder="1" applyAlignment="1">
      <alignment shrinkToFit="1"/>
    </xf>
    <xf numFmtId="39" fontId="7" fillId="0" borderId="5" xfId="0" applyFont="1" applyBorder="1" applyAlignment="1">
      <alignment shrinkToFit="1"/>
    </xf>
    <xf numFmtId="39" fontId="7" fillId="0" borderId="5" xfId="0" applyFont="1" applyBorder="1" applyAlignment="1" applyProtection="1">
      <alignment horizontal="left" shrinkToFit="1"/>
      <protection/>
    </xf>
    <xf numFmtId="39" fontId="7" fillId="0" borderId="6" xfId="0" applyFont="1" applyBorder="1" applyAlignment="1">
      <alignment shrinkToFit="1"/>
    </xf>
    <xf numFmtId="39" fontId="6" fillId="0" borderId="7" xfId="0" applyFont="1" applyBorder="1" applyAlignment="1" applyProtection="1">
      <alignment horizontal="left" shrinkToFit="1"/>
      <protection/>
    </xf>
    <xf numFmtId="39" fontId="6" fillId="0" borderId="7" xfId="0" applyFont="1" applyBorder="1" applyAlignment="1">
      <alignment shrinkToFit="1"/>
    </xf>
    <xf numFmtId="39" fontId="6" fillId="0" borderId="0" xfId="0" applyFont="1" applyBorder="1" applyAlignment="1">
      <alignment shrinkToFit="1"/>
    </xf>
    <xf numFmtId="39" fontId="7" fillId="0" borderId="0" xfId="0" applyFont="1" applyBorder="1" applyAlignment="1">
      <alignment horizontal="right" shrinkToFit="1"/>
    </xf>
    <xf numFmtId="178" fontId="11" fillId="0" borderId="3" xfId="0" applyNumberFormat="1" applyFont="1" applyBorder="1" applyAlignment="1">
      <alignment horizontal="right" shrinkToFit="1"/>
    </xf>
    <xf numFmtId="178" fontId="12" fillId="0" borderId="3" xfId="0" applyNumberFormat="1" applyFont="1" applyBorder="1" applyAlignment="1">
      <alignment horizontal="right" shrinkToFit="1"/>
    </xf>
    <xf numFmtId="178" fontId="11" fillId="0" borderId="3" xfId="0" applyNumberFormat="1" applyFont="1" applyBorder="1" applyAlignment="1" applyProtection="1">
      <alignment horizontal="right" shrinkToFit="1"/>
      <protection/>
    </xf>
    <xf numFmtId="178" fontId="11" fillId="0" borderId="4" xfId="0" applyNumberFormat="1" applyFont="1" applyBorder="1" applyAlignment="1">
      <alignment horizontal="right" shrinkToFit="1"/>
    </xf>
    <xf numFmtId="178" fontId="13" fillId="0" borderId="3" xfId="0" applyNumberFormat="1" applyFont="1" applyBorder="1" applyAlignment="1" applyProtection="1">
      <alignment horizontal="right" shrinkToFit="1"/>
      <protection locked="0"/>
    </xf>
    <xf numFmtId="178" fontId="13" fillId="0" borderId="4" xfId="0" applyNumberFormat="1" applyFont="1" applyBorder="1" applyAlignment="1" applyProtection="1">
      <alignment horizontal="right" shrinkToFit="1"/>
      <protection locked="0"/>
    </xf>
    <xf numFmtId="39" fontId="7" fillId="0" borderId="0" xfId="0" applyFont="1" applyBorder="1" applyAlignment="1">
      <alignment/>
    </xf>
    <xf numFmtId="178" fontId="12" fillId="0" borderId="3" xfId="0" applyNumberFormat="1" applyFont="1" applyBorder="1" applyAlignment="1" applyProtection="1">
      <alignment horizontal="right" shrinkToFit="1"/>
      <protection/>
    </xf>
    <xf numFmtId="178" fontId="12" fillId="0" borderId="4" xfId="0" applyNumberFormat="1" applyFont="1" applyBorder="1" applyAlignment="1" applyProtection="1">
      <alignment horizontal="right" shrinkToFit="1"/>
      <protection/>
    </xf>
    <xf numFmtId="39" fontId="14" fillId="0" borderId="0" xfId="0" applyFont="1" applyBorder="1" applyAlignment="1">
      <alignment shrinkToFit="1"/>
    </xf>
    <xf numFmtId="178" fontId="15" fillId="0" borderId="3" xfId="0" applyNumberFormat="1" applyFont="1" applyBorder="1" applyAlignment="1" applyProtection="1">
      <alignment horizontal="right" shrinkToFit="1"/>
      <protection locked="0"/>
    </xf>
    <xf numFmtId="39" fontId="7" fillId="0" borderId="3" xfId="0" applyFont="1" applyBorder="1" applyAlignment="1">
      <alignment horizontal="center" shrinkToFit="1"/>
    </xf>
    <xf numFmtId="39" fontId="7" fillId="0" borderId="5" xfId="0" applyFont="1" applyBorder="1" applyAlignment="1" applyProtection="1">
      <alignment horizontal="center" shrinkToFit="1"/>
      <protection/>
    </xf>
    <xf numFmtId="39" fontId="16" fillId="0" borderId="7" xfId="0" applyFont="1" applyBorder="1" applyAlignment="1" applyProtection="1">
      <alignment horizontal="left" shrinkToFit="1"/>
      <protection/>
    </xf>
    <xf numFmtId="39" fontId="14" fillId="0" borderId="0" xfId="0" applyFont="1" applyBorder="1" applyAlignment="1" applyProtection="1">
      <alignment horizontal="left" shrinkToFit="1"/>
      <protection/>
    </xf>
    <xf numFmtId="39" fontId="7" fillId="0" borderId="8" xfId="0" applyFont="1" applyBorder="1" applyAlignment="1">
      <alignment shrinkToFit="1"/>
    </xf>
    <xf numFmtId="178" fontId="12" fillId="0" borderId="9" xfId="0" applyNumberFormat="1" applyFont="1" applyBorder="1" applyAlignment="1" applyProtection="1">
      <alignment horizontal="right" shrinkToFit="1"/>
      <protection/>
    </xf>
    <xf numFmtId="178" fontId="12" fillId="0" borderId="10" xfId="0" applyNumberFormat="1" applyFont="1" applyBorder="1" applyAlignment="1" applyProtection="1">
      <alignment horizontal="right" shrinkToFit="1"/>
      <protection/>
    </xf>
    <xf numFmtId="39" fontId="14" fillId="0" borderId="8" xfId="0" applyFont="1" applyBorder="1" applyAlignment="1">
      <alignment shrinkToFit="1"/>
    </xf>
    <xf numFmtId="39" fontId="10" fillId="0" borderId="2" xfId="0" applyFont="1" applyBorder="1" applyAlignment="1" applyProtection="1">
      <alignment horizontal="centerContinuous" vertical="center" shrinkToFit="1"/>
      <protection/>
    </xf>
    <xf numFmtId="39" fontId="7" fillId="0" borderId="11" xfId="0" applyFont="1" applyBorder="1" applyAlignment="1">
      <alignment shrinkToFit="1"/>
    </xf>
    <xf numFmtId="39" fontId="14" fillId="0" borderId="4" xfId="0" applyFont="1" applyBorder="1" applyAlignment="1">
      <alignment shrinkToFit="1"/>
    </xf>
    <xf numFmtId="39" fontId="14" fillId="0" borderId="12" xfId="0" applyFont="1" applyBorder="1" applyAlignment="1">
      <alignment shrinkToFit="1"/>
    </xf>
    <xf numFmtId="39" fontId="7" fillId="0" borderId="4" xfId="0" applyFont="1" applyBorder="1" applyAlignment="1">
      <alignment horizontal="center" shrinkToFit="1"/>
    </xf>
    <xf numFmtId="39" fontId="7" fillId="0" borderId="13" xfId="0" applyFont="1" applyBorder="1" applyAlignment="1">
      <alignment shrinkToFit="1"/>
    </xf>
    <xf numFmtId="39" fontId="10" fillId="0" borderId="5" xfId="0" applyFont="1" applyBorder="1" applyAlignment="1" applyProtection="1">
      <alignment horizontal="center" shrinkToFit="1"/>
      <protection/>
    </xf>
    <xf numFmtId="39" fontId="7" fillId="0" borderId="5" xfId="0" applyFont="1" applyBorder="1" applyAlignment="1">
      <alignment horizontal="center" shrinkToFit="1"/>
    </xf>
    <xf numFmtId="39" fontId="6" fillId="0" borderId="0" xfId="0" applyFont="1" applyBorder="1" applyAlignment="1" applyProtection="1">
      <alignment horizontal="left" shrinkToFit="1"/>
      <protection/>
    </xf>
    <xf numFmtId="178" fontId="12" fillId="0" borderId="14" xfId="0" applyNumberFormat="1" applyFont="1" applyBorder="1" applyAlignment="1" applyProtection="1">
      <alignment horizontal="right" shrinkToFit="1"/>
      <protection/>
    </xf>
    <xf numFmtId="178" fontId="12" fillId="0" borderId="12" xfId="0" applyNumberFormat="1" applyFont="1" applyBorder="1" applyAlignment="1" applyProtection="1">
      <alignment horizontal="right" shrinkToFit="1"/>
      <protection/>
    </xf>
    <xf numFmtId="39" fontId="10" fillId="0" borderId="0" xfId="0" applyFont="1" applyBorder="1" applyAlignment="1">
      <alignment horizontal="right" shrinkToFit="1"/>
    </xf>
    <xf numFmtId="178" fontId="13" fillId="0" borderId="15" xfId="0" applyNumberFormat="1" applyFont="1" applyBorder="1" applyAlignment="1" applyProtection="1">
      <alignment horizontal="right" shrinkToFit="1"/>
      <protection locked="0"/>
    </xf>
    <xf numFmtId="178" fontId="11" fillId="0" borderId="15" xfId="0" applyNumberFormat="1" applyFont="1" applyBorder="1" applyAlignment="1" applyProtection="1">
      <alignment horizontal="right" shrinkToFit="1"/>
      <protection/>
    </xf>
    <xf numFmtId="39" fontId="7" fillId="0" borderId="16" xfId="0" applyFont="1" applyBorder="1" applyAlignment="1">
      <alignment shrinkToFit="1"/>
    </xf>
    <xf numFmtId="178" fontId="13" fillId="0" borderId="16" xfId="0" applyNumberFormat="1" applyFont="1" applyBorder="1" applyAlignment="1" applyProtection="1">
      <alignment horizontal="right" shrinkToFit="1"/>
      <protection locked="0"/>
    </xf>
    <xf numFmtId="39" fontId="6" fillId="0" borderId="17" xfId="0" applyFont="1" applyBorder="1" applyAlignment="1">
      <alignment shrinkToFit="1"/>
    </xf>
    <xf numFmtId="39" fontId="6" fillId="0" borderId="18" xfId="0" applyFont="1" applyBorder="1" applyAlignment="1">
      <alignment shrinkToFit="1"/>
    </xf>
    <xf numFmtId="178" fontId="11" fillId="0" borderId="15" xfId="0" applyNumberFormat="1" applyFont="1" applyBorder="1" applyAlignment="1">
      <alignment horizontal="right" shrinkToFit="1"/>
    </xf>
    <xf numFmtId="178" fontId="11" fillId="0" borderId="16" xfId="0" applyNumberFormat="1" applyFont="1" applyBorder="1" applyAlignment="1">
      <alignment horizontal="right" shrinkToFit="1"/>
    </xf>
    <xf numFmtId="39" fontId="16" fillId="0" borderId="0" xfId="0" applyFont="1" applyBorder="1" applyAlignment="1" applyProtection="1">
      <alignment horizontal="left" wrapText="1" shrinkToFit="1"/>
      <protection/>
    </xf>
    <xf numFmtId="39" fontId="16" fillId="0" borderId="7" xfId="0" applyFont="1" applyBorder="1" applyAlignment="1" applyProtection="1">
      <alignment horizontal="left" wrapText="1" shrinkToFit="1"/>
      <protection/>
    </xf>
    <xf numFmtId="39" fontId="6" fillId="0" borderId="17" xfId="0" applyFont="1" applyBorder="1" applyAlignment="1" applyProtection="1">
      <alignment horizontal="left" shrinkToFit="1"/>
      <protection/>
    </xf>
    <xf numFmtId="39" fontId="6" fillId="0" borderId="18" xfId="0" applyFont="1" applyBorder="1" applyAlignment="1" applyProtection="1">
      <alignment horizontal="left" shrinkToFit="1"/>
      <protection/>
    </xf>
    <xf numFmtId="39" fontId="7" fillId="0" borderId="7" xfId="0" applyFont="1" applyBorder="1" applyAlignment="1" applyProtection="1">
      <alignment horizontal="left" shrinkToFit="1"/>
      <protection/>
    </xf>
    <xf numFmtId="39" fontId="18" fillId="0" borderId="0" xfId="0" applyFont="1" applyBorder="1" applyAlignment="1" applyProtection="1">
      <alignment horizontal="left" shrinkToFit="1"/>
      <protection/>
    </xf>
    <xf numFmtId="39" fontId="18" fillId="0" borderId="7" xfId="0" applyFont="1" applyBorder="1" applyAlignment="1" applyProtection="1">
      <alignment horizontal="left" shrinkToFit="1"/>
      <protection/>
    </xf>
    <xf numFmtId="39" fontId="17" fillId="0" borderId="0" xfId="0" applyFont="1" applyBorder="1" applyAlignment="1" applyProtection="1">
      <alignment horizontal="left" shrinkToFit="1"/>
      <protection/>
    </xf>
    <xf numFmtId="39" fontId="16" fillId="0" borderId="0" xfId="0" applyFont="1" applyBorder="1" applyAlignment="1" applyProtection="1">
      <alignment horizontal="left" shrinkToFit="1"/>
      <protection/>
    </xf>
    <xf numFmtId="39" fontId="16" fillId="0" borderId="7" xfId="0" applyFont="1" applyBorder="1" applyAlignment="1" applyProtection="1">
      <alignment horizontal="left" shrinkToFit="1"/>
      <protection/>
    </xf>
    <xf numFmtId="39" fontId="18" fillId="0" borderId="17" xfId="0" applyFont="1" applyBorder="1" applyAlignment="1" applyProtection="1">
      <alignment horizontal="left" shrinkToFit="1"/>
      <protection/>
    </xf>
    <xf numFmtId="39" fontId="18" fillId="0" borderId="18" xfId="0" applyFont="1" applyBorder="1" applyAlignment="1" applyProtection="1">
      <alignment horizontal="left" shrinkToFit="1"/>
      <protection/>
    </xf>
    <xf numFmtId="39" fontId="16" fillId="0" borderId="0" xfId="0" applyFont="1" applyBorder="1" applyAlignment="1" applyProtection="1">
      <alignment horizontal="left" wrapText="1" shrinkToFit="1"/>
      <protection/>
    </xf>
    <xf numFmtId="39" fontId="16" fillId="0" borderId="7" xfId="0" applyFont="1" applyBorder="1" applyAlignment="1" applyProtection="1">
      <alignment horizontal="left" wrapText="1" shrinkToFit="1"/>
      <protection/>
    </xf>
    <xf numFmtId="39" fontId="7" fillId="0" borderId="19" xfId="0" applyFont="1" applyBorder="1" applyAlignment="1" applyProtection="1">
      <alignment horizontal="center" vertical="center" shrinkToFit="1"/>
      <protection/>
    </xf>
    <xf numFmtId="39" fontId="0" fillId="0" borderId="20" xfId="0" applyBorder="1" applyAlignment="1">
      <alignment horizontal="center" vertical="center" shrinkToFit="1"/>
    </xf>
    <xf numFmtId="39" fontId="7" fillId="0" borderId="14" xfId="0" applyFont="1" applyBorder="1" applyAlignment="1" applyProtection="1">
      <alignment horizontal="center" vertical="center" shrinkToFit="1"/>
      <protection/>
    </xf>
    <xf numFmtId="39" fontId="0" fillId="0" borderId="5" xfId="0" applyBorder="1" applyAlignment="1">
      <alignment vertical="center"/>
    </xf>
    <xf numFmtId="39" fontId="0" fillId="0" borderId="5" xfId="0" applyBorder="1" applyAlignment="1">
      <alignment vertical="center" shrinkToFit="1"/>
    </xf>
    <xf numFmtId="39" fontId="7" fillId="0" borderId="21" xfId="0" applyFont="1" applyBorder="1" applyAlignment="1" applyProtection="1">
      <alignment horizontal="right" vertical="center" shrinkToFit="1"/>
      <protection/>
    </xf>
    <xf numFmtId="39" fontId="7" fillId="0" borderId="22" xfId="0" applyFont="1" applyBorder="1" applyAlignment="1" applyProtection="1">
      <alignment horizontal="right" vertical="center" shrinkToFit="1"/>
      <protection/>
    </xf>
    <xf numFmtId="39" fontId="7" fillId="0" borderId="23" xfId="0" applyFont="1" applyBorder="1" applyAlignment="1" applyProtection="1">
      <alignment horizontal="left" shrinkToFit="1"/>
      <protection/>
    </xf>
    <xf numFmtId="39" fontId="7" fillId="0" borderId="24" xfId="0" applyFont="1" applyBorder="1" applyAlignment="1" applyProtection="1">
      <alignment horizontal="left" shrinkToFit="1"/>
      <protection/>
    </xf>
    <xf numFmtId="39" fontId="7" fillId="0" borderId="0" xfId="0" applyFont="1" applyBorder="1" applyAlignment="1" applyProtection="1">
      <alignment horizontal="left" shrinkToFit="1"/>
      <protection/>
    </xf>
    <xf numFmtId="39" fontId="16" fillId="0" borderId="8" xfId="0" applyFont="1" applyBorder="1" applyAlignment="1" applyProtection="1">
      <alignment horizontal="center" shrinkToFit="1"/>
      <protection/>
    </xf>
    <xf numFmtId="39" fontId="16" fillId="0" borderId="25" xfId="0" applyFont="1" applyBorder="1" applyAlignment="1" applyProtection="1">
      <alignment horizontal="center" shrinkToFit="1"/>
      <protection/>
    </xf>
    <xf numFmtId="39" fontId="16" fillId="0" borderId="26" xfId="0" applyFont="1" applyBorder="1" applyAlignment="1" applyProtection="1">
      <alignment horizontal="left" shrinkToFit="1"/>
      <protection/>
    </xf>
    <xf numFmtId="39" fontId="16" fillId="0" borderId="27" xfId="0" applyFont="1" applyBorder="1" applyAlignment="1" applyProtection="1">
      <alignment horizontal="left" shrinkToFit="1"/>
      <protection/>
    </xf>
    <xf numFmtId="39" fontId="6" fillId="0" borderId="0" xfId="0" applyFont="1" applyBorder="1" applyAlignment="1" applyProtection="1">
      <alignment horizontal="left" shrinkToFit="1"/>
      <protection/>
    </xf>
    <xf numFmtId="39" fontId="6" fillId="0" borderId="7" xfId="0" applyFont="1" applyBorder="1" applyAlignment="1" applyProtection="1">
      <alignment horizontal="left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38225"/>
          <a:ext cx="2705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1&#24179;&#3491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1&#24179;&#34913;&#34920;.xls&#34892;&#2591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主管"/>
      <sheetName val="主管(試算)"/>
      <sheetName val="國大,總統"/>
      <sheetName val="行政"/>
      <sheetName val="立法,考試"/>
      <sheetName val="監察"/>
      <sheetName val="司法"/>
      <sheetName val="內政"/>
      <sheetName val="外交,國防"/>
      <sheetName val="財政"/>
      <sheetName val="法務"/>
      <sheetName val="教育"/>
      <sheetName val="經濟"/>
      <sheetName val="交通"/>
      <sheetName val="蒙,僑,退"/>
      <sheetName val="國科,原子"/>
      <sheetName val="農委,勞委"/>
      <sheetName val="衛生"/>
      <sheetName val="環保,海巡"/>
      <sheetName val="省市"/>
      <sheetName val="特別"/>
      <sheetName val="特別(試算)"/>
      <sheetName val="保留及修正刪減"/>
    </sheetNames>
    <sheetDataSet>
      <sheetData sheetId="2">
        <row r="6">
          <cell r="M6">
            <v>0</v>
          </cell>
          <cell r="N6">
            <v>101646</v>
          </cell>
          <cell r="O6">
            <v>0</v>
          </cell>
        </row>
        <row r="7">
          <cell r="M7">
            <v>0</v>
          </cell>
          <cell r="N7">
            <v>0</v>
          </cell>
          <cell r="O7">
            <v>0</v>
          </cell>
        </row>
        <row r="12">
          <cell r="M12">
            <v>0</v>
          </cell>
          <cell r="N12">
            <v>297016</v>
          </cell>
          <cell r="O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</row>
        <row r="14">
          <cell r="M14">
            <v>0</v>
          </cell>
          <cell r="N14">
            <v>49500</v>
          </cell>
          <cell r="O14">
            <v>0</v>
          </cell>
        </row>
        <row r="15">
          <cell r="M15">
            <v>0</v>
          </cell>
          <cell r="N15">
            <v>5000</v>
          </cell>
          <cell r="O15">
            <v>0</v>
          </cell>
        </row>
        <row r="16">
          <cell r="M16">
            <v>0</v>
          </cell>
          <cell r="N16">
            <v>3000</v>
          </cell>
          <cell r="O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</row>
        <row r="18">
          <cell r="M18">
            <v>0</v>
          </cell>
          <cell r="N18">
            <v>913692</v>
          </cell>
          <cell r="O18">
            <v>0</v>
          </cell>
        </row>
        <row r="19">
          <cell r="M19">
            <v>0</v>
          </cell>
          <cell r="N19">
            <v>5170</v>
          </cell>
          <cell r="O19">
            <v>0</v>
          </cell>
        </row>
      </sheetData>
      <sheetData sheetId="3">
        <row r="6">
          <cell r="M6">
            <v>0</v>
          </cell>
          <cell r="N6">
            <v>2942623</v>
          </cell>
          <cell r="O6">
            <v>0</v>
          </cell>
        </row>
        <row r="7">
          <cell r="M7">
            <v>0</v>
          </cell>
          <cell r="N7">
            <v>2900</v>
          </cell>
          <cell r="O7">
            <v>0</v>
          </cell>
        </row>
        <row r="8">
          <cell r="M8">
            <v>0</v>
          </cell>
          <cell r="N8">
            <v>337550</v>
          </cell>
          <cell r="O8">
            <v>0</v>
          </cell>
        </row>
        <row r="9">
          <cell r="M9">
            <v>0</v>
          </cell>
          <cell r="N9">
            <v>0</v>
          </cell>
          <cell r="O9">
            <v>0</v>
          </cell>
        </row>
        <row r="10">
          <cell r="M10">
            <v>0</v>
          </cell>
          <cell r="N10">
            <v>50600</v>
          </cell>
          <cell r="O10">
            <v>0</v>
          </cell>
        </row>
        <row r="11">
          <cell r="M11">
            <v>0</v>
          </cell>
          <cell r="N11">
            <v>0</v>
          </cell>
          <cell r="O11">
            <v>0</v>
          </cell>
        </row>
        <row r="12">
          <cell r="M12">
            <v>0</v>
          </cell>
          <cell r="N12">
            <v>7753850</v>
          </cell>
          <cell r="O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</row>
        <row r="14">
          <cell r="M14">
            <v>0</v>
          </cell>
          <cell r="N14">
            <v>164450</v>
          </cell>
          <cell r="O14">
            <v>0</v>
          </cell>
        </row>
        <row r="15">
          <cell r="M15">
            <v>48834</v>
          </cell>
          <cell r="N15">
            <v>0</v>
          </cell>
          <cell r="O15">
            <v>0</v>
          </cell>
        </row>
        <row r="16">
          <cell r="M16">
            <v>0</v>
          </cell>
          <cell r="N16">
            <v>327800</v>
          </cell>
          <cell r="O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</row>
        <row r="18">
          <cell r="M18">
            <v>0</v>
          </cell>
          <cell r="N18">
            <v>5800</v>
          </cell>
          <cell r="O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</row>
        <row r="20">
          <cell r="M20">
            <v>0</v>
          </cell>
          <cell r="N20">
            <v>63300</v>
          </cell>
          <cell r="O20">
            <v>0</v>
          </cell>
        </row>
        <row r="21">
          <cell r="M21">
            <v>0</v>
          </cell>
          <cell r="N21">
            <v>2000</v>
          </cell>
          <cell r="O21">
            <v>0</v>
          </cell>
        </row>
        <row r="22">
          <cell r="M22">
            <v>0</v>
          </cell>
          <cell r="N22">
            <v>208900</v>
          </cell>
          <cell r="O22">
            <v>0</v>
          </cell>
        </row>
        <row r="23">
          <cell r="M23">
            <v>0</v>
          </cell>
          <cell r="N23">
            <v>0</v>
          </cell>
          <cell r="O23">
            <v>0</v>
          </cell>
        </row>
        <row r="24">
          <cell r="M24">
            <v>0</v>
          </cell>
          <cell r="N24">
            <v>131890</v>
          </cell>
          <cell r="O24">
            <v>0</v>
          </cell>
        </row>
        <row r="25">
          <cell r="M25">
            <v>0</v>
          </cell>
          <cell r="N25">
            <v>4900</v>
          </cell>
          <cell r="O25">
            <v>0</v>
          </cell>
        </row>
        <row r="26">
          <cell r="M26">
            <v>3852489</v>
          </cell>
          <cell r="N26">
            <v>3192894</v>
          </cell>
          <cell r="O26">
            <v>0</v>
          </cell>
        </row>
        <row r="27">
          <cell r="M27">
            <v>5526614</v>
          </cell>
          <cell r="N27">
            <v>163962</v>
          </cell>
          <cell r="O27">
            <v>0</v>
          </cell>
        </row>
        <row r="28">
          <cell r="M28">
            <v>0</v>
          </cell>
          <cell r="N28">
            <v>179800</v>
          </cell>
          <cell r="O28">
            <v>0</v>
          </cell>
        </row>
        <row r="29">
          <cell r="M29">
            <v>30000</v>
          </cell>
          <cell r="N29">
            <v>1000</v>
          </cell>
          <cell r="O29">
            <v>0</v>
          </cell>
        </row>
        <row r="30">
          <cell r="M30">
            <v>0</v>
          </cell>
          <cell r="N30">
            <v>156950</v>
          </cell>
          <cell r="O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</row>
        <row r="32">
          <cell r="M32">
            <v>0</v>
          </cell>
          <cell r="N32">
            <v>18123720</v>
          </cell>
          <cell r="O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</row>
        <row r="34">
          <cell r="M34">
            <v>0</v>
          </cell>
          <cell r="N34">
            <v>39100</v>
          </cell>
          <cell r="O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</row>
        <row r="36">
          <cell r="M36">
            <v>0</v>
          </cell>
          <cell r="N36">
            <v>3000</v>
          </cell>
          <cell r="O36">
            <v>0</v>
          </cell>
        </row>
        <row r="37">
          <cell r="M37">
            <v>0</v>
          </cell>
          <cell r="N37">
            <v>0</v>
          </cell>
          <cell r="O37">
            <v>0</v>
          </cell>
        </row>
        <row r="38">
          <cell r="M38">
            <v>0</v>
          </cell>
          <cell r="N38">
            <v>58400</v>
          </cell>
          <cell r="O38">
            <v>0</v>
          </cell>
        </row>
        <row r="39">
          <cell r="M39">
            <v>0</v>
          </cell>
          <cell r="N39">
            <v>2900</v>
          </cell>
          <cell r="O39">
            <v>0</v>
          </cell>
        </row>
        <row r="40">
          <cell r="M40">
            <v>35516651</v>
          </cell>
          <cell r="N40">
            <v>1665051</v>
          </cell>
          <cell r="O40">
            <v>0</v>
          </cell>
        </row>
        <row r="41">
          <cell r="M41">
            <v>32416098</v>
          </cell>
          <cell r="N41">
            <v>0</v>
          </cell>
          <cell r="O41">
            <v>0</v>
          </cell>
        </row>
        <row r="42">
          <cell r="M42">
            <v>20232677</v>
          </cell>
          <cell r="N42">
            <v>141700</v>
          </cell>
          <cell r="O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</row>
        <row r="44">
          <cell r="M44">
            <v>0</v>
          </cell>
          <cell r="N44">
            <v>0</v>
          </cell>
          <cell r="O44">
            <v>0</v>
          </cell>
        </row>
        <row r="45">
          <cell r="M45">
            <v>0</v>
          </cell>
          <cell r="N45">
            <v>0</v>
          </cell>
          <cell r="O45">
            <v>0</v>
          </cell>
        </row>
      </sheetData>
      <sheetData sheetId="4">
        <row r="6">
          <cell r="M6">
            <v>0</v>
          </cell>
          <cell r="N6">
            <v>492976</v>
          </cell>
          <cell r="O6">
            <v>0</v>
          </cell>
        </row>
        <row r="7">
          <cell r="M7">
            <v>0</v>
          </cell>
          <cell r="N7">
            <v>0</v>
          </cell>
          <cell r="O7">
            <v>0</v>
          </cell>
        </row>
        <row r="12">
          <cell r="M12">
            <v>0</v>
          </cell>
          <cell r="N12">
            <v>35700</v>
          </cell>
          <cell r="O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</row>
        <row r="14">
          <cell r="M14">
            <v>0</v>
          </cell>
          <cell r="N14">
            <v>221150</v>
          </cell>
          <cell r="O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</row>
        <row r="16">
          <cell r="M16">
            <v>0</v>
          </cell>
          <cell r="N16">
            <v>40600</v>
          </cell>
          <cell r="O16">
            <v>0</v>
          </cell>
        </row>
        <row r="17">
          <cell r="M17">
            <v>0</v>
          </cell>
          <cell r="N17">
            <v>20000</v>
          </cell>
          <cell r="O17">
            <v>0</v>
          </cell>
        </row>
        <row r="18">
          <cell r="M18">
            <v>0</v>
          </cell>
          <cell r="N18">
            <v>5000</v>
          </cell>
          <cell r="O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</row>
        <row r="20">
          <cell r="M20">
            <v>0</v>
          </cell>
          <cell r="N20">
            <v>120700</v>
          </cell>
          <cell r="O20">
            <v>0</v>
          </cell>
        </row>
        <row r="21">
          <cell r="M21">
            <v>0</v>
          </cell>
          <cell r="N21">
            <v>13100</v>
          </cell>
          <cell r="O21">
            <v>0</v>
          </cell>
        </row>
      </sheetData>
      <sheetData sheetId="5">
        <row r="6">
          <cell r="M6">
            <v>0</v>
          </cell>
          <cell r="N6">
            <v>338447.02</v>
          </cell>
          <cell r="O6">
            <v>0</v>
          </cell>
        </row>
        <row r="7">
          <cell r="M7">
            <v>0</v>
          </cell>
          <cell r="N7">
            <v>0</v>
          </cell>
          <cell r="O7">
            <v>0</v>
          </cell>
        </row>
        <row r="8">
          <cell r="M8">
            <v>124960</v>
          </cell>
          <cell r="N8">
            <v>2199730</v>
          </cell>
          <cell r="O8">
            <v>0</v>
          </cell>
        </row>
        <row r="9">
          <cell r="M9">
            <v>0</v>
          </cell>
          <cell r="N9">
            <v>0</v>
          </cell>
          <cell r="O9">
            <v>0</v>
          </cell>
        </row>
        <row r="10">
          <cell r="M10">
            <v>0</v>
          </cell>
          <cell r="N10">
            <v>5300</v>
          </cell>
          <cell r="O10">
            <v>0</v>
          </cell>
        </row>
        <row r="11">
          <cell r="M11">
            <v>0</v>
          </cell>
          <cell r="N11">
            <v>0</v>
          </cell>
          <cell r="O11">
            <v>0</v>
          </cell>
        </row>
        <row r="12">
          <cell r="M12">
            <v>0</v>
          </cell>
          <cell r="N12">
            <v>6100</v>
          </cell>
          <cell r="O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</row>
      </sheetData>
      <sheetData sheetId="6">
        <row r="6">
          <cell r="M6">
            <v>0</v>
          </cell>
          <cell r="N6">
            <v>67644.5</v>
          </cell>
          <cell r="O6">
            <v>0</v>
          </cell>
        </row>
        <row r="7">
          <cell r="M7">
            <v>0</v>
          </cell>
          <cell r="N7">
            <v>400</v>
          </cell>
          <cell r="O7">
            <v>0</v>
          </cell>
        </row>
        <row r="8">
          <cell r="M8">
            <v>0</v>
          </cell>
          <cell r="N8">
            <v>196371</v>
          </cell>
          <cell r="O8">
            <v>0</v>
          </cell>
        </row>
        <row r="9">
          <cell r="M9">
            <v>0</v>
          </cell>
          <cell r="N9">
            <v>0</v>
          </cell>
          <cell r="O9">
            <v>0</v>
          </cell>
        </row>
        <row r="10">
          <cell r="M10">
            <v>0</v>
          </cell>
          <cell r="N10">
            <v>86100</v>
          </cell>
          <cell r="O10">
            <v>0</v>
          </cell>
        </row>
        <row r="11">
          <cell r="M11">
            <v>0</v>
          </cell>
          <cell r="N11">
            <v>0</v>
          </cell>
          <cell r="O11">
            <v>0</v>
          </cell>
        </row>
        <row r="12">
          <cell r="M12">
            <v>0</v>
          </cell>
          <cell r="N12">
            <v>400</v>
          </cell>
          <cell r="O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</row>
        <row r="14">
          <cell r="M14">
            <v>0</v>
          </cell>
          <cell r="N14">
            <v>400</v>
          </cell>
          <cell r="O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</row>
        <row r="16">
          <cell r="M16">
            <v>0</v>
          </cell>
          <cell r="N16">
            <v>157400</v>
          </cell>
          <cell r="O16">
            <v>0</v>
          </cell>
        </row>
        <row r="17">
          <cell r="M17">
            <v>0</v>
          </cell>
          <cell r="N17">
            <v>5000</v>
          </cell>
          <cell r="O17">
            <v>0</v>
          </cell>
        </row>
        <row r="18">
          <cell r="M18">
            <v>0</v>
          </cell>
          <cell r="N18">
            <v>27300</v>
          </cell>
          <cell r="O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</row>
        <row r="23">
          <cell r="M23">
            <v>0</v>
          </cell>
          <cell r="N23">
            <v>0</v>
          </cell>
          <cell r="O23">
            <v>0</v>
          </cell>
        </row>
        <row r="24">
          <cell r="M24">
            <v>0</v>
          </cell>
          <cell r="N24">
            <v>2638523.66</v>
          </cell>
          <cell r="O24">
            <v>0</v>
          </cell>
        </row>
        <row r="25">
          <cell r="M25">
            <v>0</v>
          </cell>
          <cell r="N25">
            <v>83000</v>
          </cell>
          <cell r="O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</row>
        <row r="32">
          <cell r="M32">
            <v>0</v>
          </cell>
          <cell r="N32">
            <v>0</v>
          </cell>
          <cell r="O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</row>
        <row r="37">
          <cell r="M37">
            <v>0</v>
          </cell>
          <cell r="N37">
            <v>0</v>
          </cell>
          <cell r="O37">
            <v>0</v>
          </cell>
        </row>
        <row r="38">
          <cell r="M38">
            <v>0</v>
          </cell>
          <cell r="N38">
            <v>0</v>
          </cell>
          <cell r="O38">
            <v>0</v>
          </cell>
        </row>
        <row r="39">
          <cell r="M39">
            <v>0</v>
          </cell>
          <cell r="N39">
            <v>0</v>
          </cell>
          <cell r="O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</row>
        <row r="41">
          <cell r="M41">
            <v>0</v>
          </cell>
          <cell r="N41">
            <v>0</v>
          </cell>
          <cell r="O41">
            <v>0</v>
          </cell>
        </row>
        <row r="42">
          <cell r="M42">
            <v>0</v>
          </cell>
          <cell r="N42">
            <v>0</v>
          </cell>
          <cell r="O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</row>
        <row r="44">
          <cell r="M44">
            <v>0</v>
          </cell>
          <cell r="N44">
            <v>0</v>
          </cell>
          <cell r="O44">
            <v>0</v>
          </cell>
        </row>
        <row r="45">
          <cell r="M45">
            <v>0</v>
          </cell>
          <cell r="N45">
            <v>0</v>
          </cell>
          <cell r="O45">
            <v>0</v>
          </cell>
        </row>
        <row r="46">
          <cell r="M46">
            <v>0</v>
          </cell>
          <cell r="N46">
            <v>0</v>
          </cell>
          <cell r="O46">
            <v>0</v>
          </cell>
        </row>
        <row r="47">
          <cell r="M47">
            <v>0</v>
          </cell>
          <cell r="N47">
            <v>0</v>
          </cell>
          <cell r="O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</row>
        <row r="49">
          <cell r="M49">
            <v>0</v>
          </cell>
          <cell r="N49">
            <v>0</v>
          </cell>
          <cell r="O49">
            <v>0</v>
          </cell>
        </row>
        <row r="50">
          <cell r="M50">
            <v>0</v>
          </cell>
          <cell r="N50">
            <v>0</v>
          </cell>
          <cell r="O50">
            <v>0</v>
          </cell>
        </row>
        <row r="51">
          <cell r="M51">
            <v>0</v>
          </cell>
          <cell r="N51">
            <v>0</v>
          </cell>
          <cell r="O51">
            <v>0</v>
          </cell>
        </row>
        <row r="52">
          <cell r="M52">
            <v>0</v>
          </cell>
          <cell r="N52">
            <v>0</v>
          </cell>
          <cell r="O52">
            <v>0</v>
          </cell>
        </row>
        <row r="53">
          <cell r="M53">
            <v>0</v>
          </cell>
          <cell r="N53">
            <v>0</v>
          </cell>
          <cell r="O53">
            <v>0</v>
          </cell>
        </row>
        <row r="54">
          <cell r="M54">
            <v>0</v>
          </cell>
          <cell r="N54">
            <v>0</v>
          </cell>
          <cell r="O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</row>
        <row r="57">
          <cell r="M57">
            <v>0</v>
          </cell>
          <cell r="N57">
            <v>0</v>
          </cell>
          <cell r="O57">
            <v>0</v>
          </cell>
        </row>
        <row r="58">
          <cell r="M58">
            <v>0</v>
          </cell>
          <cell r="N58">
            <v>0</v>
          </cell>
          <cell r="O58">
            <v>0</v>
          </cell>
        </row>
        <row r="59">
          <cell r="M59">
            <v>0</v>
          </cell>
          <cell r="N59">
            <v>0</v>
          </cell>
          <cell r="O59">
            <v>0</v>
          </cell>
        </row>
        <row r="60">
          <cell r="M60">
            <v>0</v>
          </cell>
          <cell r="N60">
            <v>0</v>
          </cell>
          <cell r="O60">
            <v>0</v>
          </cell>
        </row>
        <row r="61">
          <cell r="M61">
            <v>0</v>
          </cell>
          <cell r="N61">
            <v>0</v>
          </cell>
          <cell r="O61">
            <v>0</v>
          </cell>
        </row>
        <row r="62">
          <cell r="M62">
            <v>0</v>
          </cell>
          <cell r="N62">
            <v>0</v>
          </cell>
          <cell r="O62">
            <v>0</v>
          </cell>
        </row>
        <row r="63">
          <cell r="M63">
            <v>0</v>
          </cell>
          <cell r="N63">
            <v>0</v>
          </cell>
          <cell r="O63">
            <v>0</v>
          </cell>
        </row>
        <row r="64">
          <cell r="M64">
            <v>0</v>
          </cell>
          <cell r="N64">
            <v>0</v>
          </cell>
          <cell r="O64">
            <v>0</v>
          </cell>
        </row>
        <row r="65">
          <cell r="M65">
            <v>0</v>
          </cell>
          <cell r="N65">
            <v>0</v>
          </cell>
          <cell r="O65">
            <v>0</v>
          </cell>
        </row>
        <row r="66">
          <cell r="M66">
            <v>0</v>
          </cell>
          <cell r="N66">
            <v>0</v>
          </cell>
          <cell r="O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</row>
        <row r="68">
          <cell r="M68">
            <v>0</v>
          </cell>
          <cell r="N68">
            <v>0</v>
          </cell>
          <cell r="O68">
            <v>0</v>
          </cell>
        </row>
        <row r="69">
          <cell r="M69">
            <v>0</v>
          </cell>
          <cell r="N69">
            <v>0</v>
          </cell>
          <cell r="O69">
            <v>0</v>
          </cell>
        </row>
        <row r="72">
          <cell r="M72">
            <v>0</v>
          </cell>
          <cell r="N72">
            <v>44100</v>
          </cell>
          <cell r="O72">
            <v>0</v>
          </cell>
        </row>
        <row r="73">
          <cell r="M73">
            <v>0</v>
          </cell>
          <cell r="N73">
            <v>0</v>
          </cell>
          <cell r="O73">
            <v>0</v>
          </cell>
        </row>
        <row r="74">
          <cell r="M74">
            <v>0</v>
          </cell>
          <cell r="N74">
            <v>0</v>
          </cell>
          <cell r="O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</row>
      </sheetData>
      <sheetData sheetId="7">
        <row r="6">
          <cell r="M6">
            <v>30971190</v>
          </cell>
          <cell r="N6">
            <v>2262480</v>
          </cell>
          <cell r="O6">
            <v>0</v>
          </cell>
        </row>
        <row r="7">
          <cell r="M7">
            <v>70806204</v>
          </cell>
          <cell r="N7">
            <v>54400</v>
          </cell>
          <cell r="O7">
            <v>0</v>
          </cell>
        </row>
        <row r="8">
          <cell r="M8">
            <v>211379</v>
          </cell>
          <cell r="N8">
            <v>536860</v>
          </cell>
          <cell r="O8">
            <v>0</v>
          </cell>
        </row>
        <row r="9">
          <cell r="M9">
            <v>0</v>
          </cell>
          <cell r="N9">
            <v>4200</v>
          </cell>
          <cell r="O9">
            <v>0</v>
          </cell>
        </row>
        <row r="10">
          <cell r="M10">
            <v>0</v>
          </cell>
          <cell r="N10">
            <v>2012876</v>
          </cell>
          <cell r="O10">
            <v>8250905.11</v>
          </cell>
        </row>
        <row r="11">
          <cell r="M11">
            <v>0</v>
          </cell>
          <cell r="N11">
            <v>400</v>
          </cell>
          <cell r="O11">
            <v>985939</v>
          </cell>
        </row>
        <row r="12">
          <cell r="M12">
            <v>0</v>
          </cell>
          <cell r="N12">
            <v>394840</v>
          </cell>
          <cell r="O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</row>
        <row r="14">
          <cell r="M14">
            <v>0</v>
          </cell>
          <cell r="N14">
            <v>126400</v>
          </cell>
          <cell r="O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</row>
        <row r="16">
          <cell r="M16">
            <v>0</v>
          </cell>
          <cell r="N16">
            <v>377200</v>
          </cell>
          <cell r="O16">
            <v>0</v>
          </cell>
        </row>
        <row r="17">
          <cell r="M17">
            <v>0</v>
          </cell>
          <cell r="N17">
            <v>5000</v>
          </cell>
          <cell r="O17">
            <v>0</v>
          </cell>
        </row>
        <row r="18">
          <cell r="M18">
            <v>0</v>
          </cell>
          <cell r="N18">
            <v>37700</v>
          </cell>
          <cell r="O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</row>
        <row r="20">
          <cell r="M20">
            <v>0</v>
          </cell>
          <cell r="N20">
            <v>79600</v>
          </cell>
          <cell r="O20">
            <v>0</v>
          </cell>
        </row>
        <row r="21">
          <cell r="M21">
            <v>0</v>
          </cell>
          <cell r="N21">
            <v>3000</v>
          </cell>
          <cell r="O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</row>
        <row r="23">
          <cell r="M23">
            <v>0</v>
          </cell>
          <cell r="N23">
            <v>0</v>
          </cell>
          <cell r="O23">
            <v>0</v>
          </cell>
        </row>
        <row r="24">
          <cell r="M24">
            <v>0</v>
          </cell>
          <cell r="N24">
            <v>108740</v>
          </cell>
          <cell r="O24">
            <v>0</v>
          </cell>
        </row>
        <row r="25">
          <cell r="M25">
            <v>0</v>
          </cell>
          <cell r="N25">
            <v>0</v>
          </cell>
          <cell r="O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</row>
        <row r="32">
          <cell r="M32">
            <v>0</v>
          </cell>
          <cell r="N32">
            <v>0</v>
          </cell>
          <cell r="O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</row>
        <row r="34">
          <cell r="M34">
            <v>0</v>
          </cell>
          <cell r="N34">
            <v>26100</v>
          </cell>
          <cell r="O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</row>
        <row r="36">
          <cell r="M36">
            <v>0</v>
          </cell>
          <cell r="N36">
            <v>75100</v>
          </cell>
          <cell r="O36">
            <v>0</v>
          </cell>
        </row>
        <row r="37">
          <cell r="M37">
            <v>0</v>
          </cell>
          <cell r="N37">
            <v>0</v>
          </cell>
          <cell r="O37">
            <v>0</v>
          </cell>
        </row>
        <row r="38">
          <cell r="M38">
            <v>288000</v>
          </cell>
          <cell r="N38">
            <v>3275100</v>
          </cell>
          <cell r="O38">
            <v>0</v>
          </cell>
        </row>
        <row r="39">
          <cell r="M39">
            <v>0</v>
          </cell>
          <cell r="N39">
            <v>5000</v>
          </cell>
          <cell r="O39">
            <v>0</v>
          </cell>
        </row>
        <row r="40">
          <cell r="M40">
            <v>0</v>
          </cell>
          <cell r="N40">
            <v>9027700</v>
          </cell>
          <cell r="O40">
            <v>0</v>
          </cell>
        </row>
        <row r="41">
          <cell r="M41">
            <v>0</v>
          </cell>
          <cell r="N41">
            <v>0</v>
          </cell>
          <cell r="O41">
            <v>0</v>
          </cell>
        </row>
        <row r="42">
          <cell r="M42">
            <v>0</v>
          </cell>
          <cell r="N42">
            <v>6200</v>
          </cell>
          <cell r="O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</row>
      </sheetData>
      <sheetData sheetId="8">
        <row r="6">
          <cell r="M6">
            <v>193705600</v>
          </cell>
          <cell r="N6">
            <v>129729718</v>
          </cell>
          <cell r="O6">
            <v>0</v>
          </cell>
        </row>
        <row r="7">
          <cell r="M7">
            <v>115659373</v>
          </cell>
          <cell r="N7">
            <v>18606943</v>
          </cell>
          <cell r="O7">
            <v>0</v>
          </cell>
        </row>
        <row r="8">
          <cell r="M8">
            <v>0</v>
          </cell>
          <cell r="N8">
            <v>888359</v>
          </cell>
          <cell r="O8">
            <v>0</v>
          </cell>
        </row>
        <row r="9">
          <cell r="M9">
            <v>0</v>
          </cell>
          <cell r="N9">
            <v>0</v>
          </cell>
          <cell r="O9">
            <v>0</v>
          </cell>
        </row>
        <row r="14">
          <cell r="M14">
            <v>0</v>
          </cell>
          <cell r="N14">
            <v>4900</v>
          </cell>
          <cell r="O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</row>
        <row r="16">
          <cell r="M16">
            <v>736463863</v>
          </cell>
          <cell r="N16">
            <v>3061482</v>
          </cell>
          <cell r="O16">
            <v>0</v>
          </cell>
        </row>
        <row r="17">
          <cell r="M17">
            <v>808228333</v>
          </cell>
          <cell r="N17">
            <v>0</v>
          </cell>
          <cell r="O17">
            <v>0</v>
          </cell>
        </row>
      </sheetData>
      <sheetData sheetId="9">
        <row r="6">
          <cell r="M6">
            <v>0</v>
          </cell>
          <cell r="N6">
            <v>267500</v>
          </cell>
          <cell r="O6">
            <v>0</v>
          </cell>
        </row>
        <row r="7">
          <cell r="M7">
            <v>50000</v>
          </cell>
          <cell r="N7">
            <v>0</v>
          </cell>
          <cell r="O7">
            <v>0</v>
          </cell>
        </row>
        <row r="8">
          <cell r="M8">
            <v>0</v>
          </cell>
          <cell r="N8">
            <v>43100</v>
          </cell>
          <cell r="O8">
            <v>0</v>
          </cell>
        </row>
        <row r="9">
          <cell r="M9">
            <v>0</v>
          </cell>
          <cell r="N9">
            <v>3900</v>
          </cell>
          <cell r="O9">
            <v>0</v>
          </cell>
        </row>
        <row r="10">
          <cell r="M10">
            <v>0</v>
          </cell>
          <cell r="N10">
            <v>88600</v>
          </cell>
          <cell r="O10">
            <v>0</v>
          </cell>
        </row>
        <row r="11">
          <cell r="M11">
            <v>0</v>
          </cell>
          <cell r="N11">
            <v>0</v>
          </cell>
          <cell r="O11">
            <v>0</v>
          </cell>
        </row>
        <row r="12">
          <cell r="M12">
            <v>0</v>
          </cell>
          <cell r="N12">
            <v>246700</v>
          </cell>
          <cell r="O12">
            <v>0</v>
          </cell>
        </row>
        <row r="13">
          <cell r="M13">
            <v>0</v>
          </cell>
          <cell r="N13">
            <v>200000</v>
          </cell>
          <cell r="O13">
            <v>0</v>
          </cell>
        </row>
        <row r="14">
          <cell r="M14">
            <v>0</v>
          </cell>
          <cell r="N14">
            <v>1051894</v>
          </cell>
          <cell r="O14">
            <v>0</v>
          </cell>
        </row>
        <row r="15">
          <cell r="M15">
            <v>0</v>
          </cell>
          <cell r="N15">
            <v>4000</v>
          </cell>
          <cell r="O15">
            <v>0</v>
          </cell>
        </row>
        <row r="16">
          <cell r="M16">
            <v>0</v>
          </cell>
          <cell r="N16">
            <v>3797032</v>
          </cell>
          <cell r="O16">
            <v>0</v>
          </cell>
        </row>
        <row r="17">
          <cell r="M17">
            <v>0</v>
          </cell>
          <cell r="N17">
            <v>3360</v>
          </cell>
          <cell r="O17">
            <v>0</v>
          </cell>
        </row>
        <row r="18">
          <cell r="M18">
            <v>0</v>
          </cell>
          <cell r="N18">
            <v>90700</v>
          </cell>
          <cell r="O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</row>
        <row r="20">
          <cell r="M20">
            <v>0</v>
          </cell>
          <cell r="N20">
            <v>192400</v>
          </cell>
          <cell r="O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</row>
        <row r="22">
          <cell r="M22">
            <v>0</v>
          </cell>
          <cell r="N22">
            <v>185100</v>
          </cell>
          <cell r="O22">
            <v>0</v>
          </cell>
        </row>
        <row r="23">
          <cell r="M23">
            <v>0</v>
          </cell>
          <cell r="N23">
            <v>3400</v>
          </cell>
          <cell r="O23">
            <v>0</v>
          </cell>
        </row>
        <row r="24">
          <cell r="M24">
            <v>0</v>
          </cell>
          <cell r="N24">
            <v>153100</v>
          </cell>
          <cell r="O24">
            <v>0</v>
          </cell>
        </row>
        <row r="25">
          <cell r="M25">
            <v>0</v>
          </cell>
          <cell r="N25">
            <v>0</v>
          </cell>
          <cell r="O25">
            <v>0</v>
          </cell>
        </row>
        <row r="26">
          <cell r="M26">
            <v>0</v>
          </cell>
          <cell r="N26">
            <v>94050</v>
          </cell>
          <cell r="O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</row>
        <row r="28">
          <cell r="M28">
            <v>0</v>
          </cell>
          <cell r="N28">
            <v>267700</v>
          </cell>
          <cell r="O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</row>
        <row r="30">
          <cell r="M30">
            <v>0</v>
          </cell>
          <cell r="N30">
            <v>43200</v>
          </cell>
          <cell r="O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</row>
        <row r="32">
          <cell r="M32">
            <v>0</v>
          </cell>
          <cell r="N32">
            <v>27300</v>
          </cell>
          <cell r="O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</row>
        <row r="34">
          <cell r="M34">
            <v>0</v>
          </cell>
          <cell r="N34">
            <v>26100</v>
          </cell>
          <cell r="O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</row>
      </sheetData>
      <sheetData sheetId="10">
        <row r="6">
          <cell r="M6">
            <v>0</v>
          </cell>
          <cell r="N6">
            <v>12132947</v>
          </cell>
          <cell r="O6">
            <v>0</v>
          </cell>
        </row>
        <row r="7">
          <cell r="M7">
            <v>0</v>
          </cell>
          <cell r="N7">
            <v>14100</v>
          </cell>
          <cell r="O7">
            <v>0</v>
          </cell>
        </row>
        <row r="8">
          <cell r="M8">
            <v>0</v>
          </cell>
          <cell r="N8">
            <v>106700</v>
          </cell>
          <cell r="O8">
            <v>0</v>
          </cell>
        </row>
        <row r="9">
          <cell r="M9">
            <v>0</v>
          </cell>
          <cell r="N9">
            <v>0</v>
          </cell>
          <cell r="O9">
            <v>0</v>
          </cell>
        </row>
        <row r="12">
          <cell r="M12">
            <v>0</v>
          </cell>
          <cell r="N12">
            <v>5800</v>
          </cell>
          <cell r="O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</row>
        <row r="14">
          <cell r="M14">
            <v>0</v>
          </cell>
          <cell r="N14">
            <v>1818800</v>
          </cell>
          <cell r="O14">
            <v>0</v>
          </cell>
        </row>
        <row r="15">
          <cell r="M15">
            <v>0</v>
          </cell>
          <cell r="N15">
            <v>21790</v>
          </cell>
          <cell r="O15">
            <v>0</v>
          </cell>
        </row>
        <row r="16">
          <cell r="M16">
            <v>0</v>
          </cell>
          <cell r="N16">
            <v>62200</v>
          </cell>
          <cell r="O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</row>
        <row r="18">
          <cell r="M18">
            <v>0</v>
          </cell>
          <cell r="N18">
            <v>13749202</v>
          </cell>
          <cell r="O18">
            <v>0</v>
          </cell>
        </row>
        <row r="19">
          <cell r="M19">
            <v>0</v>
          </cell>
          <cell r="N19">
            <v>154850</v>
          </cell>
          <cell r="O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</row>
        <row r="23">
          <cell r="M23">
            <v>0</v>
          </cell>
          <cell r="N23">
            <v>0</v>
          </cell>
          <cell r="O23">
            <v>0</v>
          </cell>
        </row>
        <row r="24">
          <cell r="M24">
            <v>0</v>
          </cell>
          <cell r="N24">
            <v>0</v>
          </cell>
          <cell r="O24">
            <v>0</v>
          </cell>
        </row>
        <row r="25">
          <cell r="M25">
            <v>0</v>
          </cell>
          <cell r="N25">
            <v>0</v>
          </cell>
          <cell r="O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</row>
        <row r="32">
          <cell r="M32">
            <v>0</v>
          </cell>
          <cell r="N32">
            <v>0</v>
          </cell>
          <cell r="O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</row>
        <row r="37">
          <cell r="M37">
            <v>0</v>
          </cell>
          <cell r="N37">
            <v>0</v>
          </cell>
          <cell r="O37">
            <v>0</v>
          </cell>
        </row>
        <row r="38">
          <cell r="M38">
            <v>0</v>
          </cell>
          <cell r="N38">
            <v>0</v>
          </cell>
          <cell r="O38">
            <v>0</v>
          </cell>
        </row>
        <row r="39">
          <cell r="M39">
            <v>0</v>
          </cell>
          <cell r="N39">
            <v>0</v>
          </cell>
          <cell r="O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</row>
        <row r="41">
          <cell r="M41">
            <v>0</v>
          </cell>
          <cell r="N41">
            <v>0</v>
          </cell>
          <cell r="O41">
            <v>0</v>
          </cell>
        </row>
        <row r="42">
          <cell r="M42">
            <v>0</v>
          </cell>
          <cell r="N42">
            <v>0</v>
          </cell>
          <cell r="O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</row>
        <row r="44">
          <cell r="M44">
            <v>0</v>
          </cell>
          <cell r="N44">
            <v>0</v>
          </cell>
          <cell r="O44">
            <v>0</v>
          </cell>
        </row>
        <row r="45">
          <cell r="M45">
            <v>0</v>
          </cell>
          <cell r="N45">
            <v>0</v>
          </cell>
          <cell r="O45">
            <v>0</v>
          </cell>
        </row>
        <row r="46">
          <cell r="M46">
            <v>0</v>
          </cell>
          <cell r="N46">
            <v>0</v>
          </cell>
          <cell r="O46">
            <v>0</v>
          </cell>
        </row>
        <row r="47">
          <cell r="M47">
            <v>0</v>
          </cell>
          <cell r="N47">
            <v>0</v>
          </cell>
          <cell r="O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</row>
        <row r="49">
          <cell r="M49">
            <v>0</v>
          </cell>
          <cell r="N49">
            <v>0</v>
          </cell>
          <cell r="O49">
            <v>0</v>
          </cell>
        </row>
        <row r="50">
          <cell r="M50">
            <v>0</v>
          </cell>
          <cell r="N50">
            <v>0</v>
          </cell>
          <cell r="O50">
            <v>0</v>
          </cell>
        </row>
        <row r="51">
          <cell r="M51">
            <v>0</v>
          </cell>
          <cell r="N51">
            <v>0</v>
          </cell>
          <cell r="O51">
            <v>0</v>
          </cell>
        </row>
        <row r="52">
          <cell r="M52">
            <v>0</v>
          </cell>
          <cell r="N52">
            <v>0</v>
          </cell>
          <cell r="O52">
            <v>0</v>
          </cell>
        </row>
        <row r="53">
          <cell r="N53">
            <v>0</v>
          </cell>
          <cell r="O53">
            <v>0</v>
          </cell>
        </row>
        <row r="54">
          <cell r="M54">
            <v>0</v>
          </cell>
          <cell r="N54">
            <v>0</v>
          </cell>
          <cell r="O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</row>
        <row r="57">
          <cell r="M57">
            <v>0</v>
          </cell>
          <cell r="N57">
            <v>0</v>
          </cell>
          <cell r="O57">
            <v>0</v>
          </cell>
        </row>
        <row r="58">
          <cell r="M58">
            <v>0</v>
          </cell>
          <cell r="N58">
            <v>0</v>
          </cell>
          <cell r="O58">
            <v>0</v>
          </cell>
        </row>
        <row r="59">
          <cell r="M59">
            <v>0</v>
          </cell>
          <cell r="N59">
            <v>0</v>
          </cell>
          <cell r="O59">
            <v>0</v>
          </cell>
        </row>
        <row r="60">
          <cell r="M60">
            <v>0</v>
          </cell>
          <cell r="N60">
            <v>0</v>
          </cell>
          <cell r="O60">
            <v>0</v>
          </cell>
        </row>
        <row r="61">
          <cell r="M61">
            <v>0</v>
          </cell>
          <cell r="N61">
            <v>0</v>
          </cell>
          <cell r="O61">
            <v>0</v>
          </cell>
        </row>
        <row r="62">
          <cell r="M62">
            <v>0</v>
          </cell>
          <cell r="N62">
            <v>0</v>
          </cell>
          <cell r="O62">
            <v>0</v>
          </cell>
        </row>
        <row r="63">
          <cell r="M63">
            <v>0</v>
          </cell>
          <cell r="N63">
            <v>0</v>
          </cell>
          <cell r="O63">
            <v>0</v>
          </cell>
        </row>
        <row r="64">
          <cell r="M64">
            <v>0</v>
          </cell>
          <cell r="N64">
            <v>0</v>
          </cell>
          <cell r="O64">
            <v>0</v>
          </cell>
        </row>
        <row r="65">
          <cell r="M65">
            <v>0</v>
          </cell>
          <cell r="N65">
            <v>0</v>
          </cell>
          <cell r="O65">
            <v>0</v>
          </cell>
        </row>
        <row r="66">
          <cell r="M66">
            <v>0</v>
          </cell>
          <cell r="N66">
            <v>48100</v>
          </cell>
          <cell r="O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</row>
        <row r="68">
          <cell r="M68">
            <v>0</v>
          </cell>
          <cell r="N68">
            <v>0</v>
          </cell>
          <cell r="O68">
            <v>0</v>
          </cell>
        </row>
        <row r="69">
          <cell r="M69">
            <v>0</v>
          </cell>
          <cell r="N69">
            <v>0</v>
          </cell>
          <cell r="O69">
            <v>0</v>
          </cell>
        </row>
        <row r="70">
          <cell r="M70">
            <v>4546500</v>
          </cell>
          <cell r="N70">
            <v>564720</v>
          </cell>
          <cell r="O70">
            <v>0</v>
          </cell>
        </row>
        <row r="71">
          <cell r="M71">
            <v>0</v>
          </cell>
          <cell r="N71">
            <v>0</v>
          </cell>
          <cell r="O71">
            <v>0</v>
          </cell>
        </row>
      </sheetData>
      <sheetData sheetId="11">
        <row r="6">
          <cell r="M6">
            <v>106602360</v>
          </cell>
          <cell r="N6">
            <v>3163476</v>
          </cell>
          <cell r="O6">
            <v>0</v>
          </cell>
        </row>
        <row r="7">
          <cell r="M7">
            <v>21273428</v>
          </cell>
          <cell r="N7">
            <v>33600</v>
          </cell>
          <cell r="O7">
            <v>0</v>
          </cell>
        </row>
        <row r="12">
          <cell r="M12">
            <v>0</v>
          </cell>
          <cell r="N12">
            <v>8000</v>
          </cell>
          <cell r="O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</row>
        <row r="14">
          <cell r="M14">
            <v>0</v>
          </cell>
          <cell r="N14">
            <v>2900</v>
          </cell>
          <cell r="O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</row>
        <row r="16">
          <cell r="M16">
            <v>0</v>
          </cell>
          <cell r="N16">
            <v>95900</v>
          </cell>
          <cell r="O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</row>
        <row r="18">
          <cell r="M18">
            <v>0</v>
          </cell>
          <cell r="N18">
            <v>34550</v>
          </cell>
          <cell r="O18">
            <v>0</v>
          </cell>
        </row>
        <row r="19">
          <cell r="M19">
            <v>816011</v>
          </cell>
          <cell r="N19">
            <v>0</v>
          </cell>
          <cell r="O19">
            <v>0</v>
          </cell>
        </row>
        <row r="22">
          <cell r="M22">
            <v>0</v>
          </cell>
          <cell r="N22">
            <v>4100</v>
          </cell>
          <cell r="O22">
            <v>0</v>
          </cell>
        </row>
        <row r="23">
          <cell r="M23">
            <v>250000</v>
          </cell>
          <cell r="N23">
            <v>0</v>
          </cell>
          <cell r="O23">
            <v>0</v>
          </cell>
        </row>
        <row r="24">
          <cell r="M24">
            <v>58995</v>
          </cell>
          <cell r="N24">
            <v>3300</v>
          </cell>
          <cell r="O24">
            <v>0</v>
          </cell>
        </row>
        <row r="25">
          <cell r="M25">
            <v>0</v>
          </cell>
          <cell r="N25">
            <v>0</v>
          </cell>
          <cell r="O25">
            <v>0</v>
          </cell>
        </row>
        <row r="26">
          <cell r="M26">
            <v>0</v>
          </cell>
          <cell r="N26">
            <v>66700</v>
          </cell>
          <cell r="O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</row>
        <row r="28">
          <cell r="M28">
            <v>0</v>
          </cell>
          <cell r="N28">
            <v>111400</v>
          </cell>
          <cell r="O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</row>
        <row r="30">
          <cell r="M30">
            <v>0</v>
          </cell>
          <cell r="N30">
            <v>148400</v>
          </cell>
          <cell r="O30">
            <v>0</v>
          </cell>
        </row>
        <row r="31">
          <cell r="M31">
            <v>0</v>
          </cell>
          <cell r="N31">
            <v>45000</v>
          </cell>
          <cell r="O31">
            <v>0</v>
          </cell>
        </row>
        <row r="32">
          <cell r="M32">
            <v>0</v>
          </cell>
          <cell r="N32">
            <v>11900</v>
          </cell>
          <cell r="O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</row>
        <row r="34">
          <cell r="M34">
            <v>0</v>
          </cell>
          <cell r="N34">
            <v>4400</v>
          </cell>
          <cell r="O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</row>
        <row r="38">
          <cell r="M38">
            <v>0</v>
          </cell>
          <cell r="N38">
            <v>48801.35</v>
          </cell>
          <cell r="O38">
            <v>0</v>
          </cell>
        </row>
        <row r="39">
          <cell r="M39">
            <v>0</v>
          </cell>
          <cell r="N39">
            <v>3860</v>
          </cell>
          <cell r="O39">
            <v>0</v>
          </cell>
        </row>
        <row r="42">
          <cell r="M42">
            <v>0</v>
          </cell>
          <cell r="N42">
            <v>60966</v>
          </cell>
          <cell r="O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</row>
      </sheetData>
      <sheetData sheetId="12">
        <row r="6">
          <cell r="M6">
            <v>519059</v>
          </cell>
          <cell r="N6">
            <v>2956848.6</v>
          </cell>
          <cell r="O6">
            <v>0</v>
          </cell>
        </row>
        <row r="7">
          <cell r="M7">
            <v>7652762</v>
          </cell>
          <cell r="N7">
            <v>5000</v>
          </cell>
          <cell r="O7">
            <v>0</v>
          </cell>
        </row>
        <row r="8">
          <cell r="M8">
            <v>0</v>
          </cell>
          <cell r="N8">
            <v>170000</v>
          </cell>
          <cell r="O8">
            <v>0</v>
          </cell>
        </row>
        <row r="9">
          <cell r="M9">
            <v>0</v>
          </cell>
          <cell r="N9">
            <v>2900</v>
          </cell>
          <cell r="O9">
            <v>0</v>
          </cell>
        </row>
        <row r="10">
          <cell r="M10">
            <v>0</v>
          </cell>
          <cell r="N10">
            <v>332935050</v>
          </cell>
          <cell r="O10">
            <v>0</v>
          </cell>
        </row>
        <row r="11">
          <cell r="M11">
            <v>0</v>
          </cell>
          <cell r="N11">
            <v>0</v>
          </cell>
          <cell r="O11">
            <v>0</v>
          </cell>
        </row>
        <row r="12">
          <cell r="M12">
            <v>0</v>
          </cell>
          <cell r="N12">
            <v>360464</v>
          </cell>
          <cell r="O12">
            <v>0</v>
          </cell>
        </row>
        <row r="13">
          <cell r="M13">
            <v>0</v>
          </cell>
          <cell r="N13">
            <v>23100</v>
          </cell>
          <cell r="O13">
            <v>0</v>
          </cell>
        </row>
        <row r="14">
          <cell r="M14">
            <v>0</v>
          </cell>
          <cell r="N14">
            <v>327908</v>
          </cell>
          <cell r="O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</row>
        <row r="16">
          <cell r="M16">
            <v>72459987</v>
          </cell>
          <cell r="N16">
            <v>896033</v>
          </cell>
          <cell r="O16">
            <v>0</v>
          </cell>
        </row>
        <row r="17">
          <cell r="M17">
            <v>39167690</v>
          </cell>
          <cell r="N17">
            <v>85860</v>
          </cell>
          <cell r="O17">
            <v>0</v>
          </cell>
        </row>
        <row r="18">
          <cell r="M18">
            <v>0</v>
          </cell>
          <cell r="N18">
            <v>22000</v>
          </cell>
          <cell r="O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</row>
        <row r="20">
          <cell r="M20">
            <v>0</v>
          </cell>
          <cell r="N20">
            <v>31400</v>
          </cell>
          <cell r="O20">
            <v>0</v>
          </cell>
        </row>
        <row r="21">
          <cell r="M21">
            <v>0</v>
          </cell>
          <cell r="N21">
            <v>2900</v>
          </cell>
          <cell r="O21">
            <v>0</v>
          </cell>
        </row>
        <row r="22">
          <cell r="M22">
            <v>0</v>
          </cell>
          <cell r="N22">
            <v>89400</v>
          </cell>
          <cell r="O22">
            <v>0</v>
          </cell>
        </row>
        <row r="23">
          <cell r="M23">
            <v>0</v>
          </cell>
          <cell r="N23">
            <v>0</v>
          </cell>
          <cell r="O23">
            <v>0</v>
          </cell>
        </row>
        <row r="24">
          <cell r="M24">
            <v>0</v>
          </cell>
          <cell r="N24">
            <v>400</v>
          </cell>
          <cell r="O24">
            <v>0</v>
          </cell>
        </row>
        <row r="25">
          <cell r="M25">
            <v>0</v>
          </cell>
          <cell r="N25">
            <v>0</v>
          </cell>
          <cell r="O25">
            <v>0</v>
          </cell>
        </row>
        <row r="26">
          <cell r="M26">
            <v>0</v>
          </cell>
          <cell r="N26">
            <v>1500</v>
          </cell>
          <cell r="O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</row>
        <row r="28">
          <cell r="M28">
            <v>0</v>
          </cell>
          <cell r="N28">
            <v>30800</v>
          </cell>
          <cell r="O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</row>
      </sheetData>
      <sheetData sheetId="13">
        <row r="6">
          <cell r="M6">
            <v>92857880</v>
          </cell>
          <cell r="N6">
            <v>1140194.81</v>
          </cell>
          <cell r="O6">
            <v>31632350</v>
          </cell>
        </row>
        <row r="7">
          <cell r="M7">
            <v>853549</v>
          </cell>
          <cell r="N7">
            <v>166200</v>
          </cell>
          <cell r="O7">
            <v>5471931</v>
          </cell>
        </row>
        <row r="8">
          <cell r="M8">
            <v>0</v>
          </cell>
          <cell r="N8">
            <v>27100</v>
          </cell>
          <cell r="O8">
            <v>5595193</v>
          </cell>
        </row>
        <row r="9">
          <cell r="M9">
            <v>0</v>
          </cell>
          <cell r="N9">
            <v>0</v>
          </cell>
          <cell r="O9">
            <v>0</v>
          </cell>
        </row>
        <row r="10">
          <cell r="M10">
            <v>0</v>
          </cell>
          <cell r="N10">
            <v>573400</v>
          </cell>
          <cell r="O10">
            <v>0</v>
          </cell>
        </row>
        <row r="11">
          <cell r="M11">
            <v>0</v>
          </cell>
          <cell r="N11">
            <v>0</v>
          </cell>
          <cell r="O11">
            <v>0</v>
          </cell>
        </row>
        <row r="12">
          <cell r="M12">
            <v>0</v>
          </cell>
          <cell r="N12">
            <v>28821539.08</v>
          </cell>
          <cell r="O12">
            <v>0</v>
          </cell>
        </row>
        <row r="13">
          <cell r="M13">
            <v>0</v>
          </cell>
          <cell r="N13">
            <v>276480</v>
          </cell>
          <cell r="O13">
            <v>0</v>
          </cell>
        </row>
        <row r="14">
          <cell r="M14">
            <v>0</v>
          </cell>
          <cell r="N14">
            <v>27400</v>
          </cell>
          <cell r="O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</row>
        <row r="16">
          <cell r="M16">
            <v>0</v>
          </cell>
          <cell r="N16">
            <v>359900</v>
          </cell>
          <cell r="O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</row>
      </sheetData>
      <sheetData sheetId="14">
        <row r="6">
          <cell r="M6">
            <v>0</v>
          </cell>
          <cell r="N6">
            <v>108500</v>
          </cell>
          <cell r="O6">
            <v>0</v>
          </cell>
        </row>
        <row r="7">
          <cell r="M7">
            <v>0</v>
          </cell>
          <cell r="N7">
            <v>1500</v>
          </cell>
          <cell r="O7">
            <v>0</v>
          </cell>
        </row>
        <row r="11">
          <cell r="M11">
            <v>0</v>
          </cell>
          <cell r="N11">
            <v>1124981</v>
          </cell>
          <cell r="O11">
            <v>0</v>
          </cell>
        </row>
        <row r="12">
          <cell r="M12">
            <v>0</v>
          </cell>
          <cell r="N12">
            <v>2164044</v>
          </cell>
          <cell r="O12">
            <v>0</v>
          </cell>
        </row>
        <row r="16">
          <cell r="M16">
            <v>10902946</v>
          </cell>
          <cell r="N16">
            <v>452196</v>
          </cell>
          <cell r="O16">
            <v>0</v>
          </cell>
        </row>
        <row r="17">
          <cell r="M17">
            <v>201250793</v>
          </cell>
          <cell r="N17">
            <v>829880</v>
          </cell>
          <cell r="O17">
            <v>0</v>
          </cell>
        </row>
      </sheetData>
      <sheetData sheetId="15">
        <row r="6">
          <cell r="M6">
            <v>0</v>
          </cell>
          <cell r="N6">
            <v>483100</v>
          </cell>
          <cell r="O6">
            <v>0</v>
          </cell>
        </row>
        <row r="7">
          <cell r="M7">
            <v>0</v>
          </cell>
          <cell r="N7">
            <v>0</v>
          </cell>
          <cell r="O7">
            <v>0</v>
          </cell>
        </row>
        <row r="8">
          <cell r="M8">
            <v>0</v>
          </cell>
          <cell r="N8">
            <v>146200</v>
          </cell>
          <cell r="O8">
            <v>0</v>
          </cell>
        </row>
        <row r="9">
          <cell r="M9">
            <v>0</v>
          </cell>
          <cell r="N9">
            <v>0</v>
          </cell>
          <cell r="O9">
            <v>0</v>
          </cell>
        </row>
        <row r="14">
          <cell r="M14">
            <v>0</v>
          </cell>
          <cell r="N14">
            <v>149900</v>
          </cell>
          <cell r="O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</row>
        <row r="18">
          <cell r="M18">
            <v>0</v>
          </cell>
          <cell r="N18">
            <v>28400</v>
          </cell>
          <cell r="O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</row>
        <row r="20">
          <cell r="M20">
            <v>0</v>
          </cell>
          <cell r="N20">
            <v>73250</v>
          </cell>
          <cell r="O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</row>
      </sheetData>
      <sheetData sheetId="16">
        <row r="6">
          <cell r="M6">
            <v>66843654</v>
          </cell>
          <cell r="N6">
            <v>2101622</v>
          </cell>
          <cell r="O6">
            <v>0</v>
          </cell>
        </row>
        <row r="7">
          <cell r="M7">
            <v>183256562</v>
          </cell>
          <cell r="N7">
            <v>12460</v>
          </cell>
          <cell r="O7">
            <v>0</v>
          </cell>
        </row>
        <row r="8">
          <cell r="M8">
            <v>0</v>
          </cell>
          <cell r="N8">
            <v>207973</v>
          </cell>
          <cell r="O8">
            <v>0</v>
          </cell>
        </row>
        <row r="9">
          <cell r="M9">
            <v>39637529</v>
          </cell>
          <cell r="N9">
            <v>95778</v>
          </cell>
          <cell r="O9">
            <v>0</v>
          </cell>
        </row>
        <row r="10">
          <cell r="M10">
            <v>0</v>
          </cell>
          <cell r="N10">
            <v>153100</v>
          </cell>
          <cell r="O10">
            <v>0</v>
          </cell>
        </row>
        <row r="11">
          <cell r="M11">
            <v>11273310</v>
          </cell>
          <cell r="N11">
            <v>400</v>
          </cell>
          <cell r="O11">
            <v>0</v>
          </cell>
        </row>
        <row r="16">
          <cell r="M16">
            <v>3707966</v>
          </cell>
          <cell r="N16">
            <v>84800</v>
          </cell>
          <cell r="O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</row>
        <row r="18">
          <cell r="M18">
            <v>0</v>
          </cell>
          <cell r="N18">
            <v>65591335</v>
          </cell>
          <cell r="O18">
            <v>137278</v>
          </cell>
        </row>
        <row r="19">
          <cell r="M19">
            <v>0</v>
          </cell>
          <cell r="N19">
            <v>400</v>
          </cell>
          <cell r="O19">
            <v>0</v>
          </cell>
        </row>
        <row r="20">
          <cell r="M20">
            <v>0</v>
          </cell>
          <cell r="N20">
            <v>15800</v>
          </cell>
          <cell r="O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</row>
      </sheetData>
      <sheetData sheetId="17">
        <row r="6">
          <cell r="M6">
            <v>0</v>
          </cell>
          <cell r="N6">
            <v>131600</v>
          </cell>
          <cell r="O6">
            <v>0</v>
          </cell>
        </row>
        <row r="7">
          <cell r="M7">
            <v>3317280</v>
          </cell>
          <cell r="N7">
            <v>0</v>
          </cell>
          <cell r="O7">
            <v>0</v>
          </cell>
        </row>
        <row r="8">
          <cell r="M8">
            <v>0</v>
          </cell>
          <cell r="N8">
            <v>245805</v>
          </cell>
          <cell r="O8">
            <v>0</v>
          </cell>
        </row>
        <row r="9">
          <cell r="M9">
            <v>0</v>
          </cell>
          <cell r="N9">
            <v>0</v>
          </cell>
          <cell r="O9">
            <v>0</v>
          </cell>
        </row>
        <row r="10">
          <cell r="M10">
            <v>0</v>
          </cell>
          <cell r="N10">
            <v>650</v>
          </cell>
          <cell r="O10">
            <v>0</v>
          </cell>
        </row>
        <row r="11">
          <cell r="M11">
            <v>0</v>
          </cell>
          <cell r="N11">
            <v>0</v>
          </cell>
          <cell r="O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</row>
        <row r="13">
          <cell r="M13">
            <v>0</v>
          </cell>
          <cell r="N13">
            <v>756130</v>
          </cell>
          <cell r="O13">
            <v>0</v>
          </cell>
        </row>
        <row r="14">
          <cell r="M14">
            <v>0</v>
          </cell>
          <cell r="N14">
            <v>0</v>
          </cell>
          <cell r="O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</row>
        <row r="16">
          <cell r="M16">
            <v>0</v>
          </cell>
          <cell r="N16">
            <v>18700</v>
          </cell>
          <cell r="O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</row>
      </sheetData>
      <sheetData sheetId="18">
        <row r="6">
          <cell r="M6">
            <v>0</v>
          </cell>
          <cell r="N6">
            <v>214662</v>
          </cell>
          <cell r="O6">
            <v>0</v>
          </cell>
        </row>
        <row r="7">
          <cell r="M7">
            <v>10155923</v>
          </cell>
          <cell r="N7">
            <v>0</v>
          </cell>
          <cell r="O7">
            <v>0</v>
          </cell>
        </row>
        <row r="8">
          <cell r="M8">
            <v>0</v>
          </cell>
          <cell r="N8">
            <v>400</v>
          </cell>
          <cell r="O8">
            <v>0</v>
          </cell>
        </row>
        <row r="9">
          <cell r="M9">
            <v>0</v>
          </cell>
          <cell r="N9">
            <v>3000</v>
          </cell>
          <cell r="O9">
            <v>0</v>
          </cell>
        </row>
        <row r="10">
          <cell r="M10">
            <v>0</v>
          </cell>
          <cell r="N10">
            <v>12000</v>
          </cell>
          <cell r="O10">
            <v>0</v>
          </cell>
        </row>
        <row r="11">
          <cell r="M11">
            <v>0</v>
          </cell>
          <cell r="N11">
            <v>0</v>
          </cell>
          <cell r="O11">
            <v>0</v>
          </cell>
        </row>
        <row r="16">
          <cell r="M16">
            <v>0</v>
          </cell>
          <cell r="N16">
            <v>3300</v>
          </cell>
          <cell r="O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</row>
        <row r="18">
          <cell r="M18">
            <v>0</v>
          </cell>
          <cell r="N18">
            <v>5000</v>
          </cell>
          <cell r="O18">
            <v>16820387</v>
          </cell>
        </row>
        <row r="19">
          <cell r="M19">
            <v>0</v>
          </cell>
          <cell r="N19">
            <v>0</v>
          </cell>
          <cell r="O19">
            <v>0</v>
          </cell>
        </row>
        <row r="20">
          <cell r="M20">
            <v>0</v>
          </cell>
          <cell r="N20">
            <v>82800</v>
          </cell>
          <cell r="O20">
            <v>0</v>
          </cell>
        </row>
        <row r="21">
          <cell r="M21">
            <v>0</v>
          </cell>
          <cell r="N21">
            <v>0</v>
          </cell>
          <cell r="O21">
            <v>1666818</v>
          </cell>
        </row>
      </sheetData>
      <sheetData sheetId="19">
        <row r="6">
          <cell r="M6">
            <v>0</v>
          </cell>
          <cell r="N6">
            <v>537333</v>
          </cell>
          <cell r="O6">
            <v>0</v>
          </cell>
        </row>
        <row r="7">
          <cell r="M7">
            <v>0</v>
          </cell>
          <cell r="N7">
            <v>0</v>
          </cell>
          <cell r="O7">
            <v>0</v>
          </cell>
        </row>
        <row r="8">
          <cell r="M8">
            <v>0</v>
          </cell>
          <cell r="N8">
            <v>273000</v>
          </cell>
          <cell r="O8">
            <v>0</v>
          </cell>
        </row>
        <row r="9">
          <cell r="M9">
            <v>0</v>
          </cell>
          <cell r="N9">
            <v>0</v>
          </cell>
          <cell r="O9">
            <v>0</v>
          </cell>
        </row>
        <row r="10">
          <cell r="M10">
            <v>61668868</v>
          </cell>
          <cell r="N10">
            <v>0</v>
          </cell>
          <cell r="O10">
            <v>0</v>
          </cell>
        </row>
        <row r="11">
          <cell r="M11">
            <v>0</v>
          </cell>
          <cell r="N11">
            <v>0</v>
          </cell>
          <cell r="O11">
            <v>0</v>
          </cell>
        </row>
        <row r="12">
          <cell r="M12">
            <v>0</v>
          </cell>
          <cell r="N12">
            <v>19900</v>
          </cell>
          <cell r="O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</row>
      </sheetData>
      <sheetData sheetId="20">
        <row r="8">
          <cell r="M8">
            <v>16460640</v>
          </cell>
          <cell r="N8">
            <v>0</v>
          </cell>
          <cell r="O8">
            <v>0</v>
          </cell>
        </row>
        <row r="9">
          <cell r="M9">
            <v>0</v>
          </cell>
          <cell r="N9">
            <v>0</v>
          </cell>
          <cell r="O9">
            <v>0</v>
          </cell>
        </row>
        <row r="26">
          <cell r="M26">
            <v>544</v>
          </cell>
          <cell r="N26">
            <v>0</v>
          </cell>
          <cell r="O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主管"/>
      <sheetName val="主管(試算)"/>
      <sheetName val="國大,總統"/>
      <sheetName val="行政"/>
      <sheetName val="立法,考試"/>
      <sheetName val="監察"/>
      <sheetName val="司法"/>
      <sheetName val="內政"/>
      <sheetName val="外交,國防"/>
      <sheetName val="財政"/>
      <sheetName val="法務"/>
      <sheetName val="教育"/>
      <sheetName val="經濟"/>
      <sheetName val="交通"/>
      <sheetName val="蒙,僑,退"/>
      <sheetName val="國科,原子"/>
      <sheetName val="農委,勞委"/>
      <sheetName val="衛生"/>
      <sheetName val="環保,海巡"/>
      <sheetName val="省市"/>
      <sheetName val="特別"/>
      <sheetName val="特別(試算)"/>
      <sheetName val="保留及修正刪減"/>
    </sheetNames>
    <sheetDataSet>
      <sheetData sheetId="3">
        <row r="31">
          <cell r="M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D346"/>
  <sheetViews>
    <sheetView showGridLines="0" tabSelected="1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796875" defaultRowHeight="15"/>
  <cols>
    <col min="1" max="1" width="3.59765625" style="8" customWidth="1"/>
    <col min="2" max="2" width="12" style="8" customWidth="1"/>
    <col min="3" max="3" width="12.8984375" style="8" customWidth="1"/>
    <col min="4" max="4" width="15.09765625" style="8" customWidth="1"/>
    <col min="5" max="5" width="8.09765625" style="8" hidden="1" customWidth="1"/>
    <col min="6" max="6" width="7.19921875" style="8" hidden="1" customWidth="1"/>
    <col min="7" max="7" width="8.09765625" style="8" hidden="1" customWidth="1"/>
    <col min="8" max="8" width="4.8984375" style="8" hidden="1" customWidth="1"/>
    <col min="9" max="9" width="15.09765625" style="8" customWidth="1"/>
    <col min="10" max="10" width="15.59765625" style="8" customWidth="1"/>
    <col min="11" max="11" width="17.3984375" style="8" customWidth="1"/>
    <col min="12" max="12" width="18.796875" style="8" customWidth="1"/>
    <col min="13" max="13" width="18.19921875" style="8" customWidth="1"/>
    <col min="14" max="14" width="18.3984375" style="12" customWidth="1"/>
    <col min="15" max="15" width="18.796875" style="12" customWidth="1"/>
    <col min="16" max="16384" width="9.796875" style="12" customWidth="1"/>
  </cols>
  <sheetData>
    <row r="1" spans="10:56" s="31" customFormat="1" ht="27.75">
      <c r="J1" s="2" t="s">
        <v>123</v>
      </c>
      <c r="K1" s="3" t="s">
        <v>124</v>
      </c>
      <c r="T1" s="1"/>
      <c r="U1" s="1"/>
      <c r="V1" s="1"/>
      <c r="W1" s="1"/>
      <c r="BD1" s="1"/>
    </row>
    <row r="2" spans="10:23" s="31" customFormat="1" ht="36.75">
      <c r="J2" s="4" t="s">
        <v>127</v>
      </c>
      <c r="K2" s="5" t="s">
        <v>128</v>
      </c>
      <c r="W2" s="1"/>
    </row>
    <row r="3" spans="10:24" s="31" customFormat="1" ht="17.25" thickBot="1">
      <c r="J3" s="6" t="s">
        <v>245</v>
      </c>
      <c r="K3" s="7" t="s">
        <v>184</v>
      </c>
      <c r="T3" s="1"/>
      <c r="U3" s="1"/>
      <c r="V3" s="1"/>
      <c r="X3" s="1"/>
    </row>
    <row r="4" spans="1:23" ht="18.75" customHeight="1">
      <c r="A4" s="83" t="s">
        <v>125</v>
      </c>
      <c r="B4" s="83"/>
      <c r="C4" s="84"/>
      <c r="D4" s="44" t="s">
        <v>182</v>
      </c>
      <c r="E4" s="10"/>
      <c r="F4" s="10"/>
      <c r="G4" s="10"/>
      <c r="H4" s="10"/>
      <c r="I4" s="11"/>
      <c r="J4" s="11"/>
      <c r="K4" s="78" t="s">
        <v>170</v>
      </c>
      <c r="L4" s="79"/>
      <c r="M4" s="79"/>
      <c r="N4" s="45"/>
      <c r="V4" s="13"/>
      <c r="W4" s="13"/>
    </row>
    <row r="5" spans="1:23" ht="16.5" customHeight="1">
      <c r="A5" s="87"/>
      <c r="B5" s="87"/>
      <c r="C5" s="68"/>
      <c r="D5" s="36" t="s">
        <v>183</v>
      </c>
      <c r="E5" s="15" t="s">
        <v>0</v>
      </c>
      <c r="F5" s="16" t="s">
        <v>173</v>
      </c>
      <c r="G5" s="15" t="s">
        <v>171</v>
      </c>
      <c r="H5" s="14"/>
      <c r="I5" s="16" t="s">
        <v>166</v>
      </c>
      <c r="J5" s="16" t="s">
        <v>167</v>
      </c>
      <c r="K5" s="80" t="s">
        <v>185</v>
      </c>
      <c r="L5" s="80" t="s">
        <v>168</v>
      </c>
      <c r="M5" s="80" t="s">
        <v>169</v>
      </c>
      <c r="N5" s="48" t="s">
        <v>186</v>
      </c>
      <c r="V5" s="13"/>
      <c r="W5" s="13"/>
    </row>
    <row r="6" spans="1:14" ht="16.5">
      <c r="A6" s="85" t="s">
        <v>126</v>
      </c>
      <c r="B6" s="85"/>
      <c r="C6" s="86"/>
      <c r="D6" s="50" t="s">
        <v>182</v>
      </c>
      <c r="E6" s="19" t="s">
        <v>1</v>
      </c>
      <c r="F6" s="18"/>
      <c r="G6" s="51" t="s">
        <v>172</v>
      </c>
      <c r="H6" s="37" t="s">
        <v>165</v>
      </c>
      <c r="I6" s="18"/>
      <c r="J6" s="18"/>
      <c r="K6" s="81"/>
      <c r="L6" s="82"/>
      <c r="M6" s="82"/>
      <c r="N6" s="20"/>
    </row>
    <row r="7" spans="1:14" s="34" customFormat="1" ht="16.5">
      <c r="A7" s="90" t="s">
        <v>2</v>
      </c>
      <c r="B7" s="90"/>
      <c r="C7" s="91"/>
      <c r="D7" s="53" t="str">
        <f>IF(SUM(D8:D9)=0,"               …",SUM(D8:D9))</f>
        <v>               …</v>
      </c>
      <c r="E7" s="53" t="str">
        <f>IF(SUM(E8:E9)=0,"           …",SUM(E8:E9))</f>
        <v>           …</v>
      </c>
      <c r="F7" s="53" t="str">
        <f>IF(SUM(F8:F9)=0,"           …",SUM(F8:F9))</f>
        <v>           …</v>
      </c>
      <c r="G7" s="53" t="str">
        <f>IF(SUM(G8:G9)=0,"           …",SUM(G8:G9))</f>
        <v>           …</v>
      </c>
      <c r="H7" s="53" t="str">
        <f>IF(SUM(D7:G7)=0,"                 …",SUM(D7:G7))</f>
        <v>                 …</v>
      </c>
      <c r="I7" s="53">
        <f>IF(SUM(I8:I9)=0,"               …",SUM(I8:I9))</f>
        <v>101646</v>
      </c>
      <c r="J7" s="53">
        <f>IF(SUM(H7:I7)&lt;&gt;SUM(K7:M7),"             不平衡",SUM(H7:I7))</f>
        <v>101646</v>
      </c>
      <c r="K7" s="53">
        <f>IF(SUM(K8:K9)=0,"               …",SUM(K8:K9))</f>
        <v>101646</v>
      </c>
      <c r="L7" s="53" t="str">
        <f>IF(SUM(L8:L9)=0,"               …",SUM(L8:L9))</f>
        <v>               …</v>
      </c>
      <c r="M7" s="54" t="str">
        <f>IF(SUM(M8:M9)=0,"               …",SUM(M8:M9))</f>
        <v>               …</v>
      </c>
      <c r="N7" s="47"/>
    </row>
    <row r="8" spans="1:34" s="8" customFormat="1" ht="16.5">
      <c r="A8" s="92" t="s">
        <v>258</v>
      </c>
      <c r="B8" s="92"/>
      <c r="C8" s="93"/>
      <c r="D8" s="29">
        <f>'[1]國大,總統'!$M$7+'[1]國大,總統'!$N$7+'[1]國大,總統'!$O$7</f>
        <v>0</v>
      </c>
      <c r="E8" s="29">
        <v>0</v>
      </c>
      <c r="F8" s="29">
        <v>0</v>
      </c>
      <c r="G8" s="29">
        <v>0</v>
      </c>
      <c r="H8" s="27" t="str">
        <f>IF(SUM(D8:G8)=0,"                 …",SUM(D8:G8))</f>
        <v>                 …</v>
      </c>
      <c r="I8" s="29">
        <f>'[1]國大,總統'!$M$6+'[1]國大,總統'!$N$6+'[1]國大,總統'!$O$6</f>
        <v>101646</v>
      </c>
      <c r="J8" s="27">
        <f>IF(SUM(H8:I8)&lt;&gt;SUM(K8:M8),"             不平衡",SUM(H8:I8))</f>
        <v>101646</v>
      </c>
      <c r="K8" s="29">
        <f>'[1]國大,總統'!$N$6+'[1]國大,總統'!$N$7</f>
        <v>101646</v>
      </c>
      <c r="L8" s="29">
        <f>'[1]國大,總統'!$O$6+'[1]國大,總統'!$O$7</f>
        <v>0</v>
      </c>
      <c r="M8" s="30">
        <f>'[1]國大,總統'!$M$6+'[1]國大,總統'!$M$7</f>
        <v>0</v>
      </c>
      <c r="N8" s="17"/>
      <c r="X8" s="9"/>
      <c r="AH8" s="9"/>
    </row>
    <row r="9" spans="1:34" s="8" customFormat="1" ht="16.5">
      <c r="A9" s="23"/>
      <c r="B9" s="23"/>
      <c r="C9" s="22"/>
      <c r="D9" s="25"/>
      <c r="E9" s="25"/>
      <c r="F9" s="25"/>
      <c r="G9" s="25"/>
      <c r="H9" s="25"/>
      <c r="I9" s="25"/>
      <c r="J9" s="25"/>
      <c r="K9" s="25"/>
      <c r="L9" s="25"/>
      <c r="M9" s="28"/>
      <c r="N9" s="17"/>
      <c r="V9" s="9"/>
      <c r="AH9" s="9"/>
    </row>
    <row r="10" spans="1:34" s="34" customFormat="1" ht="16.5">
      <c r="A10" s="72" t="s">
        <v>3</v>
      </c>
      <c r="B10" s="72"/>
      <c r="C10" s="73"/>
      <c r="D10" s="32">
        <f>IF(SUM(D11:D15)=0,"               …",SUM(D11:D15))</f>
        <v>10170</v>
      </c>
      <c r="E10" s="32" t="str">
        <f>IF(SUM(E11:E15)=0,"           …",SUM(E11:E15))</f>
        <v>           …</v>
      </c>
      <c r="F10" s="32" t="str">
        <f>IF(SUM(F11:F15)=0,"           …",SUM(F11:F15))</f>
        <v>           …</v>
      </c>
      <c r="G10" s="32" t="str">
        <f>IF(SUM(G11:G15)=0,"           …",SUM(G11:G15))</f>
        <v>           …</v>
      </c>
      <c r="H10" s="32">
        <f>IF(SUM(D10:G10)=0,"                 …",SUM(D10:G10))</f>
        <v>10170</v>
      </c>
      <c r="I10" s="32">
        <f>IF(SUM(I11:I15)=0,"               …",SUM(I11:I15))</f>
        <v>1263208</v>
      </c>
      <c r="J10" s="32">
        <f>IF(SUM(H10:I10)&lt;&gt;SUM(K10:M10),"             不平衡",SUM(H10:I10))</f>
        <v>1273378</v>
      </c>
      <c r="K10" s="32">
        <f>IF(SUM(K11:K15)=0,"               …",SUM(K11:K15))</f>
        <v>1273378</v>
      </c>
      <c r="L10" s="32" t="str">
        <f>IF(SUM(L11:L15)=0,"               …",SUM(L11:L15))</f>
        <v>               …</v>
      </c>
      <c r="M10" s="32" t="str">
        <f>IF(SUM(M11:M15)=0,"               …",SUM(M11:M15))</f>
        <v>               …</v>
      </c>
      <c r="N10" s="46"/>
      <c r="V10" s="39"/>
      <c r="AH10" s="39"/>
    </row>
    <row r="11" spans="1:14" s="8" customFormat="1" ht="16.5">
      <c r="A11" s="69" t="s">
        <v>29</v>
      </c>
      <c r="B11" s="69"/>
      <c r="C11" s="70"/>
      <c r="D11" s="29">
        <f>'[1]國大,總統'!$M$13+'[1]國大,總統'!$N$13+'[1]國大,總統'!$O$13</f>
        <v>0</v>
      </c>
      <c r="E11" s="29">
        <v>0</v>
      </c>
      <c r="F11" s="29">
        <v>0</v>
      </c>
      <c r="G11" s="29">
        <v>0</v>
      </c>
      <c r="H11" s="27" t="str">
        <f>IF(SUM(D11:G11)=0,"                 …",SUM(D11:G11))</f>
        <v>                 …</v>
      </c>
      <c r="I11" s="29">
        <f>'[1]國大,總統'!$M$12+'[1]國大,總統'!$N$12+'[1]國大,總統'!$O$12</f>
        <v>297016</v>
      </c>
      <c r="J11" s="27">
        <f>IF(SUM(H11:I11)&lt;&gt;SUM(K11:M11),"             不平衡",SUM(H11:I11))</f>
        <v>297016</v>
      </c>
      <c r="K11" s="29">
        <f>'[1]國大,總統'!$N$12+'[1]國大,總統'!$N$13</f>
        <v>297016</v>
      </c>
      <c r="L11" s="29">
        <f>'[1]國大,總統'!$O$12+'[1]國大,總統'!$O$13</f>
        <v>0</v>
      </c>
      <c r="M11" s="29">
        <f>'[1]國大,總統'!$M$12+'[1]國大,總統'!$M$13</f>
        <v>0</v>
      </c>
      <c r="N11" s="17"/>
    </row>
    <row r="12" spans="1:38" s="8" customFormat="1" ht="16.5">
      <c r="A12" s="69" t="s">
        <v>259</v>
      </c>
      <c r="B12" s="69"/>
      <c r="C12" s="70"/>
      <c r="D12" s="29">
        <f>'[1]國大,總統'!$M$15+'[1]國大,總統'!$N$15+'[1]國大,總統'!$O$15</f>
        <v>5000</v>
      </c>
      <c r="E12" s="29">
        <v>0</v>
      </c>
      <c r="F12" s="29">
        <v>0</v>
      </c>
      <c r="G12" s="29">
        <v>0</v>
      </c>
      <c r="H12" s="27">
        <f>IF(SUM(D12:G12)=0,"                 …",SUM(D12:G12))</f>
        <v>5000</v>
      </c>
      <c r="I12" s="29">
        <f>'[1]國大,總統'!$M$14+'[1]國大,總統'!$N$14+'[1]國大,總統'!$O$14</f>
        <v>49500</v>
      </c>
      <c r="J12" s="27">
        <f>IF(SUM(H12:I12)&lt;&gt;SUM(K12:M12),"             不平衡",SUM(H12:I12))</f>
        <v>54500</v>
      </c>
      <c r="K12" s="29">
        <f>'[1]國大,總統'!$N$14+'[1]國大,總統'!$N$15</f>
        <v>54500</v>
      </c>
      <c r="L12" s="29">
        <f>'[1]國大,總統'!$O$14+'[1]國大,總統'!$O$15</f>
        <v>0</v>
      </c>
      <c r="M12" s="29">
        <f>'[1]國大,總統'!$M$14+'[1]國大,總統'!$M$15</f>
        <v>0</v>
      </c>
      <c r="N12" s="17"/>
      <c r="U12" s="9"/>
      <c r="V12" s="9"/>
      <c r="AL12" s="9"/>
    </row>
    <row r="13" spans="1:38" s="8" customFormat="1" ht="16.5">
      <c r="A13" s="69" t="s">
        <v>30</v>
      </c>
      <c r="B13" s="69"/>
      <c r="C13" s="70"/>
      <c r="D13" s="29">
        <f>'[1]國大,總統'!$M$17+'[1]國大,總統'!$N$17+'[1]國大,總統'!$O$17</f>
        <v>0</v>
      </c>
      <c r="E13" s="29">
        <v>0</v>
      </c>
      <c r="F13" s="29">
        <v>0</v>
      </c>
      <c r="G13" s="29">
        <v>0</v>
      </c>
      <c r="H13" s="27" t="str">
        <f>IF(SUM(D13:G13)=0,"                 …",SUM(D13:G13))</f>
        <v>                 …</v>
      </c>
      <c r="I13" s="29">
        <f>'[1]國大,總統'!$M$16+'[1]國大,總統'!$N$16+'[1]國大,總統'!$O$16</f>
        <v>3000</v>
      </c>
      <c r="J13" s="27">
        <f>IF(SUM(H13:I13)&lt;&gt;SUM(K13:M13),"             不平衡",SUM(H13:I13))</f>
        <v>3000</v>
      </c>
      <c r="K13" s="29">
        <f>'[1]國大,總統'!$N$16+'[1]國大,總統'!$N$17</f>
        <v>3000</v>
      </c>
      <c r="L13" s="29">
        <f>'[1]國大,總統'!$O$16+'[1]國大,總統'!$O$17</f>
        <v>0</v>
      </c>
      <c r="M13" s="29">
        <f>'[1]國大,總統'!$M$16+'[1]國大,總統'!$M$17</f>
        <v>0</v>
      </c>
      <c r="N13" s="17"/>
      <c r="X13" s="9"/>
      <c r="AL13" s="9"/>
    </row>
    <row r="14" spans="1:38" s="8" customFormat="1" ht="16.5">
      <c r="A14" s="69" t="s">
        <v>31</v>
      </c>
      <c r="B14" s="69"/>
      <c r="C14" s="70"/>
      <c r="D14" s="29">
        <f>'[1]國大,總統'!$M$19+'[1]國大,總統'!$N$19+'[1]國大,總統'!$O$19</f>
        <v>5170</v>
      </c>
      <c r="E14" s="29">
        <v>0</v>
      </c>
      <c r="F14" s="29">
        <v>0</v>
      </c>
      <c r="G14" s="29">
        <v>0</v>
      </c>
      <c r="H14" s="27">
        <f>IF(SUM(D14:G14)=0,"                 …",SUM(D14:G14))</f>
        <v>5170</v>
      </c>
      <c r="I14" s="29">
        <f>'[1]國大,總統'!$M$18+'[1]國大,總統'!$N$18+'[1]國大,總統'!$O$18</f>
        <v>913692</v>
      </c>
      <c r="J14" s="27">
        <f>IF(SUM(H14:I14)&lt;&gt;SUM(K14:M14),"             不平衡",SUM(H14:I14))</f>
        <v>918862</v>
      </c>
      <c r="K14" s="29">
        <f>'[1]國大,總統'!$N$18+'[1]國大,總統'!$N$19</f>
        <v>918862</v>
      </c>
      <c r="L14" s="29">
        <f>'[1]國大,總統'!$O$18+'[1]國大,總統'!$O$19</f>
        <v>0</v>
      </c>
      <c r="M14" s="29">
        <f>'[1]國大,總統'!$M$18+'[1]國大,總統'!$M$19</f>
        <v>0</v>
      </c>
      <c r="N14" s="17"/>
      <c r="V14" s="9"/>
      <c r="AL14" s="9"/>
    </row>
    <row r="15" spans="1:38" s="8" customFormat="1" ht="16.5">
      <c r="A15" s="23"/>
      <c r="B15" s="23"/>
      <c r="C15" s="22"/>
      <c r="D15" s="25"/>
      <c r="E15" s="25"/>
      <c r="F15" s="25"/>
      <c r="G15" s="25"/>
      <c r="H15" s="25"/>
      <c r="I15" s="25"/>
      <c r="J15" s="25"/>
      <c r="K15" s="25"/>
      <c r="L15" s="25"/>
      <c r="M15" s="28"/>
      <c r="N15" s="17"/>
      <c r="V15" s="9"/>
      <c r="AL15" s="9"/>
    </row>
    <row r="16" spans="1:38" s="34" customFormat="1" ht="16.5">
      <c r="A16" s="72" t="s">
        <v>4</v>
      </c>
      <c r="B16" s="72"/>
      <c r="C16" s="73"/>
      <c r="D16" s="32">
        <f aca="true" t="shared" si="0" ref="D16:I16">IF(SUM(D17:D36)=0,"               …",SUM(D17:D36))</f>
        <v>38199208</v>
      </c>
      <c r="E16" s="32" t="str">
        <f t="shared" si="0"/>
        <v>               …</v>
      </c>
      <c r="F16" s="32" t="str">
        <f t="shared" si="0"/>
        <v>               …</v>
      </c>
      <c r="G16" s="32" t="str">
        <f t="shared" si="0"/>
        <v>               …</v>
      </c>
      <c r="H16" s="32">
        <f t="shared" si="0"/>
        <v>38199208</v>
      </c>
      <c r="I16" s="32">
        <f t="shared" si="0"/>
        <v>95149195</v>
      </c>
      <c r="J16" s="32">
        <f>IF(SUM(H16:I16)&lt;&gt;SUM(K16:M16),"             不平衡",SUM(H16:I16))</f>
        <v>133348403</v>
      </c>
      <c r="K16" s="32">
        <f>IF(SUM(K17:K36)=0,"               …",SUM(K17:K36))</f>
        <v>35725040</v>
      </c>
      <c r="L16" s="32" t="str">
        <f>IF(SUM(L17:L36)=0,"               …",SUM(L17:L36))</f>
        <v>               …</v>
      </c>
      <c r="M16" s="33">
        <f>IF(SUM(M17:M36)=0,"               …",SUM(M17:M36))</f>
        <v>97623363</v>
      </c>
      <c r="N16" s="46"/>
      <c r="V16" s="39"/>
      <c r="AL16" s="39"/>
    </row>
    <row r="17" spans="1:14" s="8" customFormat="1" ht="16.5">
      <c r="A17" s="69" t="s">
        <v>32</v>
      </c>
      <c r="B17" s="69"/>
      <c r="C17" s="70"/>
      <c r="D17" s="29">
        <f>'[1]行政'!$M$7+'[1]行政'!$N$7+'[1]行政'!$O$7</f>
        <v>2900</v>
      </c>
      <c r="E17" s="29">
        <v>0</v>
      </c>
      <c r="F17" s="29">
        <v>0</v>
      </c>
      <c r="G17" s="29">
        <v>0</v>
      </c>
      <c r="H17" s="27">
        <f>IF(SUM(D17:G17)=0,"                 …",SUM(D17:G17))</f>
        <v>2900</v>
      </c>
      <c r="I17" s="29">
        <f>'[1]行政'!$M$6+'[1]行政'!$N$6+'[1]行政'!$O$6</f>
        <v>2942623</v>
      </c>
      <c r="J17" s="27">
        <f>IF(SUM(H17:I17)&lt;&gt;SUM(K17:M17),"             不平衡",SUM(H17:I17))</f>
        <v>2945523</v>
      </c>
      <c r="K17" s="29">
        <f>'[1]行政'!$N$6+'[1]行政'!$N$7</f>
        <v>2945523</v>
      </c>
      <c r="L17" s="29">
        <f>'[1]行政'!$O$6+'[1]行政'!$O$7</f>
        <v>0</v>
      </c>
      <c r="M17" s="29">
        <f>'[1]行政'!$M$6+'[1]行政'!$M$7</f>
        <v>0</v>
      </c>
      <c r="N17" s="17"/>
    </row>
    <row r="18" spans="1:14" s="8" customFormat="1" ht="16.5">
      <c r="A18" s="69" t="s">
        <v>33</v>
      </c>
      <c r="B18" s="69"/>
      <c r="C18" s="70"/>
      <c r="D18" s="29">
        <f>'[1]行政'!$M$9+'[1]行政'!$N$9+'[1]行政'!$O$9</f>
        <v>0</v>
      </c>
      <c r="E18" s="29">
        <v>0</v>
      </c>
      <c r="F18" s="29">
        <v>0</v>
      </c>
      <c r="G18" s="29">
        <v>0</v>
      </c>
      <c r="H18" s="27" t="str">
        <f>IF(SUM(D18:G18)=0,"                 …",SUM(D18:G18))</f>
        <v>                 …</v>
      </c>
      <c r="I18" s="29">
        <f>'[1]行政'!$M$8+'[1]行政'!$N$8+'[1]行政'!$O$8</f>
        <v>337550</v>
      </c>
      <c r="J18" s="27">
        <f>IF(SUM(H18:I18)&lt;&gt;SUM(K18:M18),"             不平衡",SUM(H18:I18))</f>
        <v>337550</v>
      </c>
      <c r="K18" s="29">
        <f>'[1]行政'!$N$8+'[1]行政'!$N$9</f>
        <v>337550</v>
      </c>
      <c r="L18" s="29">
        <f>'[1]行政'!$O$8+'[1]行政'!$O$9</f>
        <v>0</v>
      </c>
      <c r="M18" s="29">
        <f>'[1]行政'!$M$8+'[1]行政'!$M$9</f>
        <v>0</v>
      </c>
      <c r="N18" s="17"/>
    </row>
    <row r="19" spans="1:14" s="8" customFormat="1" ht="16.5">
      <c r="A19" s="69" t="s">
        <v>34</v>
      </c>
      <c r="B19" s="69"/>
      <c r="C19" s="70"/>
      <c r="D19" s="29">
        <f>'[1]行政'!$M$11+'[1]行政'!$N$11+'[1]行政'!$O$11</f>
        <v>0</v>
      </c>
      <c r="E19" s="29">
        <v>0</v>
      </c>
      <c r="F19" s="29">
        <v>0</v>
      </c>
      <c r="G19" s="29">
        <v>0</v>
      </c>
      <c r="H19" s="27" t="str">
        <f>IF(SUM(D19:G19)=0,"                 …",SUM(D19:G19))</f>
        <v>                 …</v>
      </c>
      <c r="I19" s="29">
        <f>'[1]行政'!$M$10+'[1]行政'!$N$10+'[1]行政'!$O$10</f>
        <v>50600</v>
      </c>
      <c r="J19" s="27">
        <f>IF(SUM(H19:I19)&lt;&gt;SUM(K19:M19),"             不平衡",SUM(H19:I19))</f>
        <v>50600</v>
      </c>
      <c r="K19" s="29">
        <f>'[1]行政'!$N$10+'[1]行政'!$N$11</f>
        <v>50600</v>
      </c>
      <c r="L19" s="29">
        <f>'[1]行政'!$O$10+'[1]行政'!$O$11</f>
        <v>0</v>
      </c>
      <c r="M19" s="29">
        <f>'[1]行政'!$M$10+'[1]行政'!$M$11</f>
        <v>0</v>
      </c>
      <c r="N19" s="17"/>
    </row>
    <row r="20" spans="1:14" s="8" customFormat="1" ht="16.5">
      <c r="A20" s="69" t="s">
        <v>35</v>
      </c>
      <c r="B20" s="69"/>
      <c r="C20" s="70"/>
      <c r="D20" s="29">
        <f>'[1]行政'!$M$13+'[1]行政'!$N$13+'[1]行政'!$O$13</f>
        <v>0</v>
      </c>
      <c r="E20" s="29">
        <v>0</v>
      </c>
      <c r="F20" s="29">
        <v>0</v>
      </c>
      <c r="G20" s="29">
        <v>0</v>
      </c>
      <c r="H20" s="27" t="str">
        <f aca="true" t="shared" si="1" ref="H20:H28">IF(SUM(D20:G20)=0,"                 …",SUM(D20:G20))</f>
        <v>                 …</v>
      </c>
      <c r="I20" s="29">
        <f>'[1]行政'!$M$12+'[1]行政'!$N$12+'[1]行政'!$O$12</f>
        <v>7753850</v>
      </c>
      <c r="J20" s="27">
        <f aca="true" t="shared" si="2" ref="J20:J28">IF(SUM(H20:I20)&lt;&gt;SUM(K20:M20),"             不平衡",SUM(H20:I20))</f>
        <v>7753850</v>
      </c>
      <c r="K20" s="29">
        <f>'[1]行政'!$N$12+'[1]行政'!$N$13</f>
        <v>7753850</v>
      </c>
      <c r="L20" s="29">
        <f>'[1]行政'!$O$12+'[1]行政'!$O$13</f>
        <v>0</v>
      </c>
      <c r="M20" s="29">
        <f>'[1]行政'!$M$12+'[1]行政'!$M$13</f>
        <v>0</v>
      </c>
      <c r="N20" s="17"/>
    </row>
    <row r="21" spans="1:14" s="8" customFormat="1" ht="16.5">
      <c r="A21" s="69" t="s">
        <v>253</v>
      </c>
      <c r="B21" s="69"/>
      <c r="C21" s="70"/>
      <c r="D21" s="29">
        <f>'[1]行政'!$M$15+'[1]行政'!$N$15+'[1]行政'!$O$15</f>
        <v>48834</v>
      </c>
      <c r="E21" s="29">
        <v>0</v>
      </c>
      <c r="F21" s="29">
        <v>0</v>
      </c>
      <c r="G21" s="29">
        <v>0</v>
      </c>
      <c r="H21" s="27">
        <f t="shared" si="1"/>
        <v>48834</v>
      </c>
      <c r="I21" s="29">
        <f>'[1]行政'!$M$14+'[1]行政'!$N$14+'[1]行政'!$O$14</f>
        <v>164450</v>
      </c>
      <c r="J21" s="27">
        <f t="shared" si="2"/>
        <v>213284</v>
      </c>
      <c r="K21" s="29">
        <f>'[1]行政'!$N$14+'[1]行政'!$N$15</f>
        <v>164450</v>
      </c>
      <c r="L21" s="29">
        <f>'[1]行政'!$O$14+'[1]行政'!$O$15</f>
        <v>0</v>
      </c>
      <c r="M21" s="29">
        <f>'[1]行政'!$M$14+'[1]行政'!$M$15</f>
        <v>48834</v>
      </c>
      <c r="N21" s="17"/>
    </row>
    <row r="22" spans="1:14" s="8" customFormat="1" ht="16.5">
      <c r="A22" s="69" t="s">
        <v>224</v>
      </c>
      <c r="B22" s="69"/>
      <c r="C22" s="70"/>
      <c r="D22" s="29">
        <f>'[1]行政'!$M$17+'[1]行政'!$N$17+'[1]行政'!$O$17</f>
        <v>0</v>
      </c>
      <c r="E22" s="29"/>
      <c r="F22" s="29"/>
      <c r="G22" s="29"/>
      <c r="H22" s="27" t="str">
        <f t="shared" si="1"/>
        <v>                 …</v>
      </c>
      <c r="I22" s="29">
        <f>'[1]行政'!$M$16+'[1]行政'!$N$16+'[1]行政'!$O$16</f>
        <v>327800</v>
      </c>
      <c r="J22" s="27">
        <f t="shared" si="2"/>
        <v>327800</v>
      </c>
      <c r="K22" s="29">
        <f>'[1]行政'!$N$16+'[1]行政'!$N$17</f>
        <v>327800</v>
      </c>
      <c r="L22" s="29">
        <f>'[1]行政'!$O$16+'[1]行政'!$O$17</f>
        <v>0</v>
      </c>
      <c r="M22" s="29">
        <f>'[1]行政'!$M$16+'[1]行政'!$M$17</f>
        <v>0</v>
      </c>
      <c r="N22" s="17"/>
    </row>
    <row r="23" spans="1:14" s="8" customFormat="1" ht="16.5">
      <c r="A23" s="69" t="s">
        <v>225</v>
      </c>
      <c r="B23" s="69"/>
      <c r="C23" s="70"/>
      <c r="D23" s="29">
        <f>'[1]行政'!$M$19+'[1]行政'!$N$19+'[1]行政'!$O$19</f>
        <v>0</v>
      </c>
      <c r="E23" s="29"/>
      <c r="F23" s="29"/>
      <c r="G23" s="29"/>
      <c r="H23" s="27" t="str">
        <f t="shared" si="1"/>
        <v>                 …</v>
      </c>
      <c r="I23" s="29">
        <f>'[1]行政'!$M$18+'[1]行政'!$N$18+'[1]行政'!$O$18</f>
        <v>5800</v>
      </c>
      <c r="J23" s="27">
        <f t="shared" si="2"/>
        <v>5800</v>
      </c>
      <c r="K23" s="29">
        <f>'[1]行政'!$N$18+'[1]行政'!$N$19</f>
        <v>5800</v>
      </c>
      <c r="L23" s="29">
        <f>'[1]行政'!$O$18+'[1]行政'!$O$19</f>
        <v>0</v>
      </c>
      <c r="M23" s="29">
        <f>'[1]行政'!$M$18+'[1]行政'!$M$19</f>
        <v>0</v>
      </c>
      <c r="N23" s="17"/>
    </row>
    <row r="24" spans="1:14" s="8" customFormat="1" ht="16.5">
      <c r="A24" s="69" t="s">
        <v>36</v>
      </c>
      <c r="B24" s="69"/>
      <c r="C24" s="70"/>
      <c r="D24" s="29">
        <f>'[1]行政'!$M$21+'[1]行政'!$N$21+'[1]行政'!$O$21</f>
        <v>2000</v>
      </c>
      <c r="E24" s="29">
        <v>0</v>
      </c>
      <c r="F24" s="29">
        <v>0</v>
      </c>
      <c r="G24" s="29">
        <v>0</v>
      </c>
      <c r="H24" s="27">
        <f>IF(SUM(D24:G24)=0,"                 …",SUM(D24:G24))</f>
        <v>2000</v>
      </c>
      <c r="I24" s="29">
        <f>'[1]行政'!$M$20+'[1]行政'!$N$20+'[1]行政'!$O$20</f>
        <v>63300</v>
      </c>
      <c r="J24" s="27">
        <f>IF(SUM(H24:I24)&lt;&gt;SUM(K24:M24),"             不平衡",SUM(H24:I24))</f>
        <v>65300</v>
      </c>
      <c r="K24" s="29">
        <f>'[1]行政'!$N$20+'[1]行政'!$N$21</f>
        <v>65300</v>
      </c>
      <c r="L24" s="29">
        <f>'[1]行政'!$O$20+'[1]行政'!$O$21</f>
        <v>0</v>
      </c>
      <c r="M24" s="29">
        <f>'[1]行政'!$M$20+'[1]行政'!$M$21</f>
        <v>0</v>
      </c>
      <c r="N24" s="17"/>
    </row>
    <row r="25" spans="1:14" s="8" customFormat="1" ht="16.5">
      <c r="A25" s="69" t="s">
        <v>37</v>
      </c>
      <c r="B25" s="69"/>
      <c r="C25" s="70"/>
      <c r="D25" s="29">
        <f>'[1]行政'!$M$23+'[1]行政'!$N$23+'[1]行政'!$O$23</f>
        <v>0</v>
      </c>
      <c r="E25" s="29">
        <v>0</v>
      </c>
      <c r="F25" s="29">
        <v>0</v>
      </c>
      <c r="G25" s="29">
        <v>0</v>
      </c>
      <c r="H25" s="27" t="str">
        <f t="shared" si="1"/>
        <v>                 …</v>
      </c>
      <c r="I25" s="29">
        <f>'[1]行政'!$M$22+'[1]行政'!$N$22+'[1]行政'!$O$22</f>
        <v>208900</v>
      </c>
      <c r="J25" s="27">
        <f t="shared" si="2"/>
        <v>208900</v>
      </c>
      <c r="K25" s="29">
        <f>'[1]行政'!$N$22+'[1]行政'!$N$23</f>
        <v>208900</v>
      </c>
      <c r="L25" s="29">
        <f>'[1]行政'!$O$22+'[1]行政'!$O$23</f>
        <v>0</v>
      </c>
      <c r="M25" s="29">
        <f>'[1]行政'!$M$22+'[1]行政'!$M$23</f>
        <v>0</v>
      </c>
      <c r="N25" s="17"/>
    </row>
    <row r="26" spans="1:14" s="8" customFormat="1" ht="16.5">
      <c r="A26" s="69" t="s">
        <v>214</v>
      </c>
      <c r="B26" s="69"/>
      <c r="C26" s="70"/>
      <c r="D26" s="29">
        <f>'[1]行政'!$M$25+'[1]行政'!$N$25+'[1]行政'!$O$25</f>
        <v>4900</v>
      </c>
      <c r="E26" s="29">
        <v>0</v>
      </c>
      <c r="F26" s="29">
        <v>0</v>
      </c>
      <c r="G26" s="29">
        <v>0</v>
      </c>
      <c r="H26" s="27">
        <f t="shared" si="1"/>
        <v>4900</v>
      </c>
      <c r="I26" s="29">
        <f>'[1]行政'!$M$24+'[1]行政'!$N$24+'[1]行政'!$O$24</f>
        <v>131890</v>
      </c>
      <c r="J26" s="27">
        <f t="shared" si="2"/>
        <v>136790</v>
      </c>
      <c r="K26" s="29">
        <f>'[1]行政'!$N$24+'[1]行政'!$N$25</f>
        <v>136790</v>
      </c>
      <c r="L26" s="29">
        <f>'[1]行政'!$O$24+'[1]行政'!$O$25</f>
        <v>0</v>
      </c>
      <c r="M26" s="29">
        <f>'[1]行政'!$M$24+'[1]行政'!$M$25</f>
        <v>0</v>
      </c>
      <c r="N26" s="17"/>
    </row>
    <row r="27" spans="1:14" s="8" customFormat="1" ht="16.5">
      <c r="A27" s="69" t="s">
        <v>215</v>
      </c>
      <c r="B27" s="69"/>
      <c r="C27" s="70"/>
      <c r="D27" s="29">
        <f>'[1]行政'!$M$27+'[1]行政'!$N$27+'[1]行政'!$O$27</f>
        <v>5690576</v>
      </c>
      <c r="E27" s="29">
        <v>0</v>
      </c>
      <c r="F27" s="29">
        <v>0</v>
      </c>
      <c r="G27" s="29">
        <v>0</v>
      </c>
      <c r="H27" s="27">
        <f t="shared" si="1"/>
        <v>5690576</v>
      </c>
      <c r="I27" s="29">
        <f>'[1]行政'!$M$26+'[1]行政'!$N$26+'[1]行政'!$O$26</f>
        <v>7045383</v>
      </c>
      <c r="J27" s="27">
        <f t="shared" si="2"/>
        <v>12735959</v>
      </c>
      <c r="K27" s="29">
        <f>'[1]行政'!$N$26+'[1]行政'!$N$27</f>
        <v>3356856</v>
      </c>
      <c r="L27" s="29">
        <f>'[1]行政'!$O$26+'[1]行政'!$O$27</f>
        <v>0</v>
      </c>
      <c r="M27" s="29">
        <f>'[1]行政'!$M$26+'[1]行政'!$M$27</f>
        <v>9379103</v>
      </c>
      <c r="N27" s="17"/>
    </row>
    <row r="28" spans="1:14" s="8" customFormat="1" ht="16.5">
      <c r="A28" s="69" t="s">
        <v>216</v>
      </c>
      <c r="B28" s="69"/>
      <c r="C28" s="70"/>
      <c r="D28" s="29">
        <f>'[1]行政'!$M$29+'[1]行政'!$N$29+'[1]行政'!$O$29</f>
        <v>31000</v>
      </c>
      <c r="E28" s="29">
        <v>0</v>
      </c>
      <c r="F28" s="29">
        <v>0</v>
      </c>
      <c r="G28" s="29">
        <v>0</v>
      </c>
      <c r="H28" s="27">
        <f t="shared" si="1"/>
        <v>31000</v>
      </c>
      <c r="I28" s="29">
        <f>'[1]行政'!$M$28+'[1]行政'!$N$28+'[1]行政'!$O$28</f>
        <v>179800</v>
      </c>
      <c r="J28" s="27">
        <f t="shared" si="2"/>
        <v>210800</v>
      </c>
      <c r="K28" s="29">
        <f>'[1]行政'!$N$28+'[1]行政'!$N$29</f>
        <v>180800</v>
      </c>
      <c r="L28" s="29">
        <f>'[1]行政'!$O$28+'[1]行政'!$O$29</f>
        <v>0</v>
      </c>
      <c r="M28" s="29">
        <f>'[1]行政'!$M$28+'[1]行政'!$M$29</f>
        <v>30000</v>
      </c>
      <c r="N28" s="17"/>
    </row>
    <row r="29" spans="1:14" s="8" customFormat="1" ht="16.5">
      <c r="A29" s="69" t="s">
        <v>217</v>
      </c>
      <c r="B29" s="69"/>
      <c r="C29" s="70"/>
      <c r="D29" s="29">
        <f>'[2]行政'!$M$31+'[1]行政'!$N$31+'[1]行政'!$O$31</f>
        <v>0</v>
      </c>
      <c r="E29" s="29">
        <v>0</v>
      </c>
      <c r="F29" s="29">
        <v>0</v>
      </c>
      <c r="G29" s="29">
        <v>0</v>
      </c>
      <c r="H29" s="27" t="str">
        <f aca="true" t="shared" si="3" ref="H29:H36">IF(SUM(D29:G29)=0,"                 …",SUM(D29:G29))</f>
        <v>                 …</v>
      </c>
      <c r="I29" s="29">
        <f>'[1]行政'!$M$30+'[1]行政'!$N$30+'[1]行政'!$O$30</f>
        <v>156950</v>
      </c>
      <c r="J29" s="27">
        <f aca="true" t="shared" si="4" ref="J29:J36">IF(SUM(H29:I29)&lt;&gt;SUM(K29:M29),"             不平衡",SUM(H29:I29))</f>
        <v>156950</v>
      </c>
      <c r="K29" s="29">
        <f>'[1]行政'!$N$30+'[1]行政'!$N$31</f>
        <v>156950</v>
      </c>
      <c r="L29" s="29">
        <f>'[1]行政'!$O$30+'[1]行政'!$O$31</f>
        <v>0</v>
      </c>
      <c r="M29" s="29">
        <f>'[1]行政'!$M$30+'[1]行政'!$M$31</f>
        <v>0</v>
      </c>
      <c r="N29" s="17"/>
    </row>
    <row r="30" spans="1:14" s="8" customFormat="1" ht="16.5">
      <c r="A30" s="69" t="s">
        <v>38</v>
      </c>
      <c r="B30" s="69"/>
      <c r="C30" s="70"/>
      <c r="D30" s="29">
        <f>'[1]行政'!$M$33+'[1]行政'!$N$33+'[1]行政'!$O$33</f>
        <v>0</v>
      </c>
      <c r="E30" s="29">
        <v>0</v>
      </c>
      <c r="F30" s="29">
        <v>0</v>
      </c>
      <c r="G30" s="29">
        <v>0</v>
      </c>
      <c r="H30" s="27" t="str">
        <f t="shared" si="3"/>
        <v>                 …</v>
      </c>
      <c r="I30" s="29">
        <f>'[1]行政'!$M$32+'[1]行政'!$N$32+'[1]行政'!$O$32</f>
        <v>18123720</v>
      </c>
      <c r="J30" s="27">
        <f t="shared" si="4"/>
        <v>18123720</v>
      </c>
      <c r="K30" s="29">
        <f>'[1]行政'!$N$32+'[1]行政'!$N$33</f>
        <v>18123720</v>
      </c>
      <c r="L30" s="29">
        <f>'[1]行政'!$O$32+'[1]行政'!$O$33</f>
        <v>0</v>
      </c>
      <c r="M30" s="29">
        <f>'[1]行政'!$M$32+'[1]行政'!$M$33</f>
        <v>0</v>
      </c>
      <c r="N30" s="17"/>
    </row>
    <row r="31" spans="1:14" s="8" customFormat="1" ht="16.5">
      <c r="A31" s="69" t="s">
        <v>39</v>
      </c>
      <c r="B31" s="69"/>
      <c r="C31" s="70"/>
      <c r="D31" s="29">
        <f>'[1]行政'!$M$35+'[1]行政'!$N$35+'[1]行政'!$O$35</f>
        <v>0</v>
      </c>
      <c r="E31" s="29">
        <v>0</v>
      </c>
      <c r="F31" s="29">
        <v>0</v>
      </c>
      <c r="G31" s="29">
        <v>0</v>
      </c>
      <c r="H31" s="27" t="str">
        <f t="shared" si="3"/>
        <v>                 …</v>
      </c>
      <c r="I31" s="29">
        <f>'[1]行政'!$M$34+'[1]行政'!$N$34+'[1]行政'!$O$34</f>
        <v>39100</v>
      </c>
      <c r="J31" s="27">
        <f t="shared" si="4"/>
        <v>39100</v>
      </c>
      <c r="K31" s="29">
        <f>'[1]行政'!$N$34+'[1]行政'!$N$35</f>
        <v>39100</v>
      </c>
      <c r="L31" s="29">
        <f>'[1]行政'!$O$34+'[1]行政'!$O$35</f>
        <v>0</v>
      </c>
      <c r="M31" s="29">
        <f>'[1]行政'!$M$34+'[1]行政'!$M$35</f>
        <v>0</v>
      </c>
      <c r="N31" s="17"/>
    </row>
    <row r="32" spans="1:14" s="8" customFormat="1" ht="16.5">
      <c r="A32" s="69" t="s">
        <v>40</v>
      </c>
      <c r="B32" s="69"/>
      <c r="C32" s="70"/>
      <c r="D32" s="29">
        <f>'[1]行政'!$M$37+'[1]行政'!$N$37+'[1]行政'!$O$37</f>
        <v>0</v>
      </c>
      <c r="E32" s="29">
        <v>0</v>
      </c>
      <c r="F32" s="29">
        <v>0</v>
      </c>
      <c r="G32" s="29">
        <v>0</v>
      </c>
      <c r="H32" s="27" t="str">
        <f t="shared" si="3"/>
        <v>                 …</v>
      </c>
      <c r="I32" s="29">
        <f>'[1]行政'!$M$36+'[1]行政'!$N$36+'[1]行政'!$O$36</f>
        <v>3000</v>
      </c>
      <c r="J32" s="27">
        <f t="shared" si="4"/>
        <v>3000</v>
      </c>
      <c r="K32" s="29">
        <f>'[1]行政'!$N$36+'[1]行政'!$N$37</f>
        <v>3000</v>
      </c>
      <c r="L32" s="29">
        <f>'[1]行政'!$O$36+'[1]行政'!$O$37</f>
        <v>0</v>
      </c>
      <c r="M32" s="29">
        <f>'[1]行政'!$M$36+'[1]行政'!$M$37</f>
        <v>0</v>
      </c>
      <c r="N32" s="17"/>
    </row>
    <row r="33" spans="1:14" s="8" customFormat="1" ht="16.5">
      <c r="A33" s="69" t="s">
        <v>41</v>
      </c>
      <c r="B33" s="69"/>
      <c r="C33" s="70"/>
      <c r="D33" s="29">
        <f>'[1]行政'!$M$39+'[1]行政'!$N$39+'[1]行政'!$O$39</f>
        <v>2900</v>
      </c>
      <c r="E33" s="29"/>
      <c r="F33" s="29"/>
      <c r="G33" s="29"/>
      <c r="H33" s="27">
        <f t="shared" si="3"/>
        <v>2900</v>
      </c>
      <c r="I33" s="29">
        <f>'[1]行政'!$M$38+'[1]行政'!$N$38+'[1]行政'!$O$38</f>
        <v>58400</v>
      </c>
      <c r="J33" s="27">
        <f t="shared" si="4"/>
        <v>61300</v>
      </c>
      <c r="K33" s="29">
        <f>'[1]行政'!$N$38+'[1]行政'!$N$39</f>
        <v>61300</v>
      </c>
      <c r="L33" s="29">
        <f>'[1]行政'!$O$38+'[1]行政'!$O$39</f>
        <v>0</v>
      </c>
      <c r="M33" s="29">
        <f>'[1]行政'!$M$38+'[1]行政'!$M$39</f>
        <v>0</v>
      </c>
      <c r="N33" s="17"/>
    </row>
    <row r="34" spans="1:14" s="8" customFormat="1" ht="16.5">
      <c r="A34" s="69" t="s">
        <v>246</v>
      </c>
      <c r="B34" s="69"/>
      <c r="C34" s="70"/>
      <c r="D34" s="29">
        <f>'[1]行政'!$M$41+'[1]行政'!$N$41+'[1]行政'!$O$41</f>
        <v>32416098</v>
      </c>
      <c r="E34" s="29"/>
      <c r="F34" s="29"/>
      <c r="G34" s="29"/>
      <c r="H34" s="27">
        <f t="shared" si="3"/>
        <v>32416098</v>
      </c>
      <c r="I34" s="29">
        <f>'[1]行政'!$M$40+'[1]行政'!$N$40+'[1]行政'!$O$40</f>
        <v>37181702</v>
      </c>
      <c r="J34" s="27">
        <f t="shared" si="4"/>
        <v>69597800</v>
      </c>
      <c r="K34" s="29">
        <f>'[1]行政'!$N$40+'[1]行政'!$N$41</f>
        <v>1665051</v>
      </c>
      <c r="L34" s="29">
        <f>'[1]行政'!$O$40+'[1]行政'!$O$41</f>
        <v>0</v>
      </c>
      <c r="M34" s="29">
        <f>'[1]行政'!$M$40+'[1]行政'!$M$41</f>
        <v>67932749</v>
      </c>
      <c r="N34" s="17"/>
    </row>
    <row r="35" spans="1:14" s="8" customFormat="1" ht="16.5">
      <c r="A35" s="69" t="s">
        <v>175</v>
      </c>
      <c r="B35" s="69"/>
      <c r="C35" s="70"/>
      <c r="D35" s="29">
        <f>'[1]行政'!$M$43+'[1]行政'!$N$43+'[1]行政'!$O$43</f>
        <v>0</v>
      </c>
      <c r="E35" s="29"/>
      <c r="F35" s="29"/>
      <c r="G35" s="29"/>
      <c r="H35" s="27" t="str">
        <f>IF(SUM(D35:G35)=0,"                 …",SUM(D35:G35))</f>
        <v>                 …</v>
      </c>
      <c r="I35" s="29">
        <f>'[1]行政'!$M$42+'[1]行政'!$N$42+'[1]行政'!$O$42</f>
        <v>20374377</v>
      </c>
      <c r="J35" s="27">
        <f>IF(SUM(H35:I35)&lt;&gt;SUM(K35:M35),"             不平衡",SUM(H35:I35))</f>
        <v>20374377</v>
      </c>
      <c r="K35" s="29">
        <f>'[1]行政'!$N$42+'[1]行政'!$N$43</f>
        <v>141700</v>
      </c>
      <c r="L35" s="29">
        <f>'[1]行政'!$O$42+'[1]行政'!$O$43</f>
        <v>0</v>
      </c>
      <c r="M35" s="29">
        <f>'[1]行政'!$M$42+'[1]行政'!$M$43</f>
        <v>20232677</v>
      </c>
      <c r="N35" s="17"/>
    </row>
    <row r="36" spans="1:14" s="8" customFormat="1" ht="16.5" hidden="1">
      <c r="A36" s="69" t="s">
        <v>199</v>
      </c>
      <c r="B36" s="69"/>
      <c r="C36" s="70"/>
      <c r="D36" s="29">
        <f>'[1]行政'!$M$45+'[1]行政'!$N$45+'[1]行政'!$O$45</f>
        <v>0</v>
      </c>
      <c r="E36" s="29"/>
      <c r="F36" s="29"/>
      <c r="G36" s="29"/>
      <c r="H36" s="27" t="str">
        <f t="shared" si="3"/>
        <v>                 …</v>
      </c>
      <c r="I36" s="29">
        <f>'[1]行政'!$M$44+'[1]行政'!$N$44+'[1]行政'!$O$44</f>
        <v>0</v>
      </c>
      <c r="J36" s="27">
        <f t="shared" si="4"/>
        <v>0</v>
      </c>
      <c r="K36" s="29">
        <f>'[1]行政'!$N$44+'[1]行政'!$N$45</f>
        <v>0</v>
      </c>
      <c r="L36" s="29">
        <f>'[1]行政'!$O$44+'[1]行政'!$O$45</f>
        <v>0</v>
      </c>
      <c r="M36" s="29">
        <f>'[1]行政'!$M$44+'[1]行政'!$M$45</f>
        <v>0</v>
      </c>
      <c r="N36" s="17"/>
    </row>
    <row r="37" spans="1:14" s="8" customFormat="1" ht="16.5">
      <c r="A37" s="23"/>
      <c r="B37" s="23"/>
      <c r="C37" s="22"/>
      <c r="D37" s="25"/>
      <c r="E37" s="25"/>
      <c r="F37" s="25"/>
      <c r="G37" s="25"/>
      <c r="H37" s="25"/>
      <c r="I37" s="25"/>
      <c r="J37" s="25"/>
      <c r="K37" s="25"/>
      <c r="L37" s="25"/>
      <c r="M37" s="28"/>
      <c r="N37" s="17"/>
    </row>
    <row r="38" spans="1:14" s="34" customFormat="1" ht="16.5">
      <c r="A38" s="72" t="s">
        <v>5</v>
      </c>
      <c r="B38" s="72"/>
      <c r="C38" s="73"/>
      <c r="D38" s="32" t="str">
        <f>IF(SUM(D39:D40)=0,"               …",SUM(D39:D40))</f>
        <v>               …</v>
      </c>
      <c r="E38" s="32" t="str">
        <f>IF(SUM(E39:E40)=0,"           …",SUM(E39:E40))</f>
        <v>           …</v>
      </c>
      <c r="F38" s="32" t="str">
        <f>IF(SUM(F39:F40)=0,"           …",SUM(F39:F40))</f>
        <v>           …</v>
      </c>
      <c r="G38" s="32" t="str">
        <f>IF(SUM(G39:G40)=0,"           …",SUM(G39:G40))</f>
        <v>           …</v>
      </c>
      <c r="H38" s="32" t="str">
        <f>IF(SUM(D38:G38)=0,"                 …",SUM(D38:G38))</f>
        <v>                 …</v>
      </c>
      <c r="I38" s="32">
        <f>IF(SUM(I39:I40)=0,"               …",SUM(I39:I40))</f>
        <v>492976</v>
      </c>
      <c r="J38" s="32">
        <f>IF(SUM(H38:I38)&lt;&gt;SUM(K38:M38),"             不平衡",SUM(H38:I38))</f>
        <v>492976</v>
      </c>
      <c r="K38" s="32">
        <f>IF(SUM(K39:K40)=0,"               …",SUM(K39:K40))</f>
        <v>492976</v>
      </c>
      <c r="L38" s="32" t="str">
        <f>IF(SUM(L39:L40)=0,"               …",SUM(L39:L40))</f>
        <v>               …</v>
      </c>
      <c r="M38" s="33" t="str">
        <f>IF(SUM(M39:M40)=0,"               …",SUM(M39:M40))</f>
        <v>               …</v>
      </c>
      <c r="N38" s="46"/>
    </row>
    <row r="39" spans="1:14" s="8" customFormat="1" ht="16.5">
      <c r="A39" s="69" t="s">
        <v>42</v>
      </c>
      <c r="B39" s="69"/>
      <c r="C39" s="70"/>
      <c r="D39" s="29">
        <f>'[1]立法,考試'!$M$7+'[1]立法,考試'!$N$7+'[1]立法,考試'!$O$7</f>
        <v>0</v>
      </c>
      <c r="E39" s="29">
        <v>0</v>
      </c>
      <c r="F39" s="29">
        <v>0</v>
      </c>
      <c r="G39" s="29">
        <v>0</v>
      </c>
      <c r="H39" s="27" t="str">
        <f>IF(SUM(D39:G39)=0,"                 …",SUM(D39:G39))</f>
        <v>                 …</v>
      </c>
      <c r="I39" s="29">
        <f>'[1]立法,考試'!$M$6+'[1]立法,考試'!$N$6+'[1]立法,考試'!$O$6</f>
        <v>492976</v>
      </c>
      <c r="J39" s="27">
        <f>IF(SUM(H39:I39)&lt;&gt;SUM(K39:M39),"             不平衡",SUM(H39:I39))</f>
        <v>492976</v>
      </c>
      <c r="K39" s="29">
        <f>'[1]立法,考試'!$N$6+'[1]立法,考試'!$N$7</f>
        <v>492976</v>
      </c>
      <c r="L39" s="29">
        <f>'[1]立法,考試'!$O$6+'[1]立法,考試'!$O$7</f>
        <v>0</v>
      </c>
      <c r="M39" s="29">
        <f>'[1]立法,考試'!$M$6+'[1]立法,考試'!$M$7</f>
        <v>0</v>
      </c>
      <c r="N39" s="17"/>
    </row>
    <row r="40" spans="1:42" s="40" customFormat="1" ht="17.25" thickBot="1">
      <c r="A40" s="23"/>
      <c r="B40" s="23"/>
      <c r="C40" s="22"/>
      <c r="D40" s="25"/>
      <c r="E40" s="25"/>
      <c r="F40" s="25"/>
      <c r="G40" s="25"/>
      <c r="H40" s="25"/>
      <c r="I40" s="25"/>
      <c r="J40" s="25"/>
      <c r="K40" s="25"/>
      <c r="L40" s="25"/>
      <c r="M40" s="28"/>
      <c r="N40" s="17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14" s="34" customFormat="1" ht="17.25" thickTop="1">
      <c r="A41" s="72" t="s">
        <v>6</v>
      </c>
      <c r="B41" s="72"/>
      <c r="C41" s="73"/>
      <c r="D41" s="32">
        <f>IF(SUM(D42:D75)=0,"               …",SUM(D42:D75))</f>
        <v>88400</v>
      </c>
      <c r="E41" s="32" t="str">
        <f>IF(SUM(E42:E75)=0,"           …",SUM(E42:E75))</f>
        <v>           …</v>
      </c>
      <c r="F41" s="32" t="str">
        <f>IF(SUM(F42:F75)=0,"           …",SUM(F42:F75))</f>
        <v>           …</v>
      </c>
      <c r="G41" s="32" t="str">
        <f>IF(SUM(G42:G75)=0,"           …",SUM(G42:G75))</f>
        <v>           …</v>
      </c>
      <c r="H41" s="32">
        <f>IF(SUM(D41:G41)=0,"                 …",SUM(D41:G41))</f>
        <v>88400</v>
      </c>
      <c r="I41" s="32">
        <f>IF(SUM(I42:I75)=0,"               …",SUM(I42:I75))</f>
        <v>3218239.16</v>
      </c>
      <c r="J41" s="32">
        <f>IF(SUM(H41:I41)&lt;&gt;SUM(K41:M41),"             不平衡",SUM(H41:I41))</f>
        <v>3306639.16</v>
      </c>
      <c r="K41" s="32">
        <f>IF(SUM(K42:K75)=0,"               …",SUM(K42:K75))</f>
        <v>3306639.16</v>
      </c>
      <c r="L41" s="32" t="str">
        <f>IF(SUM(L42:L75)=0,"               …",SUM(L42:L75))</f>
        <v>               …</v>
      </c>
      <c r="M41" s="32" t="str">
        <f>IF(SUM(M42:M75)=0,"               …",SUM(M42:M75))</f>
        <v>               …</v>
      </c>
      <c r="N41" s="46"/>
    </row>
    <row r="42" spans="1:14" s="8" customFormat="1" ht="16.5">
      <c r="A42" s="69" t="s">
        <v>43</v>
      </c>
      <c r="B42" s="69"/>
      <c r="C42" s="70"/>
      <c r="D42" s="29">
        <f>'[1]司法'!$M$7+'[1]司法'!$N$7+'[1]司法'!$O$7</f>
        <v>400</v>
      </c>
      <c r="E42" s="29"/>
      <c r="F42" s="29"/>
      <c r="G42" s="29"/>
      <c r="H42" s="27">
        <f aca="true" t="shared" si="5" ref="H42:H72">IF(SUM(D42:G42)=0,"                 …",SUM(D42:G42))</f>
        <v>400</v>
      </c>
      <c r="I42" s="29">
        <f>'[1]司法'!$M$6+'[1]司法'!$N$6+'[1]司法'!$O$6</f>
        <v>67644.5</v>
      </c>
      <c r="J42" s="27">
        <f aca="true" t="shared" si="6" ref="J42:J57">IF(SUM(H42:I42)&lt;&gt;SUM(K42:M42),"             不平衡",SUM(H42:I42))</f>
        <v>68044.5</v>
      </c>
      <c r="K42" s="29">
        <f>'[1]司法'!$N$6+'[1]司法'!$N$7</f>
        <v>68044.5</v>
      </c>
      <c r="L42" s="29">
        <f>'[1]司法'!$O$6+'[1]司法'!$O$7</f>
        <v>0</v>
      </c>
      <c r="M42" s="29">
        <f>'[1]司法'!$M$6+'[1]司法'!$M$7</f>
        <v>0</v>
      </c>
      <c r="N42" s="17"/>
    </row>
    <row r="43" spans="1:14" s="8" customFormat="1" ht="16.5">
      <c r="A43" s="69" t="s">
        <v>44</v>
      </c>
      <c r="B43" s="69"/>
      <c r="C43" s="70"/>
      <c r="D43" s="29">
        <f>'[1]司法'!$M$9+'[1]司法'!$N$9+'[1]司法'!$O$9</f>
        <v>0</v>
      </c>
      <c r="E43" s="29"/>
      <c r="F43" s="29"/>
      <c r="G43" s="29"/>
      <c r="H43" s="27" t="str">
        <f t="shared" si="5"/>
        <v>                 …</v>
      </c>
      <c r="I43" s="29">
        <f>'[1]司法'!$M$8+'[1]司法'!$N$8+'[1]司法'!$O$8</f>
        <v>196371</v>
      </c>
      <c r="J43" s="27">
        <f t="shared" si="6"/>
        <v>196371</v>
      </c>
      <c r="K43" s="29">
        <f>'[1]司法'!$N$8+'[1]司法'!$N$9</f>
        <v>196371</v>
      </c>
      <c r="L43" s="29">
        <f>'[1]司法'!$O$8+'[1]司法'!$O$9</f>
        <v>0</v>
      </c>
      <c r="M43" s="29">
        <f>'[1]司法'!$M$8+'[1]司法'!$M$9</f>
        <v>0</v>
      </c>
      <c r="N43" s="17"/>
    </row>
    <row r="44" spans="1:14" s="8" customFormat="1" ht="16.5">
      <c r="A44" s="69" t="s">
        <v>200</v>
      </c>
      <c r="B44" s="69"/>
      <c r="C44" s="70"/>
      <c r="D44" s="29">
        <f>'[1]司法'!$M$11+'[1]司法'!$N$11+'[1]司法'!$O$11</f>
        <v>0</v>
      </c>
      <c r="E44" s="29"/>
      <c r="F44" s="29"/>
      <c r="G44" s="29"/>
      <c r="H44" s="27" t="str">
        <f t="shared" si="5"/>
        <v>                 …</v>
      </c>
      <c r="I44" s="29">
        <f>'[1]司法'!$M$10+'[1]司法'!$N$10+'[1]司法'!$O$10</f>
        <v>86100</v>
      </c>
      <c r="J44" s="27">
        <f t="shared" si="6"/>
        <v>86100</v>
      </c>
      <c r="K44" s="29">
        <f>'[1]司法'!$N$10+'[1]司法'!$N$11</f>
        <v>86100</v>
      </c>
      <c r="L44" s="29">
        <f>'[1]司法'!$O$10+'[1]司法'!$O$11</f>
        <v>0</v>
      </c>
      <c r="M44" s="29">
        <f>'[1]司法'!$M$10+'[1]司法'!$M$11</f>
        <v>0</v>
      </c>
      <c r="N44" s="17"/>
    </row>
    <row r="45" spans="1:14" s="8" customFormat="1" ht="16.5">
      <c r="A45" s="69" t="s">
        <v>226</v>
      </c>
      <c r="B45" s="69"/>
      <c r="C45" s="70"/>
      <c r="D45" s="29">
        <f>'[1]司法'!$M$13+'[1]司法'!$N$13+'[1]司法'!$O$13</f>
        <v>0</v>
      </c>
      <c r="E45" s="29"/>
      <c r="F45" s="29"/>
      <c r="G45" s="29"/>
      <c r="H45" s="27" t="str">
        <f t="shared" si="5"/>
        <v>                 …</v>
      </c>
      <c r="I45" s="29">
        <f>'[1]司法'!$M$12+'[1]司法'!$N$12+'[1]司法'!$O$12</f>
        <v>400</v>
      </c>
      <c r="J45" s="27">
        <f t="shared" si="6"/>
        <v>400</v>
      </c>
      <c r="K45" s="29">
        <f>'[1]司法'!$N$12+'[1]司法'!$N$13</f>
        <v>400</v>
      </c>
      <c r="L45" s="29">
        <f>'[1]司法'!$O$12+'[1]司法'!$O$13</f>
        <v>0</v>
      </c>
      <c r="M45" s="29">
        <f>'[1]司法'!$M$12+'[1]司法'!$M$13</f>
        <v>0</v>
      </c>
      <c r="N45" s="17"/>
    </row>
    <row r="46" spans="1:14" s="8" customFormat="1" ht="16.5">
      <c r="A46" s="69" t="s">
        <v>227</v>
      </c>
      <c r="B46" s="69"/>
      <c r="C46" s="70"/>
      <c r="D46" s="29">
        <f>'[1]司法'!$M$15+'[1]司法'!$N$15+'[1]司法'!$O$15</f>
        <v>0</v>
      </c>
      <c r="E46" s="29"/>
      <c r="F46" s="29"/>
      <c r="G46" s="29"/>
      <c r="H46" s="27" t="str">
        <f t="shared" si="5"/>
        <v>                 …</v>
      </c>
      <c r="I46" s="29">
        <f>'[1]司法'!$M$14+'[1]司法'!$N$14+'[1]司法'!$O$14</f>
        <v>400</v>
      </c>
      <c r="J46" s="27">
        <f t="shared" si="6"/>
        <v>400</v>
      </c>
      <c r="K46" s="29">
        <f>'[1]司法'!$N$14+'[1]司法'!$N$15</f>
        <v>400</v>
      </c>
      <c r="L46" s="29">
        <f>'[1]司法'!$O$14+'[1]司法'!$O$15</f>
        <v>0</v>
      </c>
      <c r="M46" s="29">
        <f>'[1]司法'!$M$14+'[1]司法'!$M$15</f>
        <v>0</v>
      </c>
      <c r="N46" s="17"/>
    </row>
    <row r="47" spans="1:14" s="8" customFormat="1" ht="17.25" thickBot="1">
      <c r="A47" s="74" t="s">
        <v>228</v>
      </c>
      <c r="B47" s="74"/>
      <c r="C47" s="75"/>
      <c r="D47" s="56">
        <f>'[1]司法'!$M$17+'[1]司法'!$N$17+'[1]司法'!$O$17</f>
        <v>5000</v>
      </c>
      <c r="E47" s="56"/>
      <c r="F47" s="56"/>
      <c r="G47" s="56"/>
      <c r="H47" s="57">
        <f t="shared" si="5"/>
        <v>5000</v>
      </c>
      <c r="I47" s="56">
        <f>'[1]司法'!$M$16+'[1]司法'!$N$16+'[1]司法'!$O$16</f>
        <v>157400</v>
      </c>
      <c r="J47" s="57">
        <f t="shared" si="6"/>
        <v>162400</v>
      </c>
      <c r="K47" s="56">
        <f>'[1]司法'!$N$16+'[1]司法'!$N$17</f>
        <v>162400</v>
      </c>
      <c r="L47" s="56">
        <f>'[1]司法'!$O$16+'[1]司法'!$O$17</f>
        <v>0</v>
      </c>
      <c r="M47" s="56">
        <f>'[1]司法'!$M$16+'[1]司法'!$M$17</f>
        <v>0</v>
      </c>
      <c r="N47" s="58"/>
    </row>
    <row r="48" spans="1:14" s="8" customFormat="1" ht="16.5">
      <c r="A48" s="69" t="s">
        <v>229</v>
      </c>
      <c r="B48" s="69"/>
      <c r="C48" s="70"/>
      <c r="D48" s="29">
        <f>'[1]司法'!$M$19+'[1]司法'!$N$19+'[1]司法'!$O$19</f>
        <v>0</v>
      </c>
      <c r="E48" s="29"/>
      <c r="F48" s="29"/>
      <c r="G48" s="29"/>
      <c r="H48" s="27" t="str">
        <f t="shared" si="5"/>
        <v>                 …</v>
      </c>
      <c r="I48" s="29">
        <f>'[1]司法'!$M$18+'[1]司法'!$N$18+'[1]司法'!$O$18</f>
        <v>27300</v>
      </c>
      <c r="J48" s="27">
        <f t="shared" si="6"/>
        <v>27300</v>
      </c>
      <c r="K48" s="29">
        <f>'[1]司法'!$N$18+'[1]司法'!$N$19</f>
        <v>27300</v>
      </c>
      <c r="L48" s="29">
        <f>'[1]司法'!$O$18+'[1]司法'!$O$19</f>
        <v>0</v>
      </c>
      <c r="M48" s="29">
        <f>'[1]司法'!$M$18+'[1]司法'!$M$19</f>
        <v>0</v>
      </c>
      <c r="N48" s="17"/>
    </row>
    <row r="49" spans="1:14" s="8" customFormat="1" ht="16.5" hidden="1">
      <c r="A49" s="69" t="s">
        <v>241</v>
      </c>
      <c r="B49" s="69"/>
      <c r="C49" s="70"/>
      <c r="D49" s="29">
        <f>'[1]司法'!$M$23+'[1]司法'!$N$23+'[1]司法'!$O$23</f>
        <v>0</v>
      </c>
      <c r="E49" s="29"/>
      <c r="F49" s="29"/>
      <c r="G49" s="29"/>
      <c r="H49" s="27" t="str">
        <f>IF(SUM(D49:G49)=0,"                 …",SUM(D49:G49))</f>
        <v>                 …</v>
      </c>
      <c r="I49" s="29">
        <f>'[1]司法'!$M$22+'[1]司法'!$N$22+'[1]司法'!$O$22</f>
        <v>0</v>
      </c>
      <c r="J49" s="27">
        <f>IF(SUM(H49:I49)&lt;&gt;SUM(K49:M49),"             不平衡",SUM(H49:I49))</f>
        <v>0</v>
      </c>
      <c r="K49" s="29">
        <f>'[1]司法'!$N$22+'[1]司法'!$N$23</f>
        <v>0</v>
      </c>
      <c r="L49" s="29">
        <f>'[1]司法'!$O$22+'[1]司法'!$O$23</f>
        <v>0</v>
      </c>
      <c r="M49" s="29">
        <f>'[1]司法'!$M$22+'[1]司法'!$M$23</f>
        <v>0</v>
      </c>
      <c r="N49" s="17"/>
    </row>
    <row r="50" spans="1:14" s="8" customFormat="1" ht="16.5">
      <c r="A50" s="69" t="s">
        <v>254</v>
      </c>
      <c r="B50" s="69"/>
      <c r="C50" s="70"/>
      <c r="D50" s="29">
        <f>'[1]司法'!$M$25+'[1]司法'!$N$25+'[1]司法'!$O$25</f>
        <v>83000</v>
      </c>
      <c r="E50" s="29"/>
      <c r="F50" s="29"/>
      <c r="G50" s="29"/>
      <c r="H50" s="27">
        <f>IF(SUM(D50:G50)=0,"                 …",SUM(D50:G50))</f>
        <v>83000</v>
      </c>
      <c r="I50" s="29">
        <f>'[1]司法'!$M$24+'[1]司法'!$N$24+'[1]司法'!$O$24</f>
        <v>2638523.66</v>
      </c>
      <c r="J50" s="27">
        <f>IF(SUM(H50:I50)&lt;&gt;SUM(K50:M50),"             不平衡",SUM(H50:I50))</f>
        <v>2721523.66</v>
      </c>
      <c r="K50" s="29">
        <f>'[1]司法'!$N$24+'[1]司法'!$N$25</f>
        <v>2721523.66</v>
      </c>
      <c r="L50" s="29">
        <f>'[1]司法'!$O$24+'[1]司法'!$O$25</f>
        <v>0</v>
      </c>
      <c r="M50" s="29">
        <f>'[1]司法'!$M$24+'[1]司法'!$M$25</f>
        <v>0</v>
      </c>
      <c r="N50" s="17"/>
    </row>
    <row r="51" spans="1:14" s="8" customFormat="1" ht="16.5" hidden="1">
      <c r="A51" s="69" t="s">
        <v>45</v>
      </c>
      <c r="B51" s="69"/>
      <c r="C51" s="70"/>
      <c r="D51" s="29">
        <f>'[1]司法'!$M$27+'[1]司法'!$N$27+'[1]司法'!$O$27</f>
        <v>0</v>
      </c>
      <c r="E51" s="29"/>
      <c r="F51" s="29"/>
      <c r="G51" s="29"/>
      <c r="H51" s="27" t="str">
        <f>IF(SUM(D51:G51)=0,"                 …",SUM(D51:G51))</f>
        <v>                 …</v>
      </c>
      <c r="I51" s="29">
        <f>'[1]司法'!$M$26+'[1]司法'!$N$26+'[1]司法'!$O$26</f>
        <v>0</v>
      </c>
      <c r="J51" s="27">
        <f t="shared" si="6"/>
        <v>0</v>
      </c>
      <c r="K51" s="29">
        <f>'[1]司法'!$N$26+'[1]司法'!$N$27</f>
        <v>0</v>
      </c>
      <c r="L51" s="29">
        <f>'[1]司法'!$O$26+'[1]司法'!$O$27</f>
        <v>0</v>
      </c>
      <c r="M51" s="29">
        <f>'[1]司法'!$M$26+'[1]司法'!$M$27</f>
        <v>0</v>
      </c>
      <c r="N51" s="17"/>
    </row>
    <row r="52" spans="1:14" s="8" customFormat="1" ht="16.5" hidden="1">
      <c r="A52" s="69" t="s">
        <v>46</v>
      </c>
      <c r="B52" s="69"/>
      <c r="C52" s="70"/>
      <c r="D52" s="29">
        <f>'[1]司法'!$M$29+'[1]司法'!$N$29+'[1]司法'!$O$29</f>
        <v>0</v>
      </c>
      <c r="E52" s="29"/>
      <c r="F52" s="29"/>
      <c r="G52" s="29"/>
      <c r="H52" s="27" t="str">
        <f>IF(SUM(D52:G52)=0,"                 …",SUM(D52:G52))</f>
        <v>                 …</v>
      </c>
      <c r="I52" s="29">
        <f>'[1]司法'!$M$28+'[1]司法'!$N$28+'[1]司法'!$O$28</f>
        <v>0</v>
      </c>
      <c r="J52" s="27">
        <f t="shared" si="6"/>
        <v>0</v>
      </c>
      <c r="K52" s="29">
        <f>'[1]司法'!$N$28+'[1]司法'!$N$29</f>
        <v>0</v>
      </c>
      <c r="L52" s="29">
        <f>'[1]司法'!$O$28+'[1]司法'!$O$29</f>
        <v>0</v>
      </c>
      <c r="M52" s="29">
        <f>'[1]司法'!$M$28+'[1]司法'!$M$29</f>
        <v>0</v>
      </c>
      <c r="N52" s="17"/>
    </row>
    <row r="53" spans="1:14" s="8" customFormat="1" ht="16.5" hidden="1">
      <c r="A53" s="69" t="s">
        <v>47</v>
      </c>
      <c r="B53" s="69"/>
      <c r="C53" s="70"/>
      <c r="D53" s="29">
        <f>'[1]司法'!$M$31+'[1]司法'!$N$31+'[1]司法'!$O$31</f>
        <v>0</v>
      </c>
      <c r="E53" s="29"/>
      <c r="F53" s="29"/>
      <c r="G53" s="29"/>
      <c r="H53" s="27" t="str">
        <f t="shared" si="5"/>
        <v>                 …</v>
      </c>
      <c r="I53" s="29">
        <f>'[1]司法'!$M$30+'[1]司法'!$N$30+'[1]司法'!$O$30</f>
        <v>0</v>
      </c>
      <c r="J53" s="27">
        <f t="shared" si="6"/>
        <v>0</v>
      </c>
      <c r="K53" s="29">
        <f>'[1]司法'!$N$30+'[1]司法'!$N$31</f>
        <v>0</v>
      </c>
      <c r="L53" s="29">
        <f>'[1]司法'!$O$30+'[1]司法'!$O$31</f>
        <v>0</v>
      </c>
      <c r="M53" s="29">
        <f>'[1]司法'!$M$30+'[1]司法'!$M$31</f>
        <v>0</v>
      </c>
      <c r="N53" s="17"/>
    </row>
    <row r="54" spans="1:14" s="8" customFormat="1" ht="16.5" hidden="1">
      <c r="A54" s="69" t="s">
        <v>48</v>
      </c>
      <c r="B54" s="69"/>
      <c r="C54" s="70"/>
      <c r="D54" s="29">
        <f>'[1]司法'!$M$33+'[1]司法'!$N$33+'[1]司法'!$O$33</f>
        <v>0</v>
      </c>
      <c r="E54" s="29"/>
      <c r="F54" s="29"/>
      <c r="G54" s="29"/>
      <c r="H54" s="27" t="str">
        <f t="shared" si="5"/>
        <v>                 …</v>
      </c>
      <c r="I54" s="29">
        <f>'[1]司法'!$M$32+'[1]司法'!$N$32+'[1]司法'!$O$32</f>
        <v>0</v>
      </c>
      <c r="J54" s="27">
        <f t="shared" si="6"/>
        <v>0</v>
      </c>
      <c r="K54" s="29">
        <f>'[1]司法'!$N$32+'[1]司法'!$N$33</f>
        <v>0</v>
      </c>
      <c r="L54" s="29">
        <f>'[1]司法'!$O$32+'[1]司法'!$O$33</f>
        <v>0</v>
      </c>
      <c r="M54" s="29">
        <f>'[1]司法'!$M$32+'[1]司法'!$M$33</f>
        <v>0</v>
      </c>
      <c r="N54" s="17"/>
    </row>
    <row r="55" spans="1:14" s="8" customFormat="1" ht="16.5" hidden="1">
      <c r="A55" s="69" t="s">
        <v>49</v>
      </c>
      <c r="B55" s="69"/>
      <c r="C55" s="70"/>
      <c r="D55" s="29">
        <f>'[1]司法'!$M$35+'[1]司法'!$N$35+'[1]司法'!$O$35</f>
        <v>0</v>
      </c>
      <c r="E55" s="29"/>
      <c r="F55" s="29"/>
      <c r="G55" s="29"/>
      <c r="H55" s="27" t="str">
        <f t="shared" si="5"/>
        <v>                 …</v>
      </c>
      <c r="I55" s="29">
        <f>'[1]司法'!$M$34+'[1]司法'!$N$34+'[1]司法'!$O$34</f>
        <v>0</v>
      </c>
      <c r="J55" s="27">
        <f t="shared" si="6"/>
        <v>0</v>
      </c>
      <c r="K55" s="29">
        <f>'[1]司法'!$N$34+'[1]司法'!$N$35</f>
        <v>0</v>
      </c>
      <c r="L55" s="29">
        <f>'[1]司法'!$O$34+'[1]司法'!$O$35</f>
        <v>0</v>
      </c>
      <c r="M55" s="29">
        <f>'[1]司法'!$M$34+'[1]司法'!$M$35</f>
        <v>0</v>
      </c>
      <c r="N55" s="17"/>
    </row>
    <row r="56" spans="1:14" s="8" customFormat="1" ht="16.5" hidden="1">
      <c r="A56" s="69" t="s">
        <v>50</v>
      </c>
      <c r="B56" s="69"/>
      <c r="C56" s="70"/>
      <c r="D56" s="29">
        <f>'[1]司法'!$M$37+'[1]司法'!$N$37+'[1]司法'!$O$37</f>
        <v>0</v>
      </c>
      <c r="E56" s="29"/>
      <c r="F56" s="29"/>
      <c r="G56" s="29"/>
      <c r="H56" s="27" t="str">
        <f t="shared" si="5"/>
        <v>                 …</v>
      </c>
      <c r="I56" s="29">
        <f>'[1]司法'!$M$36+'[1]司法'!$N$36+'[1]司法'!$O$36</f>
        <v>0</v>
      </c>
      <c r="J56" s="27">
        <f t="shared" si="6"/>
        <v>0</v>
      </c>
      <c r="K56" s="29">
        <f>'[1]司法'!$N$36+'[1]司法'!$N$37</f>
        <v>0</v>
      </c>
      <c r="L56" s="29">
        <f>'[1]司法'!$O$36+'[1]司法'!$O$37</f>
        <v>0</v>
      </c>
      <c r="M56" s="29">
        <f>'[1]司法'!$M$36+'[1]司法'!$M$37</f>
        <v>0</v>
      </c>
      <c r="N56" s="17"/>
    </row>
    <row r="57" spans="1:14" s="8" customFormat="1" ht="16.5" hidden="1">
      <c r="A57" s="69" t="s">
        <v>51</v>
      </c>
      <c r="B57" s="69"/>
      <c r="C57" s="70"/>
      <c r="D57" s="29">
        <f>'[1]司法'!$M$39+'[1]司法'!$N$39+'[1]司法'!$O$39</f>
        <v>0</v>
      </c>
      <c r="E57" s="29"/>
      <c r="F57" s="29"/>
      <c r="G57" s="29"/>
      <c r="H57" s="27" t="str">
        <f t="shared" si="5"/>
        <v>                 …</v>
      </c>
      <c r="I57" s="29">
        <f>'[1]司法'!$M$38+'[1]司法'!$N$38+'[1]司法'!$O$38</f>
        <v>0</v>
      </c>
      <c r="J57" s="27">
        <f t="shared" si="6"/>
        <v>0</v>
      </c>
      <c r="K57" s="29">
        <f>'[1]司法'!$N$38+'[1]司法'!$N$39</f>
        <v>0</v>
      </c>
      <c r="L57" s="29">
        <f>'[1]司法'!$O$38+'[1]司法'!$O$39</f>
        <v>0</v>
      </c>
      <c r="M57" s="29">
        <f>'[1]司法'!$M$38+'[1]司法'!$M$39</f>
        <v>0</v>
      </c>
      <c r="N57" s="17"/>
    </row>
    <row r="58" spans="1:14" s="8" customFormat="1" ht="16.5" hidden="1">
      <c r="A58" s="69" t="s">
        <v>52</v>
      </c>
      <c r="B58" s="69"/>
      <c r="C58" s="70"/>
      <c r="D58" s="29">
        <f>'[1]司法'!$M$41+'[1]司法'!$N$41+'[1]司法'!$O$41</f>
        <v>0</v>
      </c>
      <c r="E58" s="29"/>
      <c r="F58" s="29"/>
      <c r="G58" s="29"/>
      <c r="H58" s="27" t="str">
        <f t="shared" si="5"/>
        <v>                 …</v>
      </c>
      <c r="I58" s="29">
        <f>'[1]司法'!$M$40+'[1]司法'!$N$40+'[1]司法'!$O$40</f>
        <v>0</v>
      </c>
      <c r="J58" s="27">
        <f>IF(SUM(H58:I58)&lt;&gt;SUM(K58:M58),"             不平衡",SUM(H58:I58))</f>
        <v>0</v>
      </c>
      <c r="K58" s="29">
        <f>'[1]司法'!$N$40+'[1]司法'!$N$41</f>
        <v>0</v>
      </c>
      <c r="L58" s="29">
        <f>'[1]司法'!$O$40+'[1]司法'!$O$41</f>
        <v>0</v>
      </c>
      <c r="M58" s="29">
        <f>'[1]司法'!$M$40+'[1]司法'!$M$41</f>
        <v>0</v>
      </c>
      <c r="N58" s="17"/>
    </row>
    <row r="59" spans="1:14" s="8" customFormat="1" ht="16.5" hidden="1">
      <c r="A59" s="69" t="s">
        <v>176</v>
      </c>
      <c r="B59" s="69"/>
      <c r="C59" s="70"/>
      <c r="D59" s="29">
        <f>'[1]司法'!$M$43+'[1]司法'!$N$43+'[1]司法'!$O$43</f>
        <v>0</v>
      </c>
      <c r="E59" s="29"/>
      <c r="F59" s="29"/>
      <c r="G59" s="29"/>
      <c r="H59" s="27" t="str">
        <f t="shared" si="5"/>
        <v>                 …</v>
      </c>
      <c r="I59" s="29">
        <f>'[1]司法'!$M$42+'[1]司法'!$N$42+'[1]司法'!$O$42</f>
        <v>0</v>
      </c>
      <c r="J59" s="27">
        <f>IF(SUM(H59:I59)&lt;&gt;SUM(K59:M59),"             不平衡",SUM(H59:I59))</f>
        <v>0</v>
      </c>
      <c r="K59" s="29">
        <f>'[1]司法'!$N$42+'[1]司法'!$N$43</f>
        <v>0</v>
      </c>
      <c r="L59" s="29">
        <f>'[1]司法'!$O$42+'[1]司法'!$O$43</f>
        <v>0</v>
      </c>
      <c r="M59" s="29">
        <f>'[1]司法'!$M$42+'[1]司法'!$M$43</f>
        <v>0</v>
      </c>
      <c r="N59" s="17"/>
    </row>
    <row r="60" spans="1:14" s="8" customFormat="1" ht="16.5" hidden="1">
      <c r="A60" s="69" t="s">
        <v>53</v>
      </c>
      <c r="B60" s="69"/>
      <c r="C60" s="70"/>
      <c r="D60" s="29">
        <f>'[1]司法'!$M$45+'[1]司法'!$N$45+'[1]司法'!$O$45</f>
        <v>0</v>
      </c>
      <c r="E60" s="29"/>
      <c r="F60" s="29"/>
      <c r="G60" s="29"/>
      <c r="H60" s="27" t="str">
        <f t="shared" si="5"/>
        <v>                 …</v>
      </c>
      <c r="I60" s="29">
        <f>'[1]司法'!$M$44+'[1]司法'!$N$44+'[1]司法'!$O$44</f>
        <v>0</v>
      </c>
      <c r="J60" s="27">
        <f aca="true" t="shared" si="7" ref="J60:J75">IF(SUM(H60:I60)&lt;&gt;SUM(K60:M60),"             不平衡",SUM(H60:I60))</f>
        <v>0</v>
      </c>
      <c r="K60" s="29">
        <f>'[1]司法'!$N$44+'[1]司法'!$N$45</f>
        <v>0</v>
      </c>
      <c r="L60" s="29">
        <f>'[1]司法'!$O$44+'[1]司法'!$O$45</f>
        <v>0</v>
      </c>
      <c r="M60" s="29">
        <f>'[1]司法'!$M$44+'[1]司法'!$M$45</f>
        <v>0</v>
      </c>
      <c r="N60" s="17"/>
    </row>
    <row r="61" spans="1:14" s="8" customFormat="1" ht="16.5" hidden="1">
      <c r="A61" s="69" t="s">
        <v>54</v>
      </c>
      <c r="B61" s="69"/>
      <c r="C61" s="70"/>
      <c r="D61" s="29">
        <f>'[1]司法'!$M$47+'[1]司法'!$N$47+'[1]司法'!$O$47</f>
        <v>0</v>
      </c>
      <c r="E61" s="29"/>
      <c r="F61" s="29"/>
      <c r="G61" s="29"/>
      <c r="H61" s="27" t="str">
        <f t="shared" si="5"/>
        <v>                 …</v>
      </c>
      <c r="I61" s="29">
        <f>'[1]司法'!$M$46+'[1]司法'!$N$46+'[1]司法'!$O$46</f>
        <v>0</v>
      </c>
      <c r="J61" s="27">
        <f t="shared" si="7"/>
        <v>0</v>
      </c>
      <c r="K61" s="29">
        <f>'[1]司法'!$N$46+'[1]司法'!$N$47</f>
        <v>0</v>
      </c>
      <c r="L61" s="29">
        <f>'[1]司法'!$O$46+'[1]司法'!$O$47</f>
        <v>0</v>
      </c>
      <c r="M61" s="29">
        <f>'[1]司法'!$M$46+'[1]司法'!$M$47</f>
        <v>0</v>
      </c>
      <c r="N61" s="17"/>
    </row>
    <row r="62" spans="1:14" s="8" customFormat="1" ht="16.5" hidden="1">
      <c r="A62" s="69" t="s">
        <v>55</v>
      </c>
      <c r="B62" s="69"/>
      <c r="C62" s="70"/>
      <c r="D62" s="29">
        <f>'[1]司法'!$M$49+'[1]司法'!$N$49+'[1]司法'!$O$49</f>
        <v>0</v>
      </c>
      <c r="E62" s="29"/>
      <c r="F62" s="29"/>
      <c r="G62" s="29"/>
      <c r="H62" s="27" t="str">
        <f t="shared" si="5"/>
        <v>                 …</v>
      </c>
      <c r="I62" s="29">
        <f>'[1]司法'!$M$48+'[1]司法'!$N$48+'[1]司法'!$O$48</f>
        <v>0</v>
      </c>
      <c r="J62" s="27">
        <f t="shared" si="7"/>
        <v>0</v>
      </c>
      <c r="K62" s="29">
        <f>'[1]司法'!$N$48+'[1]司法'!$N$49</f>
        <v>0</v>
      </c>
      <c r="L62" s="29">
        <f>'[1]司法'!$O$48+'[1]司法'!$O$49</f>
        <v>0</v>
      </c>
      <c r="M62" s="29">
        <f>'[1]司法'!$M$48+'[1]司法'!$M$49</f>
        <v>0</v>
      </c>
      <c r="N62" s="17"/>
    </row>
    <row r="63" spans="1:14" s="8" customFormat="1" ht="16.5" hidden="1">
      <c r="A63" s="69" t="s">
        <v>56</v>
      </c>
      <c r="B63" s="69"/>
      <c r="C63" s="70"/>
      <c r="D63" s="29">
        <f>'[1]司法'!$M$51+'[1]司法'!$N$51+'[1]司法'!$O$51</f>
        <v>0</v>
      </c>
      <c r="E63" s="29"/>
      <c r="F63" s="29"/>
      <c r="G63" s="29"/>
      <c r="H63" s="27" t="str">
        <f t="shared" si="5"/>
        <v>                 …</v>
      </c>
      <c r="I63" s="29">
        <f>'[1]司法'!$M$50+'[1]司法'!$N$50+'[1]司法'!$O$50</f>
        <v>0</v>
      </c>
      <c r="J63" s="27">
        <f t="shared" si="7"/>
        <v>0</v>
      </c>
      <c r="K63" s="29">
        <f>'[1]司法'!$N$50+'[1]司法'!$N$51</f>
        <v>0</v>
      </c>
      <c r="L63" s="29">
        <f>'[1]司法'!$O$50+'[1]司法'!$O$51</f>
        <v>0</v>
      </c>
      <c r="M63" s="29">
        <f>'[1]司法'!$M$50+'[1]司法'!$M$51</f>
        <v>0</v>
      </c>
      <c r="N63" s="17"/>
    </row>
    <row r="64" spans="1:14" s="8" customFormat="1" ht="16.5" hidden="1">
      <c r="A64" s="69" t="s">
        <v>57</v>
      </c>
      <c r="B64" s="69"/>
      <c r="C64" s="70"/>
      <c r="D64" s="29">
        <f>'[1]司法'!$M$53+'[1]司法'!$N$53+'[1]司法'!$O$53</f>
        <v>0</v>
      </c>
      <c r="E64" s="29"/>
      <c r="F64" s="29"/>
      <c r="G64" s="29"/>
      <c r="H64" s="27" t="str">
        <f t="shared" si="5"/>
        <v>                 …</v>
      </c>
      <c r="I64" s="29">
        <f>'[1]司法'!$M$52+'[1]司法'!$N$52+'[1]司法'!$O$52</f>
        <v>0</v>
      </c>
      <c r="J64" s="27">
        <f t="shared" si="7"/>
        <v>0</v>
      </c>
      <c r="K64" s="29">
        <f>'[1]司法'!$N$52+'[1]司法'!$N$53</f>
        <v>0</v>
      </c>
      <c r="L64" s="29">
        <f>'[1]司法'!$O$52+'[1]司法'!$O$53</f>
        <v>0</v>
      </c>
      <c r="M64" s="29">
        <f>'[1]司法'!$M$52+'[1]司法'!$M$53</f>
        <v>0</v>
      </c>
      <c r="N64" s="17"/>
    </row>
    <row r="65" spans="1:14" s="8" customFormat="1" ht="16.5" hidden="1">
      <c r="A65" s="69" t="s">
        <v>58</v>
      </c>
      <c r="B65" s="69"/>
      <c r="C65" s="70"/>
      <c r="D65" s="29">
        <f>'[1]司法'!$M$55+'[1]司法'!$N$55+'[1]司法'!$O$55</f>
        <v>0</v>
      </c>
      <c r="E65" s="29"/>
      <c r="F65" s="29"/>
      <c r="G65" s="29"/>
      <c r="H65" s="27" t="str">
        <f t="shared" si="5"/>
        <v>                 …</v>
      </c>
      <c r="I65" s="29">
        <f>'[1]司法'!$M$54+'[1]司法'!$N$54+'[1]司法'!$O$54</f>
        <v>0</v>
      </c>
      <c r="J65" s="27">
        <f t="shared" si="7"/>
        <v>0</v>
      </c>
      <c r="K65" s="29">
        <f>'[1]司法'!$N$54+'[1]司法'!$N$55</f>
        <v>0</v>
      </c>
      <c r="L65" s="29">
        <f>'[1]司法'!$O$54+'[1]司法'!$O$55</f>
        <v>0</v>
      </c>
      <c r="M65" s="29">
        <f>'[1]司法'!$M$54+'[1]司法'!$M$55</f>
        <v>0</v>
      </c>
      <c r="N65" s="17"/>
    </row>
    <row r="66" spans="1:14" s="8" customFormat="1" ht="16.5" hidden="1">
      <c r="A66" s="69" t="s">
        <v>59</v>
      </c>
      <c r="B66" s="69"/>
      <c r="C66" s="70"/>
      <c r="D66" s="29">
        <f>'[1]司法'!$M$57+'[1]司法'!$N$57+'[1]司法'!$O$57</f>
        <v>0</v>
      </c>
      <c r="E66" s="29"/>
      <c r="F66" s="29"/>
      <c r="G66" s="29"/>
      <c r="H66" s="27" t="str">
        <f t="shared" si="5"/>
        <v>                 …</v>
      </c>
      <c r="I66" s="29">
        <f>'[1]司法'!$M$56+'[1]司法'!$N$56+'[1]司法'!$O$56</f>
        <v>0</v>
      </c>
      <c r="J66" s="27">
        <f t="shared" si="7"/>
        <v>0</v>
      </c>
      <c r="K66" s="29">
        <f>'[1]司法'!$N$56+'[1]司法'!$N$57</f>
        <v>0</v>
      </c>
      <c r="L66" s="29">
        <f>'[1]司法'!$O$56+'[1]司法'!$O$57</f>
        <v>0</v>
      </c>
      <c r="M66" s="29">
        <f>'[1]司法'!$M$56+'[1]司法'!$M$57</f>
        <v>0</v>
      </c>
      <c r="N66" s="17"/>
    </row>
    <row r="67" spans="1:14" s="8" customFormat="1" ht="16.5" hidden="1">
      <c r="A67" s="69" t="s">
        <v>60</v>
      </c>
      <c r="B67" s="69"/>
      <c r="C67" s="70"/>
      <c r="D67" s="29">
        <f>'[1]司法'!$M$59+'[1]司法'!$N$59+'[1]司法'!$O$59</f>
        <v>0</v>
      </c>
      <c r="E67" s="29"/>
      <c r="F67" s="29"/>
      <c r="G67" s="29"/>
      <c r="H67" s="27" t="str">
        <f t="shared" si="5"/>
        <v>                 …</v>
      </c>
      <c r="I67" s="29">
        <f>'[1]司法'!$M$58+'[1]司法'!$N$58+'[1]司法'!$O$58</f>
        <v>0</v>
      </c>
      <c r="J67" s="27">
        <f t="shared" si="7"/>
        <v>0</v>
      </c>
      <c r="K67" s="29">
        <f>'[1]司法'!$N$58+'[1]司法'!$N$59</f>
        <v>0</v>
      </c>
      <c r="L67" s="29">
        <f>'[1]司法'!$O$58+'[1]司法'!$O$59</f>
        <v>0</v>
      </c>
      <c r="M67" s="29">
        <f>'[1]司法'!$M$58+'[1]司法'!$M$59</f>
        <v>0</v>
      </c>
      <c r="N67" s="17"/>
    </row>
    <row r="68" spans="1:14" s="8" customFormat="1" ht="16.5" hidden="1">
      <c r="A68" s="69" t="s">
        <v>61</v>
      </c>
      <c r="B68" s="69"/>
      <c r="C68" s="70"/>
      <c r="D68" s="29">
        <f>'[1]司法'!$M$61+'[1]司法'!$N$61+'[1]司法'!$O$61</f>
        <v>0</v>
      </c>
      <c r="E68" s="29"/>
      <c r="F68" s="29"/>
      <c r="G68" s="29"/>
      <c r="H68" s="27" t="str">
        <f t="shared" si="5"/>
        <v>                 …</v>
      </c>
      <c r="I68" s="29">
        <f>'[1]司法'!$M$60+'[1]司法'!$N$60+'[1]司法'!$O$60</f>
        <v>0</v>
      </c>
      <c r="J68" s="27">
        <f t="shared" si="7"/>
        <v>0</v>
      </c>
      <c r="K68" s="29">
        <f>'[1]司法'!$N$60+'[1]司法'!$N$61</f>
        <v>0</v>
      </c>
      <c r="L68" s="29">
        <f>'[1]司法'!$O$60+'[1]司法'!$O$61</f>
        <v>0</v>
      </c>
      <c r="M68" s="29">
        <f>'[1]司法'!$M$60+'[1]司法'!$M$61</f>
        <v>0</v>
      </c>
      <c r="N68" s="17"/>
    </row>
    <row r="69" spans="1:14" s="8" customFormat="1" ht="16.5" hidden="1">
      <c r="A69" s="69" t="s">
        <v>62</v>
      </c>
      <c r="B69" s="69"/>
      <c r="C69" s="70"/>
      <c r="D69" s="29">
        <f>'[1]司法'!$M$63+'[1]司法'!$N$63+'[1]司法'!$O$63</f>
        <v>0</v>
      </c>
      <c r="E69" s="29"/>
      <c r="F69" s="29"/>
      <c r="G69" s="29"/>
      <c r="H69" s="27" t="str">
        <f t="shared" si="5"/>
        <v>                 …</v>
      </c>
      <c r="I69" s="29">
        <f>'[1]司法'!$M$62+'[1]司法'!$N$62+'[1]司法'!$O$62</f>
        <v>0</v>
      </c>
      <c r="J69" s="27">
        <f t="shared" si="7"/>
        <v>0</v>
      </c>
      <c r="K69" s="29">
        <f>'[1]司法'!$N$62+'[1]司法'!$N$63</f>
        <v>0</v>
      </c>
      <c r="L69" s="29">
        <f>'[1]司法'!$O$62+'[1]司法'!$O$63</f>
        <v>0</v>
      </c>
      <c r="M69" s="29">
        <f>'[1]司法'!$M$62+'[1]司法'!$M$63</f>
        <v>0</v>
      </c>
      <c r="N69" s="17"/>
    </row>
    <row r="70" spans="1:14" s="8" customFormat="1" ht="16.5" hidden="1">
      <c r="A70" s="69" t="s">
        <v>180</v>
      </c>
      <c r="B70" s="69"/>
      <c r="C70" s="70"/>
      <c r="D70" s="29">
        <f>'[1]司法'!$M$65+'[1]司法'!$N$65+'[1]司法'!$O$65</f>
        <v>0</v>
      </c>
      <c r="E70" s="29"/>
      <c r="F70" s="29"/>
      <c r="G70" s="29"/>
      <c r="H70" s="27" t="str">
        <f t="shared" si="5"/>
        <v>                 …</v>
      </c>
      <c r="I70" s="29">
        <f>'[1]司法'!$M$64+'[1]司法'!$N$64+'[1]司法'!$O$64</f>
        <v>0</v>
      </c>
      <c r="J70" s="27">
        <f>IF(SUM(H70:I70)&lt;&gt;SUM(K70:M70),"             不平衡",SUM(H70:I70))</f>
        <v>0</v>
      </c>
      <c r="K70" s="29">
        <f>'[1]司法'!$N$64+'[1]司法'!$N$65</f>
        <v>0</v>
      </c>
      <c r="L70" s="29">
        <f>'[1]司法'!$O$64+'[1]司法'!$O$65</f>
        <v>0</v>
      </c>
      <c r="M70" s="29">
        <f>'[1]司法'!$M$64+'[1]司法'!$M$65</f>
        <v>0</v>
      </c>
      <c r="N70" s="17"/>
    </row>
    <row r="71" spans="1:14" s="8" customFormat="1" ht="16.5" hidden="1">
      <c r="A71" s="69" t="s">
        <v>63</v>
      </c>
      <c r="B71" s="69"/>
      <c r="C71" s="70"/>
      <c r="D71" s="29">
        <f>'[1]司法'!$M$67+'[1]司法'!$N$67+'[1]司法'!$O$67</f>
        <v>0</v>
      </c>
      <c r="E71" s="29"/>
      <c r="F71" s="29"/>
      <c r="G71" s="29"/>
      <c r="H71" s="27" t="str">
        <f t="shared" si="5"/>
        <v>                 …</v>
      </c>
      <c r="I71" s="29">
        <f>'[1]司法'!$M$66+'[1]司法'!$N$66+'[1]司法'!$O$66</f>
        <v>0</v>
      </c>
      <c r="J71" s="27">
        <f t="shared" si="7"/>
        <v>0</v>
      </c>
      <c r="K71" s="29">
        <f>'[1]司法'!$N$66+'[1]司法'!$N$673</f>
        <v>0</v>
      </c>
      <c r="L71" s="29">
        <f>'[1]司法'!$O$66+'[1]司法'!$O$673</f>
        <v>0</v>
      </c>
      <c r="M71" s="29">
        <f>'[1]司法'!$M$66+'[1]司法'!$M$673</f>
        <v>0</v>
      </c>
      <c r="N71" s="17"/>
    </row>
    <row r="72" spans="1:14" s="8" customFormat="1" ht="16.5" hidden="1">
      <c r="A72" s="69" t="s">
        <v>64</v>
      </c>
      <c r="B72" s="69"/>
      <c r="C72" s="70"/>
      <c r="D72" s="29">
        <f>'[1]司法'!$M$69+'[1]司法'!$N$69+'[1]司法'!$O$69</f>
        <v>0</v>
      </c>
      <c r="E72" s="29"/>
      <c r="F72" s="29"/>
      <c r="G72" s="29"/>
      <c r="H72" s="27" t="str">
        <f t="shared" si="5"/>
        <v>                 …</v>
      </c>
      <c r="I72" s="29">
        <f>'[1]司法'!$M$68+'[1]司法'!$N$68+'[1]司法'!$O$68</f>
        <v>0</v>
      </c>
      <c r="J72" s="27">
        <f t="shared" si="7"/>
        <v>0</v>
      </c>
      <c r="K72" s="29">
        <f>'[1]司法'!$N$68+'[1]司法'!$N$69</f>
        <v>0</v>
      </c>
      <c r="L72" s="29">
        <f>'[1]司法'!$O$68+'[1]司法'!$O$69</f>
        <v>0</v>
      </c>
      <c r="M72" s="29">
        <f>'[1]司法'!$M$68+'[1]司法'!$M$69</f>
        <v>0</v>
      </c>
      <c r="N72" s="17"/>
    </row>
    <row r="73" spans="1:14" s="8" customFormat="1" ht="16.5" hidden="1">
      <c r="A73" s="69" t="s">
        <v>230</v>
      </c>
      <c r="B73" s="69"/>
      <c r="C73" s="70"/>
      <c r="D73" s="29">
        <f>'[1]司法'!$M$21+'[1]司法'!$N$21+'[1]司法'!$O$21</f>
        <v>0</v>
      </c>
      <c r="E73" s="29"/>
      <c r="F73" s="29"/>
      <c r="G73" s="29"/>
      <c r="H73" s="27" t="str">
        <f>IF(SUM(D73:G73)=0,"                 …",SUM(D73:G73))</f>
        <v>                 …</v>
      </c>
      <c r="I73" s="29">
        <f>'[1]司法'!$M$20+'[1]司法'!$N$20+'[1]司法'!$O$20</f>
        <v>0</v>
      </c>
      <c r="J73" s="27">
        <f t="shared" si="7"/>
        <v>0</v>
      </c>
      <c r="K73" s="29">
        <f>'[1]司法'!$N$20+'[1]司法'!$N$21</f>
        <v>0</v>
      </c>
      <c r="L73" s="29">
        <f>'[1]司法'!$O$20+'[1]司法'!$O$21</f>
        <v>0</v>
      </c>
      <c r="M73" s="29">
        <f>'[1]司法'!$M$20+'[1]司法'!$M$21</f>
        <v>0</v>
      </c>
      <c r="N73" s="17"/>
    </row>
    <row r="74" spans="1:14" s="8" customFormat="1" ht="16.5">
      <c r="A74" s="69" t="s">
        <v>248</v>
      </c>
      <c r="B74" s="69"/>
      <c r="C74" s="70"/>
      <c r="D74" s="29">
        <f>'[1]司法'!$M$73+'[1]司法'!$N$73+'[1]司法'!$O$73</f>
        <v>0</v>
      </c>
      <c r="E74" s="29"/>
      <c r="F74" s="29"/>
      <c r="G74" s="29"/>
      <c r="H74" s="27" t="str">
        <f>IF(SUM(D74:G74)=0,"                 …",SUM(D74:G74))</f>
        <v>                 …</v>
      </c>
      <c r="I74" s="29">
        <f>'[1]司法'!$M$72+'[1]司法'!$N$72+'[1]司法'!$O$72</f>
        <v>44100</v>
      </c>
      <c r="J74" s="27">
        <f>IF(SUM(H74:I74)&lt;&gt;SUM(K74:M74),"             不平衡",SUM(H74:I74))</f>
        <v>44100</v>
      </c>
      <c r="K74" s="29">
        <f>'[1]司法'!$N$72+'[1]司法'!$N$73</f>
        <v>44100</v>
      </c>
      <c r="L74" s="29">
        <f>'[1]司法'!$O$72+'[1]司法'!$O$73</f>
        <v>0</v>
      </c>
      <c r="M74" s="29">
        <f>'[1]司法'!$M$72+'[1]司法'!$M$73</f>
        <v>0</v>
      </c>
      <c r="N74" s="17"/>
    </row>
    <row r="75" spans="1:14" s="8" customFormat="1" ht="16.5" hidden="1">
      <c r="A75" s="69" t="s">
        <v>231</v>
      </c>
      <c r="B75" s="69"/>
      <c r="C75" s="70"/>
      <c r="D75" s="29">
        <f>'[1]司法'!$M$75+'[1]司法'!$N$75+'[1]司法'!$O$75</f>
        <v>0</v>
      </c>
      <c r="E75" s="29"/>
      <c r="F75" s="29"/>
      <c r="G75" s="29"/>
      <c r="H75" s="27" t="str">
        <f>IF(SUM(D75:G75)=0,"                 …",SUM(D75:G75))</f>
        <v>                 …</v>
      </c>
      <c r="I75" s="29">
        <f>'[1]司法'!$M$74+'[1]司法'!$N$74+'[1]司法'!$O$74</f>
        <v>0</v>
      </c>
      <c r="J75" s="27">
        <f t="shared" si="7"/>
        <v>0</v>
      </c>
      <c r="K75" s="29">
        <f>'[1]司法'!$N$74+'[1]司法'!$N$75</f>
        <v>0</v>
      </c>
      <c r="L75" s="29">
        <f>'[1]司法'!$O$74+'[1]司法'!$O$75</f>
        <v>0</v>
      </c>
      <c r="M75" s="29">
        <f>'[1]司法'!$M$74+'[1]司法'!$M$75</f>
        <v>0</v>
      </c>
      <c r="N75" s="17"/>
    </row>
    <row r="76" spans="1:14" s="8" customFormat="1" ht="16.5">
      <c r="A76" s="52"/>
      <c r="B76" s="52"/>
      <c r="C76" s="21"/>
      <c r="D76" s="29"/>
      <c r="E76" s="29"/>
      <c r="F76" s="29"/>
      <c r="G76" s="29"/>
      <c r="H76" s="27"/>
      <c r="I76" s="29"/>
      <c r="J76" s="27"/>
      <c r="K76" s="29"/>
      <c r="L76" s="29"/>
      <c r="M76" s="29"/>
      <c r="N76" s="17"/>
    </row>
    <row r="77" spans="1:14" s="34" customFormat="1" ht="16.5">
      <c r="A77" s="72" t="s">
        <v>7</v>
      </c>
      <c r="B77" s="72"/>
      <c r="C77" s="73"/>
      <c r="D77" s="32">
        <f>IF(SUM(D78:D83)=0,"               …",SUM(D78:D83))</f>
        <v>33100</v>
      </c>
      <c r="E77" s="32" t="str">
        <f>IF(SUM(E78:E83)=0,"           …",SUM(E78:E83))</f>
        <v>           …</v>
      </c>
      <c r="F77" s="32" t="str">
        <f>IF(SUM(F78:F83)=0,"           …",SUM(F78:F83))</f>
        <v>           …</v>
      </c>
      <c r="G77" s="32" t="str">
        <f>IF(SUM(G78:G83)=0,"           …",SUM(G78:G83))</f>
        <v>           …</v>
      </c>
      <c r="H77" s="32">
        <f aca="true" t="shared" si="8" ref="H77:H82">IF(SUM(D77:G77)=0,"                 …",SUM(D77:G77))</f>
        <v>33100</v>
      </c>
      <c r="I77" s="32">
        <f>IF(SUM(I78:I83)=0,"               …",SUM(I78:I83))</f>
        <v>423150</v>
      </c>
      <c r="J77" s="32">
        <f aca="true" t="shared" si="9" ref="J77:J82">IF(SUM(H77:I77)&lt;&gt;SUM(K77:M77),"             不平衡",SUM(H77:I77))</f>
        <v>456250</v>
      </c>
      <c r="K77" s="32">
        <f>IF(SUM(K78:K83)=0,"               …",SUM(K78:K83))</f>
        <v>456250</v>
      </c>
      <c r="L77" s="32" t="str">
        <f>IF(SUM(L78:L83)=0,"               …",SUM(L78:L83))</f>
        <v>               …</v>
      </c>
      <c r="M77" s="33" t="str">
        <f>IF(SUM(M78:M83)=0,"               …",SUM(M78:M83))</f>
        <v>               …</v>
      </c>
      <c r="N77" s="46"/>
    </row>
    <row r="78" spans="1:41" s="40" customFormat="1" ht="17.25" thickBot="1">
      <c r="A78" s="69" t="s">
        <v>65</v>
      </c>
      <c r="B78" s="69"/>
      <c r="C78" s="70"/>
      <c r="D78" s="29">
        <f>'[1]立法,考試'!$M$13+'[1]立法,考試'!$N$13+'[1]立法,考試'!$O$13</f>
        <v>0</v>
      </c>
      <c r="E78" s="29">
        <v>0</v>
      </c>
      <c r="F78" s="29">
        <v>0</v>
      </c>
      <c r="G78" s="29">
        <v>0</v>
      </c>
      <c r="H78" s="27" t="str">
        <f t="shared" si="8"/>
        <v>                 …</v>
      </c>
      <c r="I78" s="29">
        <f>'[1]立法,考試'!$M$12+'[1]立法,考試'!$N$12+'[1]立法,考試'!$O$12</f>
        <v>35700</v>
      </c>
      <c r="J78" s="27">
        <f t="shared" si="9"/>
        <v>35700</v>
      </c>
      <c r="K78" s="29">
        <f>'[1]立法,考試'!$N$12+'[1]立法,考試'!$N$13</f>
        <v>35700</v>
      </c>
      <c r="L78" s="29">
        <f>'[1]立法,考試'!$O$12+'[1]立法,考試'!$O$13</f>
        <v>0</v>
      </c>
      <c r="M78" s="29">
        <f>'[1]立法,考試'!$M$12+'[1]立法,考試'!$M$13</f>
        <v>0</v>
      </c>
      <c r="N78" s="17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14" s="8" customFormat="1" ht="17.25" thickTop="1">
      <c r="A79" s="69" t="s">
        <v>66</v>
      </c>
      <c r="B79" s="69"/>
      <c r="C79" s="70"/>
      <c r="D79" s="29">
        <f>'[1]立法,考試'!$M$15+'[1]立法,考試'!$N$15+'[1]立法,考試'!$O$15</f>
        <v>0</v>
      </c>
      <c r="E79" s="29">
        <v>0</v>
      </c>
      <c r="F79" s="29">
        <v>0</v>
      </c>
      <c r="G79" s="29">
        <v>0</v>
      </c>
      <c r="H79" s="27" t="str">
        <f t="shared" si="8"/>
        <v>                 …</v>
      </c>
      <c r="I79" s="29">
        <f>'[1]立法,考試'!$M$14+'[1]立法,考試'!$N$14+'[1]立法,考試'!$O$14</f>
        <v>221150</v>
      </c>
      <c r="J79" s="27">
        <f t="shared" si="9"/>
        <v>221150</v>
      </c>
      <c r="K79" s="29">
        <f>'[1]立法,考試'!$N$14+'[1]立法,考試'!$N$15</f>
        <v>221150</v>
      </c>
      <c r="L79" s="29">
        <f>'[1]立法,考試'!$O$14+'[1]立法,考試'!$O$15</f>
        <v>0</v>
      </c>
      <c r="M79" s="29">
        <f>'[1]立法,考試'!$M$14+'[1]立法,考試'!$M$15</f>
        <v>0</v>
      </c>
      <c r="N79" s="17"/>
    </row>
    <row r="80" spans="1:14" s="8" customFormat="1" ht="16.5">
      <c r="A80" s="69" t="s">
        <v>67</v>
      </c>
      <c r="B80" s="69"/>
      <c r="C80" s="70"/>
      <c r="D80" s="29">
        <f>'[1]立法,考試'!$M$17+'[1]立法,考試'!$N$17+'[1]立法,考試'!$O$17</f>
        <v>20000</v>
      </c>
      <c r="E80" s="29">
        <v>0</v>
      </c>
      <c r="F80" s="29">
        <v>0</v>
      </c>
      <c r="G80" s="29">
        <v>0</v>
      </c>
      <c r="H80" s="27">
        <f t="shared" si="8"/>
        <v>20000</v>
      </c>
      <c r="I80" s="29">
        <f>'[1]立法,考試'!$M$16+'[1]立法,考試'!$N$16+'[1]立法,考試'!$O$16</f>
        <v>40600</v>
      </c>
      <c r="J80" s="27">
        <f t="shared" si="9"/>
        <v>60600</v>
      </c>
      <c r="K80" s="29">
        <f>'[1]立法,考試'!$N$16+'[1]立法,考試'!$N$17</f>
        <v>60600</v>
      </c>
      <c r="L80" s="29">
        <f>'[1]立法,考試'!$O$16+'[1]立法,考試'!$O$17</f>
        <v>0</v>
      </c>
      <c r="M80" s="29">
        <f>'[1]立法,考試'!$M$16+'[1]立法,考試'!$M$17</f>
        <v>0</v>
      </c>
      <c r="N80" s="17"/>
    </row>
    <row r="81" spans="1:14" s="8" customFormat="1" ht="16.5">
      <c r="A81" s="69" t="s">
        <v>157</v>
      </c>
      <c r="B81" s="69"/>
      <c r="C81" s="70"/>
      <c r="D81" s="29">
        <f>'[1]立法,考試'!$M$19+'[1]立法,考試'!$N$19+'[1]立法,考試'!$O$19</f>
        <v>0</v>
      </c>
      <c r="E81" s="29">
        <v>0</v>
      </c>
      <c r="F81" s="29">
        <v>0</v>
      </c>
      <c r="G81" s="29">
        <v>0</v>
      </c>
      <c r="H81" s="27" t="str">
        <f t="shared" si="8"/>
        <v>                 …</v>
      </c>
      <c r="I81" s="29">
        <f>'[1]立法,考試'!$M$18+'[1]立法,考試'!$N$18+'[1]立法,考試'!$O$18</f>
        <v>5000</v>
      </c>
      <c r="J81" s="27">
        <f t="shared" si="9"/>
        <v>5000</v>
      </c>
      <c r="K81" s="29">
        <f>'[1]立法,考試'!$N$18+'[1]立法,考試'!$N$19</f>
        <v>5000</v>
      </c>
      <c r="L81" s="29">
        <f>'[1]立法,考試'!$O$18+'[1]立法,考試'!$O$19</f>
        <v>0</v>
      </c>
      <c r="M81" s="29">
        <f>'[1]立法,考試'!$M$18+'[1]立法,考試'!$M$19</f>
        <v>0</v>
      </c>
      <c r="N81" s="17"/>
    </row>
    <row r="82" spans="1:14" s="8" customFormat="1" ht="16.5">
      <c r="A82" s="69" t="s">
        <v>201</v>
      </c>
      <c r="B82" s="69"/>
      <c r="C82" s="70"/>
      <c r="D82" s="29">
        <f>'[1]立法,考試'!$M$21+'[1]立法,考試'!$N$21+'[1]立法,考試'!$O$21</f>
        <v>13100</v>
      </c>
      <c r="E82" s="29">
        <v>0</v>
      </c>
      <c r="F82" s="29">
        <v>0</v>
      </c>
      <c r="G82" s="29">
        <v>0</v>
      </c>
      <c r="H82" s="27">
        <f t="shared" si="8"/>
        <v>13100</v>
      </c>
      <c r="I82" s="29">
        <f>'[1]立法,考試'!$M$20+'[1]立法,考試'!$N$20+'[1]立法,考試'!$O$20</f>
        <v>120700</v>
      </c>
      <c r="J82" s="27">
        <f t="shared" si="9"/>
        <v>133800</v>
      </c>
      <c r="K82" s="29">
        <f>'[1]立法,考試'!$N$20+'[1]立法,考試'!$N$21</f>
        <v>133800</v>
      </c>
      <c r="L82" s="29">
        <f>'[1]立法,考試'!$O$20+'[1]立法,考試'!$O$21</f>
        <v>0</v>
      </c>
      <c r="M82" s="29">
        <f>'[1]立法,考試'!$M$20+'[1]立法,考試'!$M$21</f>
        <v>0</v>
      </c>
      <c r="N82" s="17"/>
    </row>
    <row r="83" spans="1:14" s="8" customFormat="1" ht="16.5">
      <c r="A83" s="23"/>
      <c r="B83" s="23"/>
      <c r="C83" s="22"/>
      <c r="D83" s="25"/>
      <c r="E83" s="25"/>
      <c r="F83" s="25"/>
      <c r="G83" s="25"/>
      <c r="H83" s="25"/>
      <c r="I83" s="25"/>
      <c r="J83" s="25"/>
      <c r="K83" s="25"/>
      <c r="L83" s="25"/>
      <c r="M83" s="28"/>
      <c r="N83" s="17"/>
    </row>
    <row r="84" spans="1:14" s="34" customFormat="1" ht="16.5">
      <c r="A84" s="72" t="s">
        <v>8</v>
      </c>
      <c r="B84" s="72"/>
      <c r="C84" s="73"/>
      <c r="D84" s="32" t="str">
        <f>IF(SUM(D85:D89)=0,"               …",SUM(D85:D89))</f>
        <v>               …</v>
      </c>
      <c r="E84" s="32" t="str">
        <f>IF(SUM(E85:E89)=0,"           …",SUM(E85:E89))</f>
        <v>           …</v>
      </c>
      <c r="F84" s="32" t="str">
        <f>IF(SUM(F85:F89)=0,"           …",SUM(F85:F89))</f>
        <v>           …</v>
      </c>
      <c r="G84" s="32" t="str">
        <f>IF(SUM(G85:G89)=0,"           …",SUM(G85:G89))</f>
        <v>           …</v>
      </c>
      <c r="H84" s="32" t="str">
        <f>IF(SUM(D84:G84)=0,"                 …",SUM(D84:G84))</f>
        <v>                 …</v>
      </c>
      <c r="I84" s="32">
        <f>IF(SUM(I85:I89)=0,"               …",SUM(I85:I89))</f>
        <v>2674537.02</v>
      </c>
      <c r="J84" s="32">
        <f>IF(SUM(H84:I84)&lt;&gt;SUM(K84:M84),"             不平衡",SUM(H84:I84))</f>
        <v>2674537.02</v>
      </c>
      <c r="K84" s="33">
        <f>IF(SUM(K85:K89)=0,"               …",SUM(K85:K89))</f>
        <v>2549577.02</v>
      </c>
      <c r="L84" s="32" t="str">
        <f>IF(SUM(L85:L89)=0,"               …",SUM(L85:L89))</f>
        <v>               …</v>
      </c>
      <c r="M84" s="32">
        <f>IF(SUM(M85:M89)=0,"               …",SUM(M85:M89))</f>
        <v>124960</v>
      </c>
      <c r="N84" s="33"/>
    </row>
    <row r="85" spans="1:14" s="8" customFormat="1" ht="16.5">
      <c r="A85" s="69" t="s">
        <v>68</v>
      </c>
      <c r="B85" s="69"/>
      <c r="C85" s="70"/>
      <c r="D85" s="29">
        <f>'[1]監察'!$M$7+'[1]監察'!$N$7+'[1]監察'!$O$7</f>
        <v>0</v>
      </c>
      <c r="E85" s="29">
        <v>0</v>
      </c>
      <c r="F85" s="29">
        <v>0</v>
      </c>
      <c r="G85" s="29">
        <v>0</v>
      </c>
      <c r="H85" s="27" t="str">
        <f>IF(SUM(D85:G85)=0,"                 …",SUM(D85:G85))</f>
        <v>                 …</v>
      </c>
      <c r="I85" s="29">
        <f>'[1]監察'!$M$6+'[1]監察'!$N$6+'[1]監察'!$O$6</f>
        <v>338447.02</v>
      </c>
      <c r="J85" s="27">
        <f>IF(SUM(H85:I85)&lt;&gt;SUM(K85:M85),"             不平衡",SUM(H85:I85))</f>
        <v>338447.02</v>
      </c>
      <c r="K85" s="30">
        <f>'[1]監察'!$N$6+'[1]監察'!$N$7</f>
        <v>338447.02</v>
      </c>
      <c r="L85" s="29">
        <f>'[1]監察'!$O$6+'[1]監察'!$O$7</f>
        <v>0</v>
      </c>
      <c r="M85" s="29">
        <f>'[1]監察'!$M$6+'[1]監察'!$M$7</f>
        <v>0</v>
      </c>
      <c r="N85" s="30"/>
    </row>
    <row r="86" spans="1:14" s="8" customFormat="1" ht="16.5">
      <c r="A86" s="69" t="s">
        <v>69</v>
      </c>
      <c r="B86" s="69"/>
      <c r="C86" s="70"/>
      <c r="D86" s="29">
        <f>'[1]監察'!$M$9+'[1]監察'!$N$9+'[1]監察'!$O$9</f>
        <v>0</v>
      </c>
      <c r="E86" s="29">
        <v>0</v>
      </c>
      <c r="F86" s="29">
        <v>0</v>
      </c>
      <c r="G86" s="29">
        <v>0</v>
      </c>
      <c r="H86" s="27" t="str">
        <f>IF(SUM(D86:G86)=0,"                 …",SUM(D86:G86))</f>
        <v>                 …</v>
      </c>
      <c r="I86" s="29">
        <f>'[1]監察'!$M$8+'[1]監察'!$N$8+'[1]監察'!$O$8</f>
        <v>2324690</v>
      </c>
      <c r="J86" s="27">
        <f>IF(SUM(H86:I86)&lt;&gt;SUM(K86:M86),"             不平衡",SUM(H86:I86))</f>
        <v>2324690</v>
      </c>
      <c r="K86" s="30">
        <f>'[1]監察'!$N$8+'[1]監察'!$N$9</f>
        <v>2199730</v>
      </c>
      <c r="L86" s="29">
        <f>'[1]監察'!$O$8+'[1]監察'!$O$9</f>
        <v>0</v>
      </c>
      <c r="M86" s="29">
        <f>'[1]監察'!$M$8+'[1]監察'!$M$9</f>
        <v>124960</v>
      </c>
      <c r="N86" s="30"/>
    </row>
    <row r="87" spans="1:14" s="8" customFormat="1" ht="16.5">
      <c r="A87" s="69" t="s">
        <v>70</v>
      </c>
      <c r="B87" s="69"/>
      <c r="C87" s="70"/>
      <c r="D87" s="29">
        <f>'[1]監察'!$M$11+'[1]監察'!$N$11+'[1]監察'!$O$11</f>
        <v>0</v>
      </c>
      <c r="E87" s="29">
        <v>0</v>
      </c>
      <c r="F87" s="29">
        <v>0</v>
      </c>
      <c r="G87" s="29">
        <v>0</v>
      </c>
      <c r="H87" s="27" t="str">
        <f>IF(SUM(D87:G87)=0,"                 …",SUM(D87:G87))</f>
        <v>                 …</v>
      </c>
      <c r="I87" s="29">
        <f>'[1]監察'!$M$10+'[1]監察'!$N$10+'[1]監察'!$O$10</f>
        <v>5300</v>
      </c>
      <c r="J87" s="27">
        <f>IF(SUM(H87:I87)&lt;&gt;SUM(K87:M87),"             不平衡",SUM(H87:I87))</f>
        <v>5300</v>
      </c>
      <c r="K87" s="30">
        <f>'[1]監察'!$N$10+'[1]監察'!$N$11</f>
        <v>5300</v>
      </c>
      <c r="L87" s="29">
        <f>'[1]監察'!$O$10+'[1]監察'!$O$11</f>
        <v>0</v>
      </c>
      <c r="M87" s="29">
        <f>'[1]監察'!$M$10+'[1]監察'!$M$11</f>
        <v>0</v>
      </c>
      <c r="N87" s="30"/>
    </row>
    <row r="88" spans="1:14" s="8" customFormat="1" ht="16.5">
      <c r="A88" s="69" t="s">
        <v>71</v>
      </c>
      <c r="B88" s="69"/>
      <c r="C88" s="70"/>
      <c r="D88" s="29">
        <f>'[1]監察'!$M$13+'[1]監察'!$N$13+'[1]監察'!$O$13</f>
        <v>0</v>
      </c>
      <c r="E88" s="29">
        <v>0</v>
      </c>
      <c r="F88" s="29">
        <v>0</v>
      </c>
      <c r="G88" s="29">
        <v>0</v>
      </c>
      <c r="H88" s="27" t="str">
        <f>IF(SUM(D88:G88)=0,"                 …",SUM(D88:G88))</f>
        <v>                 …</v>
      </c>
      <c r="I88" s="29">
        <f>'[1]監察'!$M$12+'[1]監察'!$N$12+'[1]監察'!$O$12</f>
        <v>6100</v>
      </c>
      <c r="J88" s="27">
        <f>IF(SUM(H88:I88)&lt;&gt;SUM(K88:M88),"             不平衡",SUM(H88:I88))</f>
        <v>6100</v>
      </c>
      <c r="K88" s="30">
        <f>'[1]監察'!$N$12+'[1]監察'!$N$13</f>
        <v>6100</v>
      </c>
      <c r="L88" s="29">
        <f>'[1]監察'!$O$12+'[1]監察'!$O$13</f>
        <v>0</v>
      </c>
      <c r="M88" s="29">
        <f>'[1]監察'!$M$12+'[1]監察'!$M$13</f>
        <v>0</v>
      </c>
      <c r="N88" s="30"/>
    </row>
    <row r="89" spans="1:14" s="8" customFormat="1" ht="16.5">
      <c r="A89" s="23"/>
      <c r="B89" s="23"/>
      <c r="C89" s="22"/>
      <c r="D89" s="25"/>
      <c r="E89" s="25"/>
      <c r="F89" s="25"/>
      <c r="G89" s="25"/>
      <c r="H89" s="25"/>
      <c r="I89" s="25"/>
      <c r="J89" s="25"/>
      <c r="K89" s="25"/>
      <c r="L89" s="25"/>
      <c r="M89" s="28"/>
      <c r="N89" s="17"/>
    </row>
    <row r="90" spans="1:14" s="34" customFormat="1" ht="16.5">
      <c r="A90" s="72" t="s">
        <v>9</v>
      </c>
      <c r="B90" s="72"/>
      <c r="C90" s="73"/>
      <c r="D90" s="32">
        <f>IF(SUM(D91:D109)=0,"               …",SUM(D91:D109))</f>
        <v>71864143</v>
      </c>
      <c r="E90" s="32" t="str">
        <f>IF(SUM(E91:E109)=0,"           …",SUM(E91:E109))</f>
        <v>           …</v>
      </c>
      <c r="F90" s="32" t="str">
        <f>IF(SUM(F91:F109)=0,"           …",SUM(F91:F109))</f>
        <v>           …</v>
      </c>
      <c r="G90" s="32" t="str">
        <f>IF(SUM(G91:G109)=0,"           …",SUM(G91:G109))</f>
        <v>           …</v>
      </c>
      <c r="H90" s="32">
        <f>IF(SUM(D90:G90)=0,"                 …",SUM(D90:G90))</f>
        <v>71864143</v>
      </c>
      <c r="I90" s="32">
        <f>IF(SUM(I91:I109)=0,"               …",SUM(I91:I109))</f>
        <v>58068370.11</v>
      </c>
      <c r="J90" s="32">
        <f>IF(SUM(H90:I90)&lt;&gt;SUM(K90:M90),"             不平衡",SUM(H90:I90))</f>
        <v>129932513.11</v>
      </c>
      <c r="K90" s="32">
        <f>IF(SUM(K91:K109)=0,"               …",SUM(K91:K109))</f>
        <v>18418896</v>
      </c>
      <c r="L90" s="32">
        <f>IF(SUM(L91:L109)=0,"               …",SUM(L91:L109))</f>
        <v>9236844.11</v>
      </c>
      <c r="M90" s="33">
        <f>IF(SUM(M91:M109)=0,"               …",SUM(M91:M109))</f>
        <v>102276773</v>
      </c>
      <c r="N90" s="46"/>
    </row>
    <row r="91" spans="1:14" s="8" customFormat="1" ht="16.5">
      <c r="A91" s="69" t="s">
        <v>72</v>
      </c>
      <c r="B91" s="69"/>
      <c r="C91" s="70"/>
      <c r="D91" s="29">
        <f>'[1]內政'!$M$7+'[1]內政'!$N$7+'[1]內政'!$O$7</f>
        <v>70860604</v>
      </c>
      <c r="E91" s="29">
        <v>0</v>
      </c>
      <c r="F91" s="29">
        <v>0</v>
      </c>
      <c r="G91" s="29">
        <v>0</v>
      </c>
      <c r="H91" s="27">
        <f aca="true" t="shared" si="10" ref="H91:H98">IF(SUM(D91:G91)=0,"                 …",SUM(D91:G91))</f>
        <v>70860604</v>
      </c>
      <c r="I91" s="29">
        <f>'[1]內政'!$M$6+'[1]內政'!$N$6+'[1]內政'!$O$6</f>
        <v>33233670</v>
      </c>
      <c r="J91" s="27">
        <f aca="true" t="shared" si="11" ref="J91:J98">IF(SUM(H91:I91)&lt;&gt;SUM(K91:M91),"             不平衡",SUM(H91:I91))</f>
        <v>104094274</v>
      </c>
      <c r="K91" s="29">
        <f>'[1]內政'!$N$6+'[1]內政'!$N$7</f>
        <v>2316880</v>
      </c>
      <c r="L91" s="29">
        <f>'[1]內政'!$O$6+'[1]內政'!$O$7</f>
        <v>0</v>
      </c>
      <c r="M91" s="30">
        <f>'[1]內政'!$M$6+'[1]內政'!$M$7</f>
        <v>101777394</v>
      </c>
      <c r="N91" s="17"/>
    </row>
    <row r="92" spans="1:14" s="8" customFormat="1" ht="16.5">
      <c r="A92" s="69" t="s">
        <v>73</v>
      </c>
      <c r="B92" s="69"/>
      <c r="C92" s="70"/>
      <c r="D92" s="29">
        <f>'[1]內政'!$M$9+'[1]內政'!$N$9+'[1]內政'!$O$9</f>
        <v>4200</v>
      </c>
      <c r="E92" s="29">
        <v>0</v>
      </c>
      <c r="F92" s="29">
        <v>0</v>
      </c>
      <c r="G92" s="29">
        <v>0</v>
      </c>
      <c r="H92" s="27">
        <f t="shared" si="10"/>
        <v>4200</v>
      </c>
      <c r="I92" s="29">
        <f>'[1]內政'!$M$8+'[1]內政'!$N$8+'[1]內政'!$O$8</f>
        <v>748239</v>
      </c>
      <c r="J92" s="27">
        <f t="shared" si="11"/>
        <v>752439</v>
      </c>
      <c r="K92" s="29">
        <f>'[1]內政'!$N$8+'[1]內政'!$N$9</f>
        <v>541060</v>
      </c>
      <c r="L92" s="29">
        <f>'[1]內政'!$O$8+'[1]內政'!$O$9</f>
        <v>0</v>
      </c>
      <c r="M92" s="30">
        <f>'[1]內政'!$M$8+'[1]內政'!$M$9</f>
        <v>211379</v>
      </c>
      <c r="N92" s="17"/>
    </row>
    <row r="93" spans="1:14" s="8" customFormat="1" ht="16.5">
      <c r="A93" s="69" t="s">
        <v>74</v>
      </c>
      <c r="B93" s="69"/>
      <c r="C93" s="70"/>
      <c r="D93" s="29">
        <f>'[1]內政'!$M$11+'[1]內政'!$N$11+'[1]內政'!$O$11</f>
        <v>986339</v>
      </c>
      <c r="E93" s="29">
        <v>0</v>
      </c>
      <c r="F93" s="29">
        <v>0</v>
      </c>
      <c r="G93" s="29">
        <v>0</v>
      </c>
      <c r="H93" s="27">
        <f t="shared" si="10"/>
        <v>986339</v>
      </c>
      <c r="I93" s="29">
        <f>'[1]內政'!$M$10+'[1]內政'!$N$10+'[1]內政'!$O$10</f>
        <v>10263781.11</v>
      </c>
      <c r="J93" s="27">
        <f t="shared" si="11"/>
        <v>11250120.11</v>
      </c>
      <c r="K93" s="29">
        <f>'[1]內政'!$N$10+'[1]內政'!$N$11</f>
        <v>2013276</v>
      </c>
      <c r="L93" s="29">
        <f>'[1]內政'!$O$10+'[1]內政'!$O$11</f>
        <v>9236844.11</v>
      </c>
      <c r="M93" s="30">
        <f>'[1]內政'!$M$10+'[1]內政'!$M$11</f>
        <v>0</v>
      </c>
      <c r="N93" s="17"/>
    </row>
    <row r="94" spans="1:14" s="8" customFormat="1" ht="16.5">
      <c r="A94" s="69" t="s">
        <v>75</v>
      </c>
      <c r="B94" s="69"/>
      <c r="C94" s="70"/>
      <c r="D94" s="29">
        <f>'[1]內政'!$M$13+'[1]內政'!$N$13+'[1]內政'!$O$13</f>
        <v>0</v>
      </c>
      <c r="E94" s="29">
        <v>0</v>
      </c>
      <c r="F94" s="29">
        <v>0</v>
      </c>
      <c r="G94" s="29">
        <v>0</v>
      </c>
      <c r="H94" s="27" t="str">
        <f t="shared" si="10"/>
        <v>                 …</v>
      </c>
      <c r="I94" s="29">
        <f>'[1]內政'!$M$12+'[1]內政'!$N$12+'[1]內政'!$O$12</f>
        <v>394840</v>
      </c>
      <c r="J94" s="27">
        <f t="shared" si="11"/>
        <v>394840</v>
      </c>
      <c r="K94" s="29">
        <f>'[1]內政'!$N$12+'[1]內政'!$N$13</f>
        <v>394840</v>
      </c>
      <c r="L94" s="29">
        <f>'[1]內政'!$O$12+'[1]內政'!$O$13</f>
        <v>0</v>
      </c>
      <c r="M94" s="30">
        <f>'[1]內政'!$M$12+'[1]內政'!$M$13</f>
        <v>0</v>
      </c>
      <c r="N94" s="17"/>
    </row>
    <row r="95" spans="1:14" s="8" customFormat="1" ht="16.5">
      <c r="A95" s="69" t="s">
        <v>76</v>
      </c>
      <c r="B95" s="69"/>
      <c r="C95" s="70"/>
      <c r="D95" s="29">
        <f>'[1]內政'!$M$15+'[1]內政'!$N$15+'[1]內政'!$O$15</f>
        <v>0</v>
      </c>
      <c r="E95" s="29">
        <v>0</v>
      </c>
      <c r="F95" s="29">
        <v>0</v>
      </c>
      <c r="G95" s="29">
        <v>0</v>
      </c>
      <c r="H95" s="27" t="str">
        <f t="shared" si="10"/>
        <v>                 …</v>
      </c>
      <c r="I95" s="29">
        <f>'[1]內政'!$M$14+'[1]內政'!$N$14+'[1]內政'!$O$14</f>
        <v>126400</v>
      </c>
      <c r="J95" s="27">
        <f t="shared" si="11"/>
        <v>126400</v>
      </c>
      <c r="K95" s="29">
        <f>'[1]內政'!$N$14+'[1]內政'!$N$15</f>
        <v>126400</v>
      </c>
      <c r="L95" s="29">
        <f>'[1]內政'!$O$14+'[1]內政'!$O$15</f>
        <v>0</v>
      </c>
      <c r="M95" s="30">
        <f>'[1]內政'!$M$14+'[1]內政'!$M$15</f>
        <v>0</v>
      </c>
      <c r="N95" s="17"/>
    </row>
    <row r="96" spans="1:14" s="8" customFormat="1" ht="16.5">
      <c r="A96" s="69" t="s">
        <v>77</v>
      </c>
      <c r="B96" s="69"/>
      <c r="C96" s="70"/>
      <c r="D96" s="29">
        <f>'[1]內政'!$M$17+'[1]內政'!$N$17+'[1]內政'!$O$17</f>
        <v>5000</v>
      </c>
      <c r="E96" s="29">
        <v>0</v>
      </c>
      <c r="F96" s="29">
        <v>0</v>
      </c>
      <c r="G96" s="29">
        <v>0</v>
      </c>
      <c r="H96" s="27">
        <f t="shared" si="10"/>
        <v>5000</v>
      </c>
      <c r="I96" s="29">
        <f>'[1]內政'!$M$16+'[1]內政'!$N$16+'[1]內政'!$O$16</f>
        <v>377200</v>
      </c>
      <c r="J96" s="27">
        <f t="shared" si="11"/>
        <v>382200</v>
      </c>
      <c r="K96" s="29">
        <f>'[1]內政'!$N$16+'[1]內政'!$N$17</f>
        <v>382200</v>
      </c>
      <c r="L96" s="29">
        <f>'[1]內政'!$O$16+'[1]內政'!$O$17</f>
        <v>0</v>
      </c>
      <c r="M96" s="30">
        <f>'[1]內政'!$M$16+'[1]內政'!$M$17</f>
        <v>0</v>
      </c>
      <c r="N96" s="17"/>
    </row>
    <row r="97" spans="1:14" s="8" customFormat="1" ht="16.5">
      <c r="A97" s="69" t="s">
        <v>78</v>
      </c>
      <c r="B97" s="69"/>
      <c r="C97" s="70"/>
      <c r="D97" s="29">
        <f>'[1]內政'!$M$19+'[1]內政'!$N$19+'[1]內政'!$O$19</f>
        <v>0</v>
      </c>
      <c r="E97" s="29">
        <v>0</v>
      </c>
      <c r="F97" s="29">
        <v>0</v>
      </c>
      <c r="G97" s="29">
        <v>0</v>
      </c>
      <c r="H97" s="27" t="str">
        <f t="shared" si="10"/>
        <v>                 …</v>
      </c>
      <c r="I97" s="29">
        <f>'[1]內政'!$M$18+'[1]內政'!$N$18+'[1]內政'!$O$18</f>
        <v>37700</v>
      </c>
      <c r="J97" s="27">
        <f t="shared" si="11"/>
        <v>37700</v>
      </c>
      <c r="K97" s="29">
        <f>'[1]內政'!$N$18+'[1]內政'!$N$19</f>
        <v>37700</v>
      </c>
      <c r="L97" s="29">
        <f>'[1]內政'!$O$18+'[1]內政'!$O$19</f>
        <v>0</v>
      </c>
      <c r="M97" s="30">
        <f>'[1]內政'!$M$18+'[1]內政'!$M$19</f>
        <v>0</v>
      </c>
      <c r="N97" s="17"/>
    </row>
    <row r="98" spans="1:14" s="8" customFormat="1" ht="16.5">
      <c r="A98" s="69" t="s">
        <v>218</v>
      </c>
      <c r="B98" s="69"/>
      <c r="C98" s="70"/>
      <c r="D98" s="29">
        <f>'[1]內政'!$M$21+'[1]內政'!$N$21+'[1]內政'!$O$21</f>
        <v>3000</v>
      </c>
      <c r="E98" s="29">
        <v>0</v>
      </c>
      <c r="F98" s="29">
        <v>0</v>
      </c>
      <c r="G98" s="29">
        <v>0</v>
      </c>
      <c r="H98" s="27">
        <f t="shared" si="10"/>
        <v>3000</v>
      </c>
      <c r="I98" s="29">
        <f>'[1]內政'!$M$20+'[1]內政'!$N$20+'[1]內政'!$O$20</f>
        <v>79600</v>
      </c>
      <c r="J98" s="27">
        <f t="shared" si="11"/>
        <v>82600</v>
      </c>
      <c r="K98" s="29">
        <f>'[1]內政'!$N$20+'[1]內政'!$N$21</f>
        <v>82600</v>
      </c>
      <c r="L98" s="29">
        <f>'[1]內政'!$O$20+'[1]內政'!$O$21</f>
        <v>0</v>
      </c>
      <c r="M98" s="30">
        <f>'[1]內政'!$M$20+'[1]內政'!$M$21</f>
        <v>0</v>
      </c>
      <c r="N98" s="17"/>
    </row>
    <row r="99" spans="1:14" s="8" customFormat="1" ht="16.5" hidden="1">
      <c r="A99" s="69" t="s">
        <v>158</v>
      </c>
      <c r="B99" s="69"/>
      <c r="C99" s="70"/>
      <c r="D99" s="29">
        <f>'[1]內政'!$M$23+'[1]內政'!$N$23+'[1]內政'!$O$23</f>
        <v>0</v>
      </c>
      <c r="E99" s="29">
        <v>0</v>
      </c>
      <c r="F99" s="29">
        <v>0</v>
      </c>
      <c r="G99" s="29">
        <v>0</v>
      </c>
      <c r="H99" s="27" t="str">
        <f aca="true" t="shared" si="12" ref="H99:H108">IF(SUM(D99:G99)=0,"                 …",SUM(D99:G99))</f>
        <v>                 …</v>
      </c>
      <c r="I99" s="29">
        <f>'[1]內政'!$M$22+'[1]內政'!$N$22+'[1]內政'!$O$22</f>
        <v>0</v>
      </c>
      <c r="J99" s="27">
        <f aca="true" t="shared" si="13" ref="J99:J108">IF(SUM(H99:I99)&lt;&gt;SUM(K99:M99),"             不平衡",SUM(H99:I99))</f>
        <v>0</v>
      </c>
      <c r="K99" s="29">
        <f>'[1]內政'!$N$22+'[1]內政'!$N$23</f>
        <v>0</v>
      </c>
      <c r="L99" s="29">
        <f>'[1]內政'!$O$22+'[1]內政'!$O$23</f>
        <v>0</v>
      </c>
      <c r="M99" s="30">
        <f>'[1]內政'!$M$22+'[1]內政'!$M$23</f>
        <v>0</v>
      </c>
      <c r="N99" s="17"/>
    </row>
    <row r="100" spans="1:14" s="8" customFormat="1" ht="16.5">
      <c r="A100" s="69" t="s">
        <v>159</v>
      </c>
      <c r="B100" s="69"/>
      <c r="C100" s="70"/>
      <c r="D100" s="29">
        <f>'[1]內政'!$M$25+'[1]內政'!$N$25+'[1]內政'!$O$25</f>
        <v>0</v>
      </c>
      <c r="E100" s="29">
        <v>0</v>
      </c>
      <c r="F100" s="29">
        <v>0</v>
      </c>
      <c r="G100" s="29">
        <v>0</v>
      </c>
      <c r="H100" s="27" t="str">
        <f t="shared" si="12"/>
        <v>                 …</v>
      </c>
      <c r="I100" s="29">
        <f>'[1]內政'!$M$24+'[1]內政'!$N$24+'[1]內政'!$O$24</f>
        <v>108740</v>
      </c>
      <c r="J100" s="27">
        <f t="shared" si="13"/>
        <v>108740</v>
      </c>
      <c r="K100" s="29">
        <f>'[1]內政'!$N$24+'[1]內政'!$N$25</f>
        <v>108740</v>
      </c>
      <c r="L100" s="29">
        <f>'[1]內政'!$O$24+'[1]內政'!$O$25</f>
        <v>0</v>
      </c>
      <c r="M100" s="30">
        <f>'[1]內政'!$M$24+'[1]內政'!$M$25</f>
        <v>0</v>
      </c>
      <c r="N100" s="17"/>
    </row>
    <row r="101" spans="1:14" s="8" customFormat="1" ht="16.5" hidden="1">
      <c r="A101" s="69" t="s">
        <v>160</v>
      </c>
      <c r="B101" s="69"/>
      <c r="C101" s="70"/>
      <c r="D101" s="29">
        <f>'[1]內政'!$M$27+'[1]內政'!$N$27+'[1]內政'!$O$27</f>
        <v>0</v>
      </c>
      <c r="E101" s="29">
        <v>0</v>
      </c>
      <c r="F101" s="29">
        <v>0</v>
      </c>
      <c r="G101" s="29">
        <v>0</v>
      </c>
      <c r="H101" s="27" t="str">
        <f t="shared" si="12"/>
        <v>                 …</v>
      </c>
      <c r="I101" s="29">
        <f>'[1]內政'!$M$26+'[1]內政'!$N$26+'[1]內政'!$O$26</f>
        <v>0</v>
      </c>
      <c r="J101" s="27">
        <f t="shared" si="13"/>
        <v>0</v>
      </c>
      <c r="K101" s="29">
        <f>'[1]內政'!$N$26+'[1]內政'!$N$27</f>
        <v>0</v>
      </c>
      <c r="L101" s="29">
        <f>'[1]內政'!$O$26+'[1]內政'!$O$27</f>
        <v>0</v>
      </c>
      <c r="M101" s="30">
        <f>'[1]內政'!$M$26+'[1]內政'!$M$27</f>
        <v>0</v>
      </c>
      <c r="N101" s="17"/>
    </row>
    <row r="102" spans="1:14" s="8" customFormat="1" ht="16.5" hidden="1">
      <c r="A102" s="69" t="s">
        <v>161</v>
      </c>
      <c r="B102" s="69"/>
      <c r="C102" s="70"/>
      <c r="D102" s="29">
        <f>'[1]內政'!$M$29+'[1]內政'!$N$29+'[1]內政'!$O$29</f>
        <v>0</v>
      </c>
      <c r="E102" s="29">
        <v>0</v>
      </c>
      <c r="F102" s="29">
        <v>0</v>
      </c>
      <c r="G102" s="29">
        <v>0</v>
      </c>
      <c r="H102" s="27" t="str">
        <f t="shared" si="12"/>
        <v>                 …</v>
      </c>
      <c r="I102" s="29">
        <f>'[1]內政'!$M$28+'[1]內政'!$N$28+'[1]內政'!$O$28</f>
        <v>0</v>
      </c>
      <c r="J102" s="27">
        <f t="shared" si="13"/>
        <v>0</v>
      </c>
      <c r="K102" s="29">
        <f>'[1]內政'!$N$28+'[1]內政'!$N$29</f>
        <v>0</v>
      </c>
      <c r="L102" s="29">
        <f>'[1]內政'!$O$28+'[1]內政'!$O$29</f>
        <v>0</v>
      </c>
      <c r="M102" s="30">
        <f>'[1]內政'!$M$28+'[1]內政'!$M$29</f>
        <v>0</v>
      </c>
      <c r="N102" s="17"/>
    </row>
    <row r="103" spans="1:14" s="8" customFormat="1" ht="16.5" hidden="1">
      <c r="A103" s="69" t="s">
        <v>162</v>
      </c>
      <c r="B103" s="69"/>
      <c r="C103" s="70"/>
      <c r="D103" s="29">
        <f>'[1]內政'!$M$31+'[1]內政'!$N$31+'[1]內政'!$O$31</f>
        <v>0</v>
      </c>
      <c r="E103" s="29">
        <v>0</v>
      </c>
      <c r="F103" s="29">
        <v>0</v>
      </c>
      <c r="G103" s="29">
        <v>0</v>
      </c>
      <c r="H103" s="27" t="str">
        <f t="shared" si="12"/>
        <v>                 …</v>
      </c>
      <c r="I103" s="29">
        <f>'[1]內政'!$M$30+'[1]內政'!$N$30+'[1]內政'!$O$30</f>
        <v>0</v>
      </c>
      <c r="J103" s="27">
        <f t="shared" si="13"/>
        <v>0</v>
      </c>
      <c r="K103" s="29">
        <f>'[1]內政'!$N$30+'[1]內政'!$N$31</f>
        <v>0</v>
      </c>
      <c r="L103" s="29">
        <f>'[1]內政'!$O$30+'[1]內政'!$O$31</f>
        <v>0</v>
      </c>
      <c r="M103" s="30">
        <f>'[1]內政'!$M$30+'[1]內政'!$M$31</f>
        <v>0</v>
      </c>
      <c r="N103" s="17"/>
    </row>
    <row r="104" spans="1:14" s="8" customFormat="1" ht="16.5" hidden="1">
      <c r="A104" s="69" t="s">
        <v>163</v>
      </c>
      <c r="B104" s="69"/>
      <c r="C104" s="70"/>
      <c r="D104" s="29">
        <f>'[1]內政'!$M$33+'[1]內政'!$N$33+'[1]內政'!$O$33</f>
        <v>0</v>
      </c>
      <c r="E104" s="29">
        <v>0</v>
      </c>
      <c r="F104" s="29">
        <v>0</v>
      </c>
      <c r="G104" s="29">
        <v>0</v>
      </c>
      <c r="H104" s="27" t="str">
        <f t="shared" si="12"/>
        <v>                 …</v>
      </c>
      <c r="I104" s="29">
        <f>'[1]內政'!$M$32+'[1]內政'!$N$32+'[1]內政'!$O$32</f>
        <v>0</v>
      </c>
      <c r="J104" s="27">
        <f t="shared" si="13"/>
        <v>0</v>
      </c>
      <c r="K104" s="29">
        <f>'[1]內政'!$N$32+'[1]內政'!$N$33</f>
        <v>0</v>
      </c>
      <c r="L104" s="29">
        <f>'[1]內政'!$O$32+'[1]內政'!$O$33</f>
        <v>0</v>
      </c>
      <c r="M104" s="30">
        <f>'[1]內政'!$M$32+'[1]內政'!$M$33</f>
        <v>0</v>
      </c>
      <c r="N104" s="17"/>
    </row>
    <row r="105" spans="1:14" s="8" customFormat="1" ht="18.75" customHeight="1">
      <c r="A105" s="69" t="s">
        <v>79</v>
      </c>
      <c r="B105" s="69"/>
      <c r="C105" s="70"/>
      <c r="D105" s="29">
        <f>'[1]內政'!$M$35+'[1]內政'!$N$35+'[1]內政'!$O$35</f>
        <v>0</v>
      </c>
      <c r="E105" s="29">
        <v>0</v>
      </c>
      <c r="F105" s="29">
        <v>0</v>
      </c>
      <c r="G105" s="29">
        <v>0</v>
      </c>
      <c r="H105" s="27" t="str">
        <f t="shared" si="12"/>
        <v>                 …</v>
      </c>
      <c r="I105" s="29">
        <f>'[1]內政'!$M$34+'[1]內政'!$N$34+'[1]內政'!$O$34</f>
        <v>26100</v>
      </c>
      <c r="J105" s="27">
        <f t="shared" si="13"/>
        <v>26100</v>
      </c>
      <c r="K105" s="29">
        <f>'[1]內政'!$N$34+'[1]內政'!$N$35</f>
        <v>26100</v>
      </c>
      <c r="L105" s="29">
        <f>'[1]內政'!$O$34+'[1]內政'!$O$35</f>
        <v>0</v>
      </c>
      <c r="M105" s="30">
        <f>'[1]內政'!$M$34+'[1]內政'!$M$35</f>
        <v>0</v>
      </c>
      <c r="N105" s="17"/>
    </row>
    <row r="106" spans="1:14" s="8" customFormat="1" ht="18.75" customHeight="1">
      <c r="A106" s="69" t="s">
        <v>80</v>
      </c>
      <c r="B106" s="69"/>
      <c r="C106" s="70"/>
      <c r="D106" s="29">
        <f>'[1]內政'!$M$37+'[1]內政'!$N$37+'[1]內政'!$O$37</f>
        <v>0</v>
      </c>
      <c r="E106" s="29">
        <v>0</v>
      </c>
      <c r="F106" s="29">
        <v>0</v>
      </c>
      <c r="G106" s="29">
        <v>0</v>
      </c>
      <c r="H106" s="27" t="str">
        <f t="shared" si="12"/>
        <v>                 …</v>
      </c>
      <c r="I106" s="29">
        <f>'[1]內政'!$M$36+'[1]內政'!$N$36+'[1]內政'!$O$36</f>
        <v>75100</v>
      </c>
      <c r="J106" s="27">
        <f t="shared" si="13"/>
        <v>75100</v>
      </c>
      <c r="K106" s="29">
        <f>'[1]內政'!$N$36+'[1]內政'!$N$37</f>
        <v>75100</v>
      </c>
      <c r="L106" s="29">
        <f>'[1]內政'!$O$36+'[1]內政'!$O$37</f>
        <v>0</v>
      </c>
      <c r="M106" s="30">
        <f>'[1]內政'!$M$36+'[1]內政'!$M$37</f>
        <v>0</v>
      </c>
      <c r="N106" s="17"/>
    </row>
    <row r="107" spans="1:14" s="8" customFormat="1" ht="18" customHeight="1">
      <c r="A107" s="69" t="s">
        <v>202</v>
      </c>
      <c r="B107" s="69"/>
      <c r="C107" s="70"/>
      <c r="D107" s="29">
        <f>'[1]內政'!$M$39+'[1]內政'!$N$39+'[1]內政'!$O$39</f>
        <v>5000</v>
      </c>
      <c r="E107" s="29">
        <v>0</v>
      </c>
      <c r="F107" s="29">
        <v>0</v>
      </c>
      <c r="G107" s="29">
        <v>0</v>
      </c>
      <c r="H107" s="27">
        <f t="shared" si="12"/>
        <v>5000</v>
      </c>
      <c r="I107" s="29">
        <f>'[1]內政'!$M$38+'[1]內政'!$N$38+'[1]內政'!$O$38</f>
        <v>3563100</v>
      </c>
      <c r="J107" s="27">
        <f t="shared" si="13"/>
        <v>3568100</v>
      </c>
      <c r="K107" s="29">
        <f>'[1]內政'!$N$38+'[1]內政'!$N$39</f>
        <v>3280100</v>
      </c>
      <c r="L107" s="29">
        <f>'[1]內政'!$O$38+'[1]內政'!$O$39</f>
        <v>0</v>
      </c>
      <c r="M107" s="30">
        <f>'[1]內政'!$M$38+'[1]內政'!$M$39</f>
        <v>288000</v>
      </c>
      <c r="N107" s="17"/>
    </row>
    <row r="108" spans="1:14" s="8" customFormat="1" ht="16.5" customHeight="1">
      <c r="A108" s="69" t="s">
        <v>232</v>
      </c>
      <c r="B108" s="69"/>
      <c r="C108" s="70"/>
      <c r="D108" s="29">
        <f>'[1]內政'!$M$41+'[1]內政'!$N$41+'[1]內政'!$O$41</f>
        <v>0</v>
      </c>
      <c r="E108" s="29">
        <v>0</v>
      </c>
      <c r="F108" s="29">
        <v>0</v>
      </c>
      <c r="G108" s="29">
        <v>0</v>
      </c>
      <c r="H108" s="27" t="str">
        <f t="shared" si="12"/>
        <v>                 …</v>
      </c>
      <c r="I108" s="29">
        <f>'[1]內政'!$M$40+'[1]內政'!$N$40+'[1]內政'!$O$40</f>
        <v>9027700</v>
      </c>
      <c r="J108" s="27">
        <f t="shared" si="13"/>
        <v>9027700</v>
      </c>
      <c r="K108" s="29">
        <f>'[1]內政'!$N$40+'[1]內政'!$N$41</f>
        <v>9027700</v>
      </c>
      <c r="L108" s="29">
        <f>'[1]內政'!$O$40+'[1]內政'!$O$41</f>
        <v>0</v>
      </c>
      <c r="M108" s="29">
        <f>'[1]內政'!$M$40+'[1]內政'!$M$41</f>
        <v>0</v>
      </c>
      <c r="N108" s="17"/>
    </row>
    <row r="109" spans="1:14" s="8" customFormat="1" ht="19.5" customHeight="1">
      <c r="A109" s="69" t="s">
        <v>233</v>
      </c>
      <c r="B109" s="69"/>
      <c r="C109" s="70"/>
      <c r="D109" s="29">
        <f>'[1]內政'!$M$43+'[1]內政'!$N$43+'[1]內政'!$O$43</f>
        <v>0</v>
      </c>
      <c r="E109" s="29">
        <v>0</v>
      </c>
      <c r="F109" s="29">
        <v>0</v>
      </c>
      <c r="G109" s="29">
        <v>0</v>
      </c>
      <c r="H109" s="27" t="str">
        <f>IF(SUM(D109:G109)=0,"                 …",SUM(D109:G109))</f>
        <v>                 …</v>
      </c>
      <c r="I109" s="29">
        <f>'[1]內政'!$M$42+'[1]內政'!$N$42+'[1]內政'!$O$42</f>
        <v>6200</v>
      </c>
      <c r="J109" s="27">
        <f>IF(SUM(H109:I109)&lt;&gt;SUM(K109:M109),"             不平衡",SUM(H109:I109))</f>
        <v>6200</v>
      </c>
      <c r="K109" s="29">
        <f>'[1]內政'!$N$42+'[1]內政'!$N$43</f>
        <v>6200</v>
      </c>
      <c r="L109" s="29">
        <f>'[1]內政'!$O$42+'[1]內政'!$O$43</f>
        <v>0</v>
      </c>
      <c r="M109" s="29">
        <f>'[1]內政'!$M$42+'[1]內政'!$M$43</f>
        <v>0</v>
      </c>
      <c r="N109" s="17"/>
    </row>
    <row r="110" spans="1:14" s="8" customFormat="1" ht="16.5">
      <c r="A110" s="52"/>
      <c r="B110" s="52"/>
      <c r="C110" s="21"/>
      <c r="D110" s="25"/>
      <c r="E110" s="25"/>
      <c r="F110" s="25"/>
      <c r="G110" s="25"/>
      <c r="H110" s="25"/>
      <c r="I110" s="25"/>
      <c r="J110" s="27"/>
      <c r="K110" s="25"/>
      <c r="L110" s="25"/>
      <c r="M110" s="28"/>
      <c r="N110" s="17"/>
    </row>
    <row r="111" spans="1:22" s="43" customFormat="1" ht="17.25" thickBot="1">
      <c r="A111" s="72" t="s">
        <v>10</v>
      </c>
      <c r="B111" s="72"/>
      <c r="C111" s="73"/>
      <c r="D111" s="32">
        <f>IF(SUM(D112:D114)=0,"               …",SUM(D112:D114))</f>
        <v>134266316</v>
      </c>
      <c r="E111" s="32" t="str">
        <f>IF(SUM(E112:E114)=0,"           …",SUM(E112:E114))</f>
        <v>           …</v>
      </c>
      <c r="F111" s="32" t="str">
        <f>IF(SUM(F112:F114)=0,"           …",SUM(F112:F114))</f>
        <v>           …</v>
      </c>
      <c r="G111" s="32" t="str">
        <f>IF(SUM(G112:G114)=0,"           …",SUM(G112:G114))</f>
        <v>           …</v>
      </c>
      <c r="H111" s="32">
        <f>IF(SUM(D111:G111)=0,"                 …",SUM(D111:G111))</f>
        <v>134266316</v>
      </c>
      <c r="I111" s="32">
        <f>IF(SUM(I112:I114)=0,"               …",SUM(I112:I114))</f>
        <v>324323677</v>
      </c>
      <c r="J111" s="32">
        <f>IF(SUM(H111:I111)&lt;&gt;SUM(K111:M111),"            不平衡",SUM(H111:I111))</f>
        <v>458589993</v>
      </c>
      <c r="K111" s="32">
        <f>IF(SUM(K112:K114)=0,"               …",SUM(K112:K114))</f>
        <v>149225020</v>
      </c>
      <c r="L111" s="32" t="str">
        <f>IF(SUM(L112:L114)=0,"               …",SUM(L112:L114))</f>
        <v>               …</v>
      </c>
      <c r="M111" s="33">
        <f>IF(SUM(M112:M114)=0,"               …",SUM(M112:M114))</f>
        <v>309364973</v>
      </c>
      <c r="N111" s="46"/>
      <c r="O111" s="34"/>
      <c r="P111" s="34"/>
      <c r="Q111" s="34"/>
      <c r="R111" s="34"/>
      <c r="S111" s="34"/>
      <c r="T111" s="34"/>
      <c r="U111" s="34"/>
      <c r="V111" s="34"/>
    </row>
    <row r="112" spans="1:14" s="8" customFormat="1" ht="19.5" customHeight="1" thickTop="1">
      <c r="A112" s="69" t="s">
        <v>81</v>
      </c>
      <c r="B112" s="69"/>
      <c r="C112" s="70"/>
      <c r="D112" s="29">
        <f>'[1]外交,國防'!$M$7+'[1]外交,國防'!$N$7+'[1]外交,國防'!$O$7</f>
        <v>134266316</v>
      </c>
      <c r="E112" s="29">
        <v>0</v>
      </c>
      <c r="F112" s="29">
        <v>0</v>
      </c>
      <c r="G112" s="29">
        <v>0</v>
      </c>
      <c r="H112" s="27">
        <f>IF(SUM(D112:G112)=0,"                 …",SUM(D112:G112))</f>
        <v>134266316</v>
      </c>
      <c r="I112" s="29">
        <f>'[1]外交,國防'!$M$6+'[1]外交,國防'!$N$6+'[1]外交,國防'!$O$6</f>
        <v>323435318</v>
      </c>
      <c r="J112" s="27">
        <f>IF(SUM(H112:I112)&lt;&gt;SUM(K112:M112),"            不平衡",SUM(H112:I112))</f>
        <v>457701634</v>
      </c>
      <c r="K112" s="29">
        <f>'[1]外交,國防'!$N$6+'[1]外交,國防'!$N$7</f>
        <v>148336661</v>
      </c>
      <c r="L112" s="29">
        <f>'[1]外交,國防'!$O$6+'[1]外交,國防'!$O$7</f>
        <v>0</v>
      </c>
      <c r="M112" s="30">
        <f>'[1]外交,國防'!$M$6+'[1]外交,國防'!$M$7</f>
        <v>309364973</v>
      </c>
      <c r="N112" s="17"/>
    </row>
    <row r="113" spans="1:14" s="8" customFormat="1" ht="16.5">
      <c r="A113" s="69" t="s">
        <v>82</v>
      </c>
      <c r="B113" s="69"/>
      <c r="C113" s="70"/>
      <c r="D113" s="29">
        <f>'[1]外交,國防'!$M$9+'[1]外交,國防'!$N$9+'[1]外交,國防'!$O$9</f>
        <v>0</v>
      </c>
      <c r="E113" s="29">
        <v>0</v>
      </c>
      <c r="F113" s="29">
        <v>0</v>
      </c>
      <c r="G113" s="29">
        <v>0</v>
      </c>
      <c r="H113" s="27" t="str">
        <f>IF(SUM(D113:G113)=0,"                 …",SUM(D113:G113))</f>
        <v>                 …</v>
      </c>
      <c r="I113" s="29">
        <f>'[1]外交,國防'!$M$8+'[1]外交,國防'!$N$8+'[1]外交,國防'!$O$8</f>
        <v>888359</v>
      </c>
      <c r="J113" s="27">
        <f>IF(SUM(H113:I113)&lt;&gt;SUM(K113:M113),"            不平衡",SUM(H113:I113))</f>
        <v>888359</v>
      </c>
      <c r="K113" s="29">
        <f>'[1]外交,國防'!$N$8+'[1]外交,國防'!$N$9</f>
        <v>888359</v>
      </c>
      <c r="L113" s="29">
        <f>'[1]外交,國防'!$O$8+'[1]外交,國防'!$O$9</f>
        <v>0</v>
      </c>
      <c r="M113" s="30">
        <f>'[1]外交,國防'!$M$8+'[1]外交,國防'!$M$9</f>
        <v>0</v>
      </c>
      <c r="N113" s="17"/>
    </row>
    <row r="114" spans="1:14" s="8" customFormat="1" ht="16.5">
      <c r="A114" s="23"/>
      <c r="B114" s="23"/>
      <c r="C114" s="22"/>
      <c r="D114" s="25"/>
      <c r="E114" s="25"/>
      <c r="F114" s="25"/>
      <c r="G114" s="25"/>
      <c r="H114" s="25"/>
      <c r="I114" s="25"/>
      <c r="J114" s="25"/>
      <c r="K114" s="25"/>
      <c r="L114" s="25"/>
      <c r="M114" s="28"/>
      <c r="N114" s="17"/>
    </row>
    <row r="115" spans="1:14" s="34" customFormat="1" ht="16.5">
      <c r="A115" s="72" t="s">
        <v>11</v>
      </c>
      <c r="B115" s="72"/>
      <c r="C115" s="73"/>
      <c r="D115" s="32">
        <f>IF(SUM(D116:D118)=0,"               …",SUM(D116:D118))</f>
        <v>808228333</v>
      </c>
      <c r="E115" s="32" t="str">
        <f>IF(SUM(E116:E118)=0,"           …",SUM(E116:E118))</f>
        <v>           …</v>
      </c>
      <c r="F115" s="32" t="str">
        <f>IF(SUM(F116:F118)=0,"           …",SUM(F116:F118))</f>
        <v>           …</v>
      </c>
      <c r="G115" s="32" t="str">
        <f>IF(SUM(G116:G118)=0,"           …",SUM(G116:G118))</f>
        <v>           …</v>
      </c>
      <c r="H115" s="32">
        <f>IF(SUM(D115:G115)=0,"                 …",SUM(D115:G115))</f>
        <v>808228333</v>
      </c>
      <c r="I115" s="32">
        <f>IF(SUM(I116:I118)=0,"               …",SUM(I116:I118))</f>
        <v>739530245</v>
      </c>
      <c r="J115" s="32">
        <f>IF(SUM(H115:I115)&lt;&gt;SUM(K115:M115),"             不平衡",SUM(H115:I115))</f>
        <v>1547758578</v>
      </c>
      <c r="K115" s="32">
        <f>IF(SUM(K116:K118)=0,"               …",SUM(K116:K118))</f>
        <v>3066382</v>
      </c>
      <c r="L115" s="32" t="str">
        <f>IF(SUM(L116:L118)=0,"               …",SUM(L116:L118))</f>
        <v>               …</v>
      </c>
      <c r="M115" s="33">
        <f>IF(SUM(M116:M118)=0,"               …",SUM(M116:M118))</f>
        <v>1544692196</v>
      </c>
      <c r="N115" s="46"/>
    </row>
    <row r="116" spans="1:14" s="8" customFormat="1" ht="19.5" customHeight="1" thickBot="1">
      <c r="A116" s="74" t="s">
        <v>83</v>
      </c>
      <c r="B116" s="74"/>
      <c r="C116" s="75"/>
      <c r="D116" s="56">
        <f>'[1]外交,國防'!$M$15+'[1]外交,國防'!$N$15+'[1]外交,國防'!$O$15</f>
        <v>0</v>
      </c>
      <c r="E116" s="56">
        <v>0</v>
      </c>
      <c r="F116" s="56">
        <v>0</v>
      </c>
      <c r="G116" s="56">
        <v>0</v>
      </c>
      <c r="H116" s="57" t="str">
        <f>IF(SUM(D116:G116)=0,"                 …",SUM(D116:G116))</f>
        <v>                 …</v>
      </c>
      <c r="I116" s="56">
        <f>'[1]外交,國防'!$M$14+'[1]外交,國防'!$N$14+'[1]外交,國防'!$O$14</f>
        <v>4900</v>
      </c>
      <c r="J116" s="57">
        <f>IF(SUM(H116:I116)&lt;&gt;SUM(K116:M116),"            不平衡",SUM(H116:I116))</f>
        <v>4900</v>
      </c>
      <c r="K116" s="56">
        <f>'[1]外交,國防'!$N$14+'[1]外交,國防'!$N$15</f>
        <v>4900</v>
      </c>
      <c r="L116" s="56">
        <f>'[1]外交,國防'!$O$14+'[1]外交,國防'!$O$15</f>
        <v>0</v>
      </c>
      <c r="M116" s="56">
        <f>'[1]外交,國防'!$M$14+'[1]外交,國防'!$M$15</f>
        <v>0</v>
      </c>
      <c r="N116" s="58"/>
    </row>
    <row r="117" spans="1:14" s="8" customFormat="1" ht="15.75" customHeight="1">
      <c r="A117" s="69" t="s">
        <v>84</v>
      </c>
      <c r="B117" s="69"/>
      <c r="C117" s="70"/>
      <c r="D117" s="29">
        <f>'[1]外交,國防'!$M$17+'[1]外交,國防'!$N$17+'[1]外交,國防'!$O$17</f>
        <v>808228333</v>
      </c>
      <c r="E117" s="29">
        <v>0</v>
      </c>
      <c r="F117" s="29">
        <v>0</v>
      </c>
      <c r="G117" s="29">
        <v>0</v>
      </c>
      <c r="H117" s="27">
        <f>IF(SUM(D117:G117)=0,"                 …",SUM(D117:G117))</f>
        <v>808228333</v>
      </c>
      <c r="I117" s="29">
        <f>'[1]外交,國防'!$M$16+'[1]外交,國防'!$N$16+'[1]外交,國防'!$O$16</f>
        <v>739525345</v>
      </c>
      <c r="J117" s="27">
        <f>IF(SUM(H117:I117)&lt;&gt;SUM(K117:M117),"            不平衡",SUM(H117:I117))</f>
        <v>1547753678</v>
      </c>
      <c r="K117" s="29">
        <f>'[1]外交,國防'!$N$16+'[1]外交,國防'!$N$17</f>
        <v>3061482</v>
      </c>
      <c r="L117" s="29">
        <f>'[1]外交,國防'!$O$16+'[1]外交,國防'!$O$17</f>
        <v>0</v>
      </c>
      <c r="M117" s="29">
        <f>'[1]外交,國防'!$M$16+'[1]外交,國防'!$M$17</f>
        <v>1544692196</v>
      </c>
      <c r="N117" s="17"/>
    </row>
    <row r="118" spans="1:14" s="8" customFormat="1" ht="15.75" customHeight="1">
      <c r="A118" s="23"/>
      <c r="B118" s="23"/>
      <c r="C118" s="22"/>
      <c r="D118" s="25"/>
      <c r="E118" s="25"/>
      <c r="F118" s="25"/>
      <c r="G118" s="25"/>
      <c r="H118" s="25"/>
      <c r="I118" s="25"/>
      <c r="J118" s="25"/>
      <c r="K118" s="25"/>
      <c r="L118" s="25"/>
      <c r="M118" s="28"/>
      <c r="N118" s="17"/>
    </row>
    <row r="119" spans="1:14" s="34" customFormat="1" ht="15.75" customHeight="1">
      <c r="A119" s="72" t="s">
        <v>12</v>
      </c>
      <c r="B119" s="72"/>
      <c r="C119" s="38"/>
      <c r="D119" s="32">
        <f>IF(SUM(D120:D135)=0,"               …",SUM(D120:D135))</f>
        <v>264660</v>
      </c>
      <c r="E119" s="32" t="str">
        <f>IF(SUM(E120:E135)=0,"           …",SUM(E120:E135))</f>
        <v>           …</v>
      </c>
      <c r="F119" s="32" t="str">
        <f>IF(SUM(F120:F135)=0,"           …",SUM(F120:F135))</f>
        <v>           …</v>
      </c>
      <c r="G119" s="32" t="str">
        <f>IF(SUM(G120:G135)=0,"           …",SUM(G120:G135))</f>
        <v>           …</v>
      </c>
      <c r="H119" s="32">
        <f>IF(SUM(D119:G119)=0,"                 …",SUM(D119:G119))</f>
        <v>264660</v>
      </c>
      <c r="I119" s="32">
        <f>IF(SUM(I120:I135)=0,"               …",SUM(I120:I135))</f>
        <v>6574476</v>
      </c>
      <c r="J119" s="32">
        <f>IF(SUM(H119:I119)&lt;&gt;SUM(K119:M119),"             不平衡",SUM(H119:I119))</f>
        <v>6839136</v>
      </c>
      <c r="K119" s="32">
        <f>IF(SUM(K120:K135)=0,"               …",SUM(K120:K135))</f>
        <v>6789136</v>
      </c>
      <c r="L119" s="32" t="str">
        <f>IF(SUM(L120:L135)=0,"               …",SUM(L120:L135))</f>
        <v>               …</v>
      </c>
      <c r="M119" s="33">
        <f>IF(SUM(M120:M135)=0,"               …",SUM(M120:M135))</f>
        <v>50000</v>
      </c>
      <c r="N119" s="46"/>
    </row>
    <row r="120" spans="1:14" s="8" customFormat="1" ht="15.75" customHeight="1">
      <c r="A120" s="69" t="s">
        <v>85</v>
      </c>
      <c r="B120" s="69"/>
      <c r="C120" s="70"/>
      <c r="D120" s="29">
        <f>'[1]財政'!$M$7+'[1]財政'!$N$7+'[1]財政'!$O$7</f>
        <v>50000</v>
      </c>
      <c r="E120" s="29">
        <v>0</v>
      </c>
      <c r="F120" s="29">
        <v>0</v>
      </c>
      <c r="G120" s="29">
        <v>0</v>
      </c>
      <c r="H120" s="27">
        <f aca="true" t="shared" si="14" ref="H120:H127">IF(SUM(D120:G120)=0,"                 …",SUM(D120:G120))</f>
        <v>50000</v>
      </c>
      <c r="I120" s="29">
        <f>'[1]財政'!$M$6+'[1]財政'!$N$6+'[1]財政'!$O$6</f>
        <v>267500</v>
      </c>
      <c r="J120" s="27">
        <f aca="true" t="shared" si="15" ref="J120:J127">IF(SUM(H120:I120)&lt;&gt;SUM(K120:M120),"             不平衡",SUM(H120:I120))</f>
        <v>317500</v>
      </c>
      <c r="K120" s="29">
        <f>'[1]財政'!$N$6+'[1]財政'!$N$7</f>
        <v>267500</v>
      </c>
      <c r="L120" s="29">
        <f>'[1]財政'!$O$6+'[1]財政'!$O$7</f>
        <v>0</v>
      </c>
      <c r="M120" s="30">
        <f>'[1]財政'!$M$6+'[1]財政'!$M$7</f>
        <v>50000</v>
      </c>
      <c r="N120" s="17"/>
    </row>
    <row r="121" spans="1:14" s="8" customFormat="1" ht="15.75" customHeight="1">
      <c r="A121" s="69" t="s">
        <v>86</v>
      </c>
      <c r="B121" s="69"/>
      <c r="C121" s="70"/>
      <c r="D121" s="29">
        <f>'[1]財政'!$M$9+'[1]財政'!$N$9+'[1]財政'!$O$9</f>
        <v>3900</v>
      </c>
      <c r="E121" s="29">
        <v>0</v>
      </c>
      <c r="F121" s="29">
        <v>0</v>
      </c>
      <c r="G121" s="29">
        <v>0</v>
      </c>
      <c r="H121" s="27">
        <f t="shared" si="14"/>
        <v>3900</v>
      </c>
      <c r="I121" s="29">
        <f>'[1]財政'!$M$8+'[1]財政'!$N$8+'[1]財政'!$O$8</f>
        <v>43100</v>
      </c>
      <c r="J121" s="27">
        <f t="shared" si="15"/>
        <v>47000</v>
      </c>
      <c r="K121" s="29">
        <f>'[1]財政'!$N$8+'[1]財政'!$N$9</f>
        <v>47000</v>
      </c>
      <c r="L121" s="29">
        <f>'[1]財政'!$O$8+'[1]財政'!$O$9</f>
        <v>0</v>
      </c>
      <c r="M121" s="30">
        <f>'[1]財政'!$M$8+'[1]財政'!$M$9</f>
        <v>0</v>
      </c>
      <c r="N121" s="17"/>
    </row>
    <row r="122" spans="1:14" s="8" customFormat="1" ht="15.75" customHeight="1">
      <c r="A122" s="69" t="s">
        <v>87</v>
      </c>
      <c r="B122" s="69"/>
      <c r="C122" s="70"/>
      <c r="D122" s="29">
        <f>'[1]財政'!$M$11+'[1]財政'!$N$11+'[1]財政'!$O$11</f>
        <v>0</v>
      </c>
      <c r="E122" s="29">
        <v>0</v>
      </c>
      <c r="F122" s="29">
        <v>0</v>
      </c>
      <c r="G122" s="29">
        <v>0</v>
      </c>
      <c r="H122" s="27" t="str">
        <f t="shared" si="14"/>
        <v>                 …</v>
      </c>
      <c r="I122" s="29">
        <f>'[1]財政'!$M$10+'[1]財政'!$N$10+'[1]財政'!$O$10</f>
        <v>88600</v>
      </c>
      <c r="J122" s="27">
        <f t="shared" si="15"/>
        <v>88600</v>
      </c>
      <c r="K122" s="29">
        <f>'[1]財政'!$N$10+'[1]財政'!$N$11</f>
        <v>88600</v>
      </c>
      <c r="L122" s="29">
        <f>'[1]財政'!$O$10+'[1]財政'!$O$11</f>
        <v>0</v>
      </c>
      <c r="M122" s="30">
        <f>'[1]財政'!$M$10+'[1]財政'!$M$11</f>
        <v>0</v>
      </c>
      <c r="N122" s="17"/>
    </row>
    <row r="123" spans="1:14" s="8" customFormat="1" ht="15.75" customHeight="1">
      <c r="A123" s="69" t="s">
        <v>88</v>
      </c>
      <c r="B123" s="69"/>
      <c r="C123" s="70"/>
      <c r="D123" s="29">
        <f>'[1]財政'!$M$13+'[1]財政'!$N$13+'[1]財政'!$O$13</f>
        <v>200000</v>
      </c>
      <c r="E123" s="29">
        <v>0</v>
      </c>
      <c r="F123" s="29">
        <v>0</v>
      </c>
      <c r="G123" s="29">
        <v>0</v>
      </c>
      <c r="H123" s="27">
        <f t="shared" si="14"/>
        <v>200000</v>
      </c>
      <c r="I123" s="29">
        <f>'[1]財政'!$M$12+'[1]財政'!$N$12+'[1]財政'!$O$12</f>
        <v>246700</v>
      </c>
      <c r="J123" s="27">
        <f t="shared" si="15"/>
        <v>446700</v>
      </c>
      <c r="K123" s="29">
        <f>'[1]財政'!$N$12+'[1]財政'!$N$13</f>
        <v>446700</v>
      </c>
      <c r="L123" s="29">
        <f>'[1]財政'!$O$12+'[1]財政'!$O$13</f>
        <v>0</v>
      </c>
      <c r="M123" s="30">
        <f>'[1]財政'!$M$12+'[1]財政'!$M$13</f>
        <v>0</v>
      </c>
      <c r="N123" s="17"/>
    </row>
    <row r="124" spans="1:14" s="8" customFormat="1" ht="15.75" customHeight="1">
      <c r="A124" s="69" t="s">
        <v>89</v>
      </c>
      <c r="B124" s="69"/>
      <c r="C124" s="70"/>
      <c r="D124" s="29">
        <f>'[1]財政'!$M$15+'[1]財政'!$N$15+'[1]財政'!$O$15</f>
        <v>4000</v>
      </c>
      <c r="E124" s="29">
        <v>0</v>
      </c>
      <c r="F124" s="29">
        <v>0</v>
      </c>
      <c r="G124" s="29">
        <v>0</v>
      </c>
      <c r="H124" s="27">
        <f t="shared" si="14"/>
        <v>4000</v>
      </c>
      <c r="I124" s="29">
        <f>'[1]財政'!$M$14+'[1]財政'!$N$14+'[1]財政'!$O$14</f>
        <v>1051894</v>
      </c>
      <c r="J124" s="27">
        <f t="shared" si="15"/>
        <v>1055894</v>
      </c>
      <c r="K124" s="29">
        <f>'[1]財政'!$N$14+'[1]財政'!$N$15</f>
        <v>1055894</v>
      </c>
      <c r="L124" s="29">
        <f>'[1]財政'!$O$14+'[1]財政'!$O$15</f>
        <v>0</v>
      </c>
      <c r="M124" s="30">
        <f>'[1]財政'!$M$14+'[1]財政'!$M$15</f>
        <v>0</v>
      </c>
      <c r="N124" s="17"/>
    </row>
    <row r="125" spans="1:14" s="8" customFormat="1" ht="15.75" customHeight="1">
      <c r="A125" s="69" t="s">
        <v>90</v>
      </c>
      <c r="B125" s="69"/>
      <c r="C125" s="70"/>
      <c r="D125" s="29">
        <f>'[1]財政'!$M$17+'[1]財政'!$N$17+'[1]財政'!$O$17</f>
        <v>3360</v>
      </c>
      <c r="E125" s="29">
        <v>0</v>
      </c>
      <c r="F125" s="29">
        <v>0</v>
      </c>
      <c r="G125" s="29">
        <v>0</v>
      </c>
      <c r="H125" s="27">
        <f t="shared" si="14"/>
        <v>3360</v>
      </c>
      <c r="I125" s="29">
        <f>'[1]財政'!$M$16+'[1]財政'!$N$16+'[1]財政'!$O$16</f>
        <v>3797032</v>
      </c>
      <c r="J125" s="27">
        <f t="shared" si="15"/>
        <v>3800392</v>
      </c>
      <c r="K125" s="29">
        <f>'[1]財政'!$N$16+'[1]財政'!$N$17</f>
        <v>3800392</v>
      </c>
      <c r="L125" s="29">
        <f>'[1]財政'!$O$16+'[1]財政'!$O$17</f>
        <v>0</v>
      </c>
      <c r="M125" s="30">
        <f>'[1]財政'!$M$16+'[1]財政'!$M$17</f>
        <v>0</v>
      </c>
      <c r="N125" s="17"/>
    </row>
    <row r="126" spans="1:14" s="8" customFormat="1" ht="15.75" customHeight="1">
      <c r="A126" s="69" t="s">
        <v>91</v>
      </c>
      <c r="B126" s="69"/>
      <c r="C126" s="70"/>
      <c r="D126" s="29">
        <f>'[1]財政'!$M$19+'[1]財政'!$N$19+'[1]財政'!$O$19</f>
        <v>0</v>
      </c>
      <c r="E126" s="29">
        <v>0</v>
      </c>
      <c r="F126" s="29">
        <v>0</v>
      </c>
      <c r="G126" s="29">
        <v>0</v>
      </c>
      <c r="H126" s="27" t="str">
        <f t="shared" si="14"/>
        <v>                 …</v>
      </c>
      <c r="I126" s="29">
        <f>'[1]財政'!$M$18+'[1]財政'!$N$18+'[1]財政'!$O$18</f>
        <v>90700</v>
      </c>
      <c r="J126" s="27">
        <f t="shared" si="15"/>
        <v>90700</v>
      </c>
      <c r="K126" s="29">
        <f>'[1]財政'!$N$18+'[1]財政'!$N$19</f>
        <v>90700</v>
      </c>
      <c r="L126" s="29">
        <f>'[1]財政'!$O$18+'[1]財政'!$O$19</f>
        <v>0</v>
      </c>
      <c r="M126" s="30">
        <f>'[1]財政'!$M$18+'[1]財政'!$M$19</f>
        <v>0</v>
      </c>
      <c r="N126" s="17"/>
    </row>
    <row r="127" spans="1:14" s="8" customFormat="1" ht="15.75" customHeight="1">
      <c r="A127" s="69" t="s">
        <v>129</v>
      </c>
      <c r="B127" s="69"/>
      <c r="C127" s="70"/>
      <c r="D127" s="29">
        <f>'[1]財政'!$M$21+'[1]財政'!$N$21+'[1]財政'!$O$21</f>
        <v>0</v>
      </c>
      <c r="E127" s="29">
        <v>0</v>
      </c>
      <c r="F127" s="29">
        <v>0</v>
      </c>
      <c r="G127" s="29">
        <v>0</v>
      </c>
      <c r="H127" s="27" t="str">
        <f t="shared" si="14"/>
        <v>                 …</v>
      </c>
      <c r="I127" s="29">
        <f>'[1]財政'!$M$20+'[1]財政'!$N$20+'[1]財政'!$O$20</f>
        <v>192400</v>
      </c>
      <c r="J127" s="27">
        <f t="shared" si="15"/>
        <v>192400</v>
      </c>
      <c r="K127" s="29">
        <f>'[1]財政'!$N$20+'[1]財政'!$N$21</f>
        <v>192400</v>
      </c>
      <c r="L127" s="29">
        <f>'[1]財政'!$O$20+'[1]財政'!$O$21</f>
        <v>0</v>
      </c>
      <c r="M127" s="30">
        <f>'[1]財政'!$M$20+'[1]財政'!$M$21</f>
        <v>0</v>
      </c>
      <c r="N127" s="17"/>
    </row>
    <row r="128" spans="1:14" s="8" customFormat="1" ht="15.75" customHeight="1">
      <c r="A128" s="69" t="s">
        <v>130</v>
      </c>
      <c r="B128" s="69"/>
      <c r="C128" s="70"/>
      <c r="D128" s="29">
        <f>'[1]財政'!$M$23+'[1]財政'!$N$23+'[1]財政'!$O$23</f>
        <v>3400</v>
      </c>
      <c r="E128" s="29">
        <v>0</v>
      </c>
      <c r="F128" s="29">
        <v>0</v>
      </c>
      <c r="G128" s="29">
        <v>0</v>
      </c>
      <c r="H128" s="27">
        <f aca="true" t="shared" si="16" ref="H128:H134">IF(SUM(D128:G128)=0,"                 …",SUM(D128:G128))</f>
        <v>3400</v>
      </c>
      <c r="I128" s="29">
        <f>'[1]財政'!$M$22+'[1]財政'!$N$22+'[1]財政'!$O$22</f>
        <v>185100</v>
      </c>
      <c r="J128" s="27">
        <f aca="true" t="shared" si="17" ref="J128:J134">IF(SUM(H128:I128)&lt;&gt;SUM(K128:M128),"             不平衡",SUM(H128:I128))</f>
        <v>188500</v>
      </c>
      <c r="K128" s="29">
        <f>'[1]財政'!$N$22+'[1]財政'!$N$23</f>
        <v>188500</v>
      </c>
      <c r="L128" s="29">
        <f>'[1]財政'!$O$22+'[1]財政'!$O$23</f>
        <v>0</v>
      </c>
      <c r="M128" s="30">
        <f>'[1]財政'!$M$22+'[1]財政'!$M$23</f>
        <v>0</v>
      </c>
      <c r="N128" s="17"/>
    </row>
    <row r="129" spans="1:14" s="8" customFormat="1" ht="15.75" customHeight="1">
      <c r="A129" s="69" t="s">
        <v>131</v>
      </c>
      <c r="B129" s="69"/>
      <c r="C129" s="70"/>
      <c r="D129" s="29">
        <f>'[1]財政'!$M$25+'[1]財政'!$N$25+'[1]財政'!$O$25</f>
        <v>0</v>
      </c>
      <c r="E129" s="29">
        <v>0</v>
      </c>
      <c r="F129" s="29">
        <v>0</v>
      </c>
      <c r="G129" s="29">
        <v>0</v>
      </c>
      <c r="H129" s="27" t="str">
        <f t="shared" si="16"/>
        <v>                 …</v>
      </c>
      <c r="I129" s="29">
        <f>'[1]財政'!$M$24+'[1]財政'!$N$24+'[1]財政'!$O$24</f>
        <v>153100</v>
      </c>
      <c r="J129" s="27">
        <f t="shared" si="17"/>
        <v>153100</v>
      </c>
      <c r="K129" s="29">
        <f>'[1]財政'!$N$24+'[1]財政'!$N$25</f>
        <v>153100</v>
      </c>
      <c r="L129" s="29">
        <f>'[1]財政'!$O$24+'[1]財政'!$O$25</f>
        <v>0</v>
      </c>
      <c r="M129" s="30">
        <f>'[1]財政'!$M$24+'[1]財政'!$M$25</f>
        <v>0</v>
      </c>
      <c r="N129" s="17"/>
    </row>
    <row r="130" spans="1:14" s="8" customFormat="1" ht="15.75" customHeight="1">
      <c r="A130" s="69" t="s">
        <v>92</v>
      </c>
      <c r="B130" s="69"/>
      <c r="C130" s="70"/>
      <c r="D130" s="29">
        <f>'[1]財政'!$M$27+'[1]財政'!$N$27+'[1]財政'!$O$27</f>
        <v>0</v>
      </c>
      <c r="E130" s="29">
        <v>0</v>
      </c>
      <c r="F130" s="29">
        <v>0</v>
      </c>
      <c r="G130" s="29">
        <v>0</v>
      </c>
      <c r="H130" s="27" t="str">
        <f t="shared" si="16"/>
        <v>                 …</v>
      </c>
      <c r="I130" s="29">
        <f>'[1]財政'!$M$26+'[1]財政'!$N$26+'[1]財政'!$O$26</f>
        <v>94050</v>
      </c>
      <c r="J130" s="27">
        <f t="shared" si="17"/>
        <v>94050</v>
      </c>
      <c r="K130" s="29">
        <f>'[1]財政'!$N$26+'[1]財政'!$N$27</f>
        <v>94050</v>
      </c>
      <c r="L130" s="29">
        <f>'[1]財政'!$O$26+'[1]財政'!$O$27</f>
        <v>0</v>
      </c>
      <c r="M130" s="30">
        <f>'[1]財政'!$M$26+'[1]財政'!$M$27</f>
        <v>0</v>
      </c>
      <c r="N130" s="17"/>
    </row>
    <row r="131" spans="1:14" s="8" customFormat="1" ht="15.75" customHeight="1">
      <c r="A131" s="69" t="s">
        <v>93</v>
      </c>
      <c r="B131" s="69"/>
      <c r="C131" s="70"/>
      <c r="D131" s="29">
        <f>'[1]財政'!$M$29+'[1]財政'!$N$29+'[1]財政'!$O$29</f>
        <v>0</v>
      </c>
      <c r="E131" s="29">
        <v>0</v>
      </c>
      <c r="F131" s="29">
        <v>0</v>
      </c>
      <c r="G131" s="29">
        <v>0</v>
      </c>
      <c r="H131" s="27" t="str">
        <f t="shared" si="16"/>
        <v>                 …</v>
      </c>
      <c r="I131" s="29">
        <f>'[1]財政'!$M$28+'[1]財政'!$N$28+'[1]財政'!$O$28</f>
        <v>267700</v>
      </c>
      <c r="J131" s="27">
        <f t="shared" si="17"/>
        <v>267700</v>
      </c>
      <c r="K131" s="29">
        <f>'[1]財政'!$N$28+'[1]財政'!$N$29</f>
        <v>267700</v>
      </c>
      <c r="L131" s="29">
        <f>'[1]財政'!$O$28+'[1]財政'!$O$29</f>
        <v>0</v>
      </c>
      <c r="M131" s="30">
        <f>'[1]財政'!$M$28+'[1]財政'!$M$29</f>
        <v>0</v>
      </c>
      <c r="N131" s="17"/>
    </row>
    <row r="132" spans="1:14" s="8" customFormat="1" ht="15.75" customHeight="1">
      <c r="A132" s="69" t="s">
        <v>94</v>
      </c>
      <c r="B132" s="69"/>
      <c r="C132" s="70"/>
      <c r="D132" s="29">
        <f>'[1]財政'!$M$31+'[1]財政'!$N$31+'[1]財政'!$O$31</f>
        <v>0</v>
      </c>
      <c r="E132" s="29">
        <v>0</v>
      </c>
      <c r="F132" s="29">
        <v>0</v>
      </c>
      <c r="G132" s="29">
        <v>0</v>
      </c>
      <c r="H132" s="27" t="str">
        <f t="shared" si="16"/>
        <v>                 …</v>
      </c>
      <c r="I132" s="29">
        <f>'[1]財政'!$M$30+'[1]財政'!$N$30+'[1]財政'!$O$30</f>
        <v>43200</v>
      </c>
      <c r="J132" s="27">
        <f t="shared" si="17"/>
        <v>43200</v>
      </c>
      <c r="K132" s="29">
        <f>'[1]財政'!$N$30+'[1]財政'!$N$31</f>
        <v>43200</v>
      </c>
      <c r="L132" s="29">
        <f>'[1]財政'!$O$30+'[1]財政'!$O$31</f>
        <v>0</v>
      </c>
      <c r="M132" s="30">
        <f>'[1]財政'!$M$30+'[1]財政'!$M$31</f>
        <v>0</v>
      </c>
      <c r="N132" s="17"/>
    </row>
    <row r="133" spans="1:14" s="8" customFormat="1" ht="15.75" customHeight="1">
      <c r="A133" s="69" t="s">
        <v>95</v>
      </c>
      <c r="B133" s="69"/>
      <c r="C133" s="70"/>
      <c r="D133" s="29">
        <f>'[1]財政'!$M$33+'[1]財政'!$N$33+'[1]財政'!$O$33</f>
        <v>0</v>
      </c>
      <c r="E133" s="29">
        <v>0</v>
      </c>
      <c r="F133" s="29">
        <v>0</v>
      </c>
      <c r="G133" s="29">
        <v>0</v>
      </c>
      <c r="H133" s="27" t="str">
        <f t="shared" si="16"/>
        <v>                 …</v>
      </c>
      <c r="I133" s="29">
        <f>'[1]財政'!$M$32+'[1]財政'!$N$32+'[1]財政'!$O$32</f>
        <v>27300</v>
      </c>
      <c r="J133" s="27">
        <f t="shared" si="17"/>
        <v>27300</v>
      </c>
      <c r="K133" s="29">
        <f>'[1]財政'!$N$32+'[1]財政'!$N$33</f>
        <v>27300</v>
      </c>
      <c r="L133" s="29">
        <f>'[1]財政'!$O$32+'[1]財政'!$O$33</f>
        <v>0</v>
      </c>
      <c r="M133" s="30">
        <f>'[1]財政'!$M$32+'[1]財政'!$M$33</f>
        <v>0</v>
      </c>
      <c r="N133" s="17"/>
    </row>
    <row r="134" spans="1:14" s="8" customFormat="1" ht="15.75" customHeight="1">
      <c r="A134" s="69" t="s">
        <v>164</v>
      </c>
      <c r="B134" s="69"/>
      <c r="C134" s="70"/>
      <c r="D134" s="29">
        <f>'[1]財政'!$M$35+'[1]財政'!$N$35+'[1]財政'!$O$35</f>
        <v>0</v>
      </c>
      <c r="E134" s="29">
        <v>0</v>
      </c>
      <c r="F134" s="29">
        <v>0</v>
      </c>
      <c r="G134" s="29">
        <v>0</v>
      </c>
      <c r="H134" s="27" t="str">
        <f t="shared" si="16"/>
        <v>                 …</v>
      </c>
      <c r="I134" s="29">
        <f>'[1]財政'!$M$34+'[1]財政'!$N$34+'[1]財政'!$O$34</f>
        <v>26100</v>
      </c>
      <c r="J134" s="27">
        <f t="shared" si="17"/>
        <v>26100</v>
      </c>
      <c r="K134" s="29">
        <f>'[1]財政'!$N$34+'[1]財政'!$N$35</f>
        <v>26100</v>
      </c>
      <c r="L134" s="29">
        <f>'[1]財政'!$O$34+'[1]財政'!$O$35</f>
        <v>0</v>
      </c>
      <c r="M134" s="30">
        <f>'[1]財政'!$M$34+'[1]財政'!$M$35</f>
        <v>0</v>
      </c>
      <c r="N134" s="17"/>
    </row>
    <row r="135" spans="1:14" s="8" customFormat="1" ht="14.25" customHeight="1">
      <c r="A135" s="69"/>
      <c r="B135" s="69"/>
      <c r="C135" s="70"/>
      <c r="D135" s="25"/>
      <c r="E135" s="25"/>
      <c r="F135" s="25"/>
      <c r="G135" s="25"/>
      <c r="H135" s="25"/>
      <c r="I135" s="25" t="s">
        <v>13</v>
      </c>
      <c r="J135" s="25"/>
      <c r="K135" s="25" t="s">
        <v>13</v>
      </c>
      <c r="L135" s="25" t="s">
        <v>13</v>
      </c>
      <c r="M135" s="28" t="s">
        <v>13</v>
      </c>
      <c r="N135" s="17"/>
    </row>
    <row r="136" spans="1:14" s="34" customFormat="1" ht="16.5">
      <c r="A136" s="72" t="s">
        <v>14</v>
      </c>
      <c r="B136" s="72"/>
      <c r="C136" s="73"/>
      <c r="D136" s="32">
        <f>IF(SUM(D137:D152)=0,"               …",SUM(D137:D152))</f>
        <v>22421899</v>
      </c>
      <c r="E136" s="32" t="str">
        <f>IF(SUM(E137:E152)=0,"           …",SUM(E137:E152))</f>
        <v>           …</v>
      </c>
      <c r="F136" s="32" t="str">
        <f>IF(SUM(F137:F152)=0,"           …",SUM(F137:F152))</f>
        <v>           …</v>
      </c>
      <c r="G136" s="32" t="str">
        <f>IF(SUM(G137:G152)=0,"           …",SUM(G137:G152))</f>
        <v>           …</v>
      </c>
      <c r="H136" s="32">
        <f>IF(SUM(D136:G136)=0,"                 …",SUM(D136:G136))</f>
        <v>22421899</v>
      </c>
      <c r="I136" s="32">
        <f>IF(SUM(I137:I152)=0,"               …",SUM(I137:I152))</f>
        <v>110651881.35</v>
      </c>
      <c r="J136" s="32">
        <f>IF(ROUND(SUM(H136:I136),0)&lt;&gt;ROUND(SUM(K136:M136),0),"             不平衡",SUM(H136:I136))</f>
        <v>133073780.35</v>
      </c>
      <c r="K136" s="32">
        <f>IF(SUM(K137:K152)=0,"               …",SUM(K137:K152))</f>
        <v>3847253.35</v>
      </c>
      <c r="L136" s="32" t="str">
        <f>IF(SUM(L137:L152)=0,"               …",SUM(L137:L152))</f>
        <v>               …</v>
      </c>
      <c r="M136" s="33">
        <f>IF(SUM(M137:M152)=0,"               …",SUM(M137:M152))</f>
        <v>129226527</v>
      </c>
      <c r="N136" s="46"/>
    </row>
    <row r="137" spans="1:14" s="8" customFormat="1" ht="16.5" customHeight="1">
      <c r="A137" s="69" t="s">
        <v>96</v>
      </c>
      <c r="B137" s="69"/>
      <c r="C137" s="70"/>
      <c r="D137" s="29">
        <f>'[1]教育'!$M$7+'[1]教育'!$N$7+'[1]教育'!$O$7</f>
        <v>21307028</v>
      </c>
      <c r="E137" s="29">
        <v>0</v>
      </c>
      <c r="F137" s="29">
        <v>0</v>
      </c>
      <c r="G137" s="29">
        <v>0</v>
      </c>
      <c r="H137" s="27">
        <f>IF(SUM(D137:G137)=0,"                 …",SUM(D137:G137))</f>
        <v>21307028</v>
      </c>
      <c r="I137" s="29">
        <f>'[1]教育'!$M$6+'[1]教育'!$N$6+'[1]教育'!$O$6</f>
        <v>109765836</v>
      </c>
      <c r="J137" s="27">
        <f>IF(SUM(H137:I137)&lt;&gt;SUM(K137:M137),"             不平衡",SUM(H137:I137))</f>
        <v>131072864</v>
      </c>
      <c r="K137" s="29">
        <f>'[1]教育'!$N$6+'[1]教育'!$N$7</f>
        <v>3197076</v>
      </c>
      <c r="L137" s="29">
        <f>'[1]教育'!$O$6+'[1]教育'!$O$7</f>
        <v>0</v>
      </c>
      <c r="M137" s="29">
        <f>'[1]教育'!$M$6+'[1]教育'!$M$7</f>
        <v>127875788</v>
      </c>
      <c r="N137" s="17"/>
    </row>
    <row r="138" spans="1:14" s="8" customFormat="1" ht="16.5" customHeight="1">
      <c r="A138" s="69" t="s">
        <v>193</v>
      </c>
      <c r="B138" s="69"/>
      <c r="C138" s="70"/>
      <c r="D138" s="29">
        <f>'[1]教育'!$M$13+'[1]教育'!$N$13+'[1]教育'!$O$13</f>
        <v>0</v>
      </c>
      <c r="E138" s="29">
        <v>0</v>
      </c>
      <c r="F138" s="29">
        <v>0</v>
      </c>
      <c r="G138" s="29">
        <v>0</v>
      </c>
      <c r="H138" s="27" t="str">
        <f aca="true" t="shared" si="18" ref="H138:H151">IF(SUM(D138:G138)=0,"                 …",SUM(D138:G138))</f>
        <v>                 …</v>
      </c>
      <c r="I138" s="29">
        <f>'[1]教育'!$M$12+'[1]教育'!$N$12+'[1]教育'!$O$12</f>
        <v>8000</v>
      </c>
      <c r="J138" s="27">
        <f aca="true" t="shared" si="19" ref="J138:J151">IF(SUM(H138:I138)&lt;&gt;SUM(K138:M138),"             不平衡",SUM(H138:I138))</f>
        <v>8000</v>
      </c>
      <c r="K138" s="29">
        <f>'[1]教育'!$N$12+'[1]教育'!$N$13</f>
        <v>8000</v>
      </c>
      <c r="L138" s="29">
        <f>'[1]教育'!$O$12+'[1]教育'!$O$13</f>
        <v>0</v>
      </c>
      <c r="M138" s="29">
        <f>'[1]教育'!$M$12+'[1]教育'!$M$13</f>
        <v>0</v>
      </c>
      <c r="N138" s="17"/>
    </row>
    <row r="139" spans="1:14" s="8" customFormat="1" ht="16.5" customHeight="1">
      <c r="A139" s="69" t="s">
        <v>187</v>
      </c>
      <c r="B139" s="69"/>
      <c r="C139" s="70"/>
      <c r="D139" s="29">
        <f>'[1]教育'!$M$15+'[1]教育'!$N$15+'[1]教育'!$O$15</f>
        <v>0</v>
      </c>
      <c r="E139" s="29">
        <v>0</v>
      </c>
      <c r="F139" s="29">
        <v>0</v>
      </c>
      <c r="G139" s="29">
        <v>0</v>
      </c>
      <c r="H139" s="27" t="str">
        <f t="shared" si="18"/>
        <v>                 …</v>
      </c>
      <c r="I139" s="29">
        <f>'[1]教育'!$M$14+'[1]教育'!$N$14+'[1]教育'!$O$14</f>
        <v>2900</v>
      </c>
      <c r="J139" s="27">
        <f t="shared" si="19"/>
        <v>2900</v>
      </c>
      <c r="K139" s="29">
        <f>'[1]教育'!$N$14+'[1]教育'!$N$15</f>
        <v>2900</v>
      </c>
      <c r="L139" s="29">
        <f>'[1]教育'!$O$14+'[1]教育'!$O$15</f>
        <v>0</v>
      </c>
      <c r="M139" s="29">
        <f>'[1]教育'!$M$14+'[1]教育'!$M$15</f>
        <v>0</v>
      </c>
      <c r="N139" s="17"/>
    </row>
    <row r="140" spans="1:14" s="8" customFormat="1" ht="16.5" customHeight="1">
      <c r="A140" s="69" t="s">
        <v>188</v>
      </c>
      <c r="B140" s="69"/>
      <c r="C140" s="70"/>
      <c r="D140" s="29">
        <f>'[1]教育'!$M$17+'[1]教育'!$N$17+'[1]教育'!$O$17</f>
        <v>0</v>
      </c>
      <c r="E140" s="29">
        <v>0</v>
      </c>
      <c r="F140" s="29">
        <v>0</v>
      </c>
      <c r="G140" s="29">
        <v>0</v>
      </c>
      <c r="H140" s="27" t="str">
        <f t="shared" si="18"/>
        <v>                 …</v>
      </c>
      <c r="I140" s="29">
        <f>'[1]教育'!$M$16+'[1]教育'!$N$16+'[1]教育'!$O$16</f>
        <v>95900</v>
      </c>
      <c r="J140" s="27">
        <f t="shared" si="19"/>
        <v>95900</v>
      </c>
      <c r="K140" s="29">
        <f>'[1]教育'!$N$16+'[1]教育'!$N$17</f>
        <v>95900</v>
      </c>
      <c r="L140" s="29">
        <f>'[1]教育'!$O$16+'[1]教育'!$O$17</f>
        <v>0</v>
      </c>
      <c r="M140" s="29">
        <f>'[1]教育'!$M$16+'[1]教育'!$M$17</f>
        <v>0</v>
      </c>
      <c r="N140" s="17"/>
    </row>
    <row r="141" spans="1:14" s="8" customFormat="1" ht="16.5" customHeight="1">
      <c r="A141" s="69" t="s">
        <v>189</v>
      </c>
      <c r="B141" s="69"/>
      <c r="C141" s="70"/>
      <c r="D141" s="29">
        <f>'[1]教育'!$M$19+'[1]教育'!$N$19+'[1]教育'!$O$19</f>
        <v>816011</v>
      </c>
      <c r="E141" s="29">
        <v>0</v>
      </c>
      <c r="F141" s="29">
        <v>0</v>
      </c>
      <c r="G141" s="29">
        <v>0</v>
      </c>
      <c r="H141" s="27">
        <f t="shared" si="18"/>
        <v>816011</v>
      </c>
      <c r="I141" s="29">
        <f>'[1]教育'!$M$18+'[1]教育'!$N$18+'[1]教育'!$O$18</f>
        <v>34550</v>
      </c>
      <c r="J141" s="27">
        <f t="shared" si="19"/>
        <v>850561</v>
      </c>
      <c r="K141" s="29">
        <f>'[1]教育'!$N$18+'[1]教育'!$N$19</f>
        <v>34550</v>
      </c>
      <c r="L141" s="29">
        <f>'[1]教育'!$O$18+'[1]教育'!$O$19</f>
        <v>0</v>
      </c>
      <c r="M141" s="29">
        <f>'[1]教育'!$M$18+'[1]教育'!$M$19</f>
        <v>816011</v>
      </c>
      <c r="N141" s="17"/>
    </row>
    <row r="142" spans="1:14" s="8" customFormat="1" ht="16.5" customHeight="1">
      <c r="A142" s="69" t="s">
        <v>190</v>
      </c>
      <c r="B142" s="69"/>
      <c r="C142" s="70"/>
      <c r="D142" s="29">
        <f>'[1]教育'!$M$23+'[1]教育'!$N$23+'[1]教育'!$O$23</f>
        <v>250000</v>
      </c>
      <c r="E142" s="29">
        <v>0</v>
      </c>
      <c r="F142" s="29">
        <v>0</v>
      </c>
      <c r="G142" s="29">
        <v>0</v>
      </c>
      <c r="H142" s="27">
        <f t="shared" si="18"/>
        <v>250000</v>
      </c>
      <c r="I142" s="29">
        <f>'[1]教育'!$M$22+'[1]教育'!$N$22+'[1]教育'!$O$22</f>
        <v>4100</v>
      </c>
      <c r="J142" s="27">
        <f t="shared" si="19"/>
        <v>254100</v>
      </c>
      <c r="K142" s="29">
        <f>'[1]教育'!$N$22+'[1]教育'!$N$23</f>
        <v>4100</v>
      </c>
      <c r="L142" s="29">
        <f>'[1]教育'!$O$22+'[1]教育'!$O$23</f>
        <v>0</v>
      </c>
      <c r="M142" s="29">
        <f>'[1]教育'!$M$22+'[1]教育'!$M$23</f>
        <v>250000</v>
      </c>
      <c r="N142" s="17"/>
    </row>
    <row r="143" spans="1:14" s="8" customFormat="1" ht="16.5" customHeight="1">
      <c r="A143" s="69" t="s">
        <v>194</v>
      </c>
      <c r="B143" s="69"/>
      <c r="C143" s="70"/>
      <c r="D143" s="29">
        <f>'[1]教育'!$M$25+'[1]教育'!$N$25+'[1]教育'!$O$25</f>
        <v>0</v>
      </c>
      <c r="E143" s="29">
        <v>0</v>
      </c>
      <c r="F143" s="29">
        <v>0</v>
      </c>
      <c r="G143" s="29">
        <v>0</v>
      </c>
      <c r="H143" s="27" t="str">
        <f t="shared" si="18"/>
        <v>                 …</v>
      </c>
      <c r="I143" s="29">
        <f>'[1]教育'!$M$24+'[1]教育'!$N$24+'[1]教育'!$O$24</f>
        <v>62295</v>
      </c>
      <c r="J143" s="27">
        <f t="shared" si="19"/>
        <v>62295</v>
      </c>
      <c r="K143" s="29">
        <f>'[1]教育'!$N$24+'[1]教育'!$N$25</f>
        <v>3300</v>
      </c>
      <c r="L143" s="29">
        <f>'[1]教育'!$O$24+'[1]教育'!$O$25</f>
        <v>0</v>
      </c>
      <c r="M143" s="29">
        <f>'[1]教育'!$M$24+'[1]教育'!$M$25</f>
        <v>58995</v>
      </c>
      <c r="N143" s="17"/>
    </row>
    <row r="144" spans="1:14" s="8" customFormat="1" ht="16.5" customHeight="1">
      <c r="A144" s="69" t="s">
        <v>195</v>
      </c>
      <c r="B144" s="69"/>
      <c r="C144" s="70"/>
      <c r="D144" s="29">
        <f>'[1]教育'!$M$27+'[1]教育'!$N$27+'[1]教育'!$O$27</f>
        <v>0</v>
      </c>
      <c r="E144" s="29">
        <v>0</v>
      </c>
      <c r="F144" s="29">
        <v>0</v>
      </c>
      <c r="G144" s="29">
        <v>0</v>
      </c>
      <c r="H144" s="27" t="str">
        <f t="shared" si="18"/>
        <v>                 …</v>
      </c>
      <c r="I144" s="29">
        <f>'[1]教育'!$M$26+'[1]教育'!$N$26+'[1]教育'!$O$26</f>
        <v>66700</v>
      </c>
      <c r="J144" s="27">
        <f t="shared" si="19"/>
        <v>66700</v>
      </c>
      <c r="K144" s="29">
        <f>'[1]教育'!$N$26+'[1]教育'!$N$27</f>
        <v>66700</v>
      </c>
      <c r="L144" s="29">
        <f>'[1]教育'!$O$26+'[1]教育'!$O$27</f>
        <v>0</v>
      </c>
      <c r="M144" s="29">
        <f>'[1]教育'!$M$26+'[1]教育'!$M$27</f>
        <v>0</v>
      </c>
      <c r="N144" s="17"/>
    </row>
    <row r="145" spans="1:14" s="8" customFormat="1" ht="16.5" customHeight="1">
      <c r="A145" s="69" t="s">
        <v>196</v>
      </c>
      <c r="B145" s="69"/>
      <c r="C145" s="70"/>
      <c r="D145" s="29">
        <f>'[1]教育'!$M$29+'[1]教育'!$N$29+'[1]教育'!$O$29</f>
        <v>0</v>
      </c>
      <c r="E145" s="29">
        <v>0</v>
      </c>
      <c r="F145" s="29">
        <v>0</v>
      </c>
      <c r="G145" s="29">
        <v>0</v>
      </c>
      <c r="H145" s="27" t="str">
        <f t="shared" si="18"/>
        <v>                 …</v>
      </c>
      <c r="I145" s="29">
        <f>'[1]教育'!$M$28+'[1]教育'!$N$28+'[1]教育'!$O$28</f>
        <v>111400</v>
      </c>
      <c r="J145" s="27">
        <f t="shared" si="19"/>
        <v>111400</v>
      </c>
      <c r="K145" s="29">
        <f>'[1]教育'!$N$28+'[1]教育'!$N$29</f>
        <v>111400</v>
      </c>
      <c r="L145" s="29">
        <f>'[1]教育'!$O$28+'[1]教育'!$O$29</f>
        <v>0</v>
      </c>
      <c r="M145" s="29">
        <f>'[1]教育'!$M$28+'[1]教育'!$M$29</f>
        <v>0</v>
      </c>
      <c r="N145" s="17"/>
    </row>
    <row r="146" spans="1:14" s="8" customFormat="1" ht="16.5" customHeight="1">
      <c r="A146" s="69" t="s">
        <v>197</v>
      </c>
      <c r="B146" s="69"/>
      <c r="C146" s="70"/>
      <c r="D146" s="29">
        <f>'[1]教育'!$M$31+'[1]教育'!$N$31+'[1]教育'!$O$31</f>
        <v>45000</v>
      </c>
      <c r="E146" s="29">
        <v>0</v>
      </c>
      <c r="F146" s="29">
        <v>0</v>
      </c>
      <c r="G146" s="29">
        <v>0</v>
      </c>
      <c r="H146" s="27">
        <f t="shared" si="18"/>
        <v>45000</v>
      </c>
      <c r="I146" s="29">
        <f>'[1]教育'!$M$30+'[1]教育'!$N$30+'[1]教育'!$O$30</f>
        <v>148400</v>
      </c>
      <c r="J146" s="27">
        <f t="shared" si="19"/>
        <v>193400</v>
      </c>
      <c r="K146" s="29">
        <f>'[1]教育'!$N$30+'[1]教育'!$N$31</f>
        <v>193400</v>
      </c>
      <c r="L146" s="29">
        <f>'[1]教育'!$O$30+'[1]教育'!$O$31</f>
        <v>0</v>
      </c>
      <c r="M146" s="29">
        <f>'[1]教育'!$M$30+'[1]教育'!$M$31</f>
        <v>0</v>
      </c>
      <c r="N146" s="17"/>
    </row>
    <row r="147" spans="1:14" s="8" customFormat="1" ht="16.5" customHeight="1">
      <c r="A147" s="69" t="s">
        <v>198</v>
      </c>
      <c r="B147" s="69"/>
      <c r="C147" s="70"/>
      <c r="D147" s="29">
        <f>'[1]教育'!$M$33+'[1]教育'!$N$33+'[1]教育'!$O$33</f>
        <v>0</v>
      </c>
      <c r="E147" s="29">
        <v>0</v>
      </c>
      <c r="F147" s="29">
        <v>0</v>
      </c>
      <c r="G147" s="29">
        <v>0</v>
      </c>
      <c r="H147" s="27" t="str">
        <f t="shared" si="18"/>
        <v>                 …</v>
      </c>
      <c r="I147" s="29">
        <f>'[1]教育'!$M$32+'[1]教育'!$N$32+'[1]教育'!$O$32</f>
        <v>11900</v>
      </c>
      <c r="J147" s="27">
        <f t="shared" si="19"/>
        <v>11900</v>
      </c>
      <c r="K147" s="29">
        <f>'[1]教育'!$N$32+'[1]教育'!$N$33</f>
        <v>11900</v>
      </c>
      <c r="L147" s="29">
        <f>'[1]教育'!$O$32+'[1]教育'!$O$33</f>
        <v>0</v>
      </c>
      <c r="M147" s="29">
        <f>'[1]教育'!$M$32+'[1]教育'!$M$33</f>
        <v>0</v>
      </c>
      <c r="N147" s="17"/>
    </row>
    <row r="148" spans="1:14" s="8" customFormat="1" ht="16.5" customHeight="1">
      <c r="A148" s="69" t="s">
        <v>203</v>
      </c>
      <c r="B148" s="69"/>
      <c r="C148" s="70"/>
      <c r="D148" s="29">
        <f>'[1]教育'!$M$35+'[1]教育'!$N$35+'[1]教育'!$O$35</f>
        <v>0</v>
      </c>
      <c r="E148" s="29">
        <v>0</v>
      </c>
      <c r="F148" s="29">
        <v>0</v>
      </c>
      <c r="G148" s="29">
        <v>0</v>
      </c>
      <c r="H148" s="27" t="str">
        <f t="shared" si="18"/>
        <v>                 …</v>
      </c>
      <c r="I148" s="29">
        <f>'[1]教育'!$M$34+'[1]教育'!$N$34+'[1]教育'!$O$34</f>
        <v>4400</v>
      </c>
      <c r="J148" s="27">
        <f t="shared" si="19"/>
        <v>4400</v>
      </c>
      <c r="K148" s="29">
        <f>'[1]教育'!$N$34+'[1]教育'!$N$35</f>
        <v>4400</v>
      </c>
      <c r="L148" s="29">
        <f>'[1]教育'!$O$34+'[1]教育'!$O$35</f>
        <v>0</v>
      </c>
      <c r="M148" s="29">
        <f>'[1]教育'!$M$34+'[1]教育'!$M$35</f>
        <v>0</v>
      </c>
      <c r="N148" s="17"/>
    </row>
    <row r="149" spans="1:14" s="8" customFormat="1" ht="16.5" customHeight="1">
      <c r="A149" s="69" t="s">
        <v>260</v>
      </c>
      <c r="B149" s="69"/>
      <c r="C149" s="70"/>
      <c r="D149" s="29">
        <f>'[1]教育'!$M$39+'[1]教育'!$N$39+'[1]教育'!$O$39</f>
        <v>3860</v>
      </c>
      <c r="E149" s="29">
        <v>0</v>
      </c>
      <c r="F149" s="29">
        <v>0</v>
      </c>
      <c r="G149" s="29">
        <v>0</v>
      </c>
      <c r="H149" s="27">
        <f t="shared" si="18"/>
        <v>3860</v>
      </c>
      <c r="I149" s="29">
        <f>'[1]教育'!$M$38+'[1]教育'!$N$38+'[1]教育'!$O$38</f>
        <v>48801.35</v>
      </c>
      <c r="J149" s="27">
        <f t="shared" si="19"/>
        <v>52661.35</v>
      </c>
      <c r="K149" s="29">
        <f>'[1]教育'!$N$38+'[1]教育'!$N$39</f>
        <v>52661.35</v>
      </c>
      <c r="L149" s="29">
        <f>'[1]教育'!$O$38+'[1]教育'!$O$39</f>
        <v>0</v>
      </c>
      <c r="M149" s="29">
        <f>'[1]教育'!$M$38+'[1]教育'!$M$39</f>
        <v>0</v>
      </c>
      <c r="N149" s="17"/>
    </row>
    <row r="150" spans="1:14" s="8" customFormat="1" ht="16.5" customHeight="1">
      <c r="A150" s="69" t="s">
        <v>191</v>
      </c>
      <c r="B150" s="69"/>
      <c r="C150" s="70"/>
      <c r="D150" s="29">
        <f>'[1]教育'!$M$43+'[1]教育'!$N$43+'[1]教育'!$O$43</f>
        <v>0</v>
      </c>
      <c r="E150" s="29">
        <v>0</v>
      </c>
      <c r="F150" s="29">
        <v>0</v>
      </c>
      <c r="G150" s="29">
        <v>0</v>
      </c>
      <c r="H150" s="27" t="str">
        <f>IF(SUM(D150:G150)=0,"                 …",SUM(D150:G150))</f>
        <v>                 …</v>
      </c>
      <c r="I150" s="29">
        <f>'[1]教育'!$M$42+'[1]教育'!$N$42+'[1]教育'!$O$42</f>
        <v>60966</v>
      </c>
      <c r="J150" s="27">
        <f>IF(SUM(H150:I150)&lt;&gt;SUM(K150:M150),"             不平衡",SUM(H150:I150))</f>
        <v>60966</v>
      </c>
      <c r="K150" s="29">
        <f>'[1]教育'!$N$42+'[1]教育'!$N$43</f>
        <v>60966</v>
      </c>
      <c r="L150" s="29">
        <f>'[1]教育'!$O$42+'[1]教育'!$O$43</f>
        <v>0</v>
      </c>
      <c r="M150" s="29">
        <f>'[1]教育'!$M$42+'[1]教育'!$M$43</f>
        <v>0</v>
      </c>
      <c r="N150" s="17"/>
    </row>
    <row r="151" spans="1:14" s="8" customFormat="1" ht="16.5" customHeight="1">
      <c r="A151" s="69" t="s">
        <v>255</v>
      </c>
      <c r="B151" s="69"/>
      <c r="C151" s="70"/>
      <c r="D151" s="29">
        <v>0</v>
      </c>
      <c r="E151" s="29">
        <v>0</v>
      </c>
      <c r="F151" s="29">
        <v>0</v>
      </c>
      <c r="G151" s="29">
        <v>0</v>
      </c>
      <c r="H151" s="27" t="str">
        <f t="shared" si="18"/>
        <v>                 …</v>
      </c>
      <c r="I151" s="29">
        <v>225733</v>
      </c>
      <c r="J151" s="27">
        <f t="shared" si="19"/>
        <v>225733</v>
      </c>
      <c r="K151" s="29">
        <v>0</v>
      </c>
      <c r="L151" s="29">
        <f>'[1]教育'!$O$42+'[1]教育'!$O$43</f>
        <v>0</v>
      </c>
      <c r="M151" s="29">
        <v>225733</v>
      </c>
      <c r="N151" s="17"/>
    </row>
    <row r="152" spans="1:14" s="8" customFormat="1" ht="10.5" customHeight="1">
      <c r="A152" s="23"/>
      <c r="B152" s="23"/>
      <c r="C152" s="22"/>
      <c r="D152" s="25"/>
      <c r="E152" s="25"/>
      <c r="F152" s="25"/>
      <c r="G152" s="25"/>
      <c r="H152" s="25"/>
      <c r="I152" s="25" t="s">
        <v>13</v>
      </c>
      <c r="J152" s="25"/>
      <c r="K152" s="25"/>
      <c r="L152" s="25"/>
      <c r="M152" s="28"/>
      <c r="N152" s="17"/>
    </row>
    <row r="153" spans="1:14" s="34" customFormat="1" ht="16.5" customHeight="1">
      <c r="A153" s="72" t="s">
        <v>15</v>
      </c>
      <c r="B153" s="72"/>
      <c r="C153" s="73"/>
      <c r="D153" s="32">
        <f>IF(SUM(D154:D186)=0,"               …",SUM(D154:D186))</f>
        <v>190740</v>
      </c>
      <c r="E153" s="32" t="str">
        <f>IF(SUM(E154:E186)=0,"           …",SUM(E154:E186))</f>
        <v>           …</v>
      </c>
      <c r="F153" s="32" t="str">
        <f>IF(SUM(F154:F186)=0,"           …",SUM(F154:F186))</f>
        <v>           …</v>
      </c>
      <c r="G153" s="32" t="str">
        <f>IF(SUM(G154:G186)=0,"           …",SUM(G154:G186))</f>
        <v>           …</v>
      </c>
      <c r="H153" s="32">
        <f>IF(SUM(D153:G153)=0,"                 …",SUM(D153:G153))</f>
        <v>190740</v>
      </c>
      <c r="I153" s="32">
        <f>IF(SUM(I154:I186)=0,"               …",SUM(I154:I186))</f>
        <v>33034969</v>
      </c>
      <c r="J153" s="32">
        <f>IF(ROUND(SUM(H153:I153),0)&lt;&gt;ROUND(SUM(K153:M153),0),"             不平衡",SUM(H153:I153))</f>
        <v>33225709</v>
      </c>
      <c r="K153" s="32">
        <f>IF(SUM(K154:K186)=0,"               …",SUM(K154:K186))</f>
        <v>28679209</v>
      </c>
      <c r="L153" s="32" t="str">
        <f>IF(SUM(L154:L186)=0,"               …",SUM(L154:L186))</f>
        <v>               …</v>
      </c>
      <c r="M153" s="33">
        <f>IF(SUM(M154:M186)=0,"               …",SUM(M154:M186))</f>
        <v>4546500</v>
      </c>
      <c r="N153" s="46"/>
    </row>
    <row r="154" spans="1:14" s="8" customFormat="1" ht="16.5" customHeight="1">
      <c r="A154" s="69" t="s">
        <v>97</v>
      </c>
      <c r="B154" s="69"/>
      <c r="C154" s="70"/>
      <c r="D154" s="29">
        <f>'[1]法務'!$M$7+'[1]法務'!$N$7+'[1]法務'!$O$7</f>
        <v>14100</v>
      </c>
      <c r="E154" s="29">
        <v>0</v>
      </c>
      <c r="F154" s="29">
        <v>0</v>
      </c>
      <c r="G154" s="29">
        <v>0</v>
      </c>
      <c r="H154" s="27">
        <f>IF(SUM(D154:G154)=0,"                 …",SUM(D154:G154))</f>
        <v>14100</v>
      </c>
      <c r="I154" s="29">
        <f>'[1]法務'!$M$6+'[1]法務'!$N$6+'[1]法務'!$O$6</f>
        <v>12132947</v>
      </c>
      <c r="J154" s="27">
        <f>IF(TRUNC(SUM(H154:I154))&lt;&gt;TRUNC(SUM(K154:M154)),"             不平衡",SUM(H154:I154))</f>
        <v>12147047</v>
      </c>
      <c r="K154" s="30">
        <f>'[1]法務'!$N$6+'[1]法務'!$N$7</f>
        <v>12147047</v>
      </c>
      <c r="L154" s="30">
        <f>'[1]法務'!$O$6+'[1]法務'!$O$7</f>
        <v>0</v>
      </c>
      <c r="M154" s="30">
        <f>'[1]法務'!$M$6+'[1]法務'!$M$7</f>
        <v>0</v>
      </c>
      <c r="N154" s="17"/>
    </row>
    <row r="155" spans="1:14" s="8" customFormat="1" ht="16.5" customHeight="1">
      <c r="A155" s="69" t="s">
        <v>98</v>
      </c>
      <c r="B155" s="69"/>
      <c r="C155" s="70"/>
      <c r="D155" s="29">
        <f>'[1]法務'!$M$9+'[1]法務'!$N$9+'[1]法務'!$O$9</f>
        <v>0</v>
      </c>
      <c r="E155" s="29">
        <v>0</v>
      </c>
      <c r="F155" s="29">
        <v>0</v>
      </c>
      <c r="G155" s="29">
        <v>0</v>
      </c>
      <c r="H155" s="27" t="str">
        <f>IF(SUM(D155:G155)=0,"                 …",SUM(D155:G155))</f>
        <v>                 …</v>
      </c>
      <c r="I155" s="29">
        <f>'[1]法務'!$M$8+'[1]法務'!$N$8+'[1]法務'!$O$8</f>
        <v>106700</v>
      </c>
      <c r="J155" s="27">
        <f>IF(SUM(H155:I155)&lt;&gt;SUM(K155:M155),"             不平衡",SUM(H155:I155))</f>
        <v>106700</v>
      </c>
      <c r="K155" s="30">
        <f>'[1]法務'!$N$8+'[1]法務'!$N$9</f>
        <v>106700</v>
      </c>
      <c r="L155" s="30">
        <f>'[1]法務'!$O$8+'[1]法務'!$O$9</f>
        <v>0</v>
      </c>
      <c r="M155" s="30">
        <f>'[1]法務'!$M$8+'[1]法務'!$M$9</f>
        <v>0</v>
      </c>
      <c r="N155" s="17"/>
    </row>
    <row r="156" spans="1:14" s="8" customFormat="1" ht="16.5" customHeight="1">
      <c r="A156" s="69" t="s">
        <v>219</v>
      </c>
      <c r="B156" s="69"/>
      <c r="C156" s="70"/>
      <c r="D156" s="29">
        <f>'[1]法務'!$M$13+'[1]法務'!$N$13+'[1]法務'!$O$13</f>
        <v>0</v>
      </c>
      <c r="E156" s="29">
        <v>0</v>
      </c>
      <c r="F156" s="29">
        <v>0</v>
      </c>
      <c r="G156" s="29">
        <v>0</v>
      </c>
      <c r="H156" s="27" t="str">
        <f>IF(SUM(D156:G156)=0,"                 …",SUM(D156:G156))</f>
        <v>                 …</v>
      </c>
      <c r="I156" s="29">
        <f>'[1]法務'!$M$12+'[1]法務'!$N$12+'[1]法務'!$O$12</f>
        <v>5800</v>
      </c>
      <c r="J156" s="27">
        <f>IF(SUM(H156:I156)&lt;&gt;SUM(K156:M156),"             不平衡",SUM(H156:I156))</f>
        <v>5800</v>
      </c>
      <c r="K156" s="30">
        <f>'[1]法務'!$N$12+'[1]法務'!$N$13</f>
        <v>5800</v>
      </c>
      <c r="L156" s="30">
        <f>'[1]法務'!$O$12+'[1]法務'!$O$13</f>
        <v>0</v>
      </c>
      <c r="M156" s="30">
        <f>'[1]法務'!$M$12+'[1]法務'!$M$13</f>
        <v>0</v>
      </c>
      <c r="N156" s="17"/>
    </row>
    <row r="157" spans="1:14" s="8" customFormat="1" ht="16.5" customHeight="1" thickBot="1">
      <c r="A157" s="74" t="s">
        <v>220</v>
      </c>
      <c r="B157" s="74"/>
      <c r="C157" s="75"/>
      <c r="D157" s="56">
        <f>'[1]法務'!$M$15+'[1]法務'!$N$15+'[1]法務'!$O$15</f>
        <v>21790</v>
      </c>
      <c r="E157" s="56">
        <v>0</v>
      </c>
      <c r="F157" s="56">
        <v>0</v>
      </c>
      <c r="G157" s="56">
        <v>0</v>
      </c>
      <c r="H157" s="57">
        <f aca="true" t="shared" si="20" ref="H157:H182">IF(SUM(D157:G157)=0,"                 …",SUM(D157:G157))</f>
        <v>21790</v>
      </c>
      <c r="I157" s="56">
        <f>'[1]法務'!$M$14+'[1]法務'!$N$14+'[1]法務'!$O$14</f>
        <v>1818800</v>
      </c>
      <c r="J157" s="57">
        <f aca="true" t="shared" si="21" ref="J157:J182">IF(SUM(H157:I157)&lt;&gt;SUM(K157:M157),"             不平衡",SUM(H157:I157))</f>
        <v>1840590</v>
      </c>
      <c r="K157" s="59">
        <f>'[1]法務'!$N$14+'[1]法務'!$N$15</f>
        <v>1840590</v>
      </c>
      <c r="L157" s="59">
        <f>'[1]法務'!$O$14+'[1]法務'!$O$15</f>
        <v>0</v>
      </c>
      <c r="M157" s="59">
        <f>'[1]法務'!$M$14+'[1]法務'!$M$15</f>
        <v>0</v>
      </c>
      <c r="N157" s="58"/>
    </row>
    <row r="158" spans="1:14" s="8" customFormat="1" ht="16.5">
      <c r="A158" s="69" t="s">
        <v>99</v>
      </c>
      <c r="B158" s="69"/>
      <c r="C158" s="70"/>
      <c r="D158" s="29">
        <f>'[1]法務'!$M$17+'[1]法務'!$N$17+'[1]法務'!$O$17</f>
        <v>0</v>
      </c>
      <c r="E158" s="29">
        <v>0</v>
      </c>
      <c r="F158" s="29">
        <v>0</v>
      </c>
      <c r="G158" s="29">
        <v>0</v>
      </c>
      <c r="H158" s="27" t="str">
        <f t="shared" si="20"/>
        <v>                 …</v>
      </c>
      <c r="I158" s="29">
        <f>'[1]法務'!$M$16+'[1]法務'!$N$16+'[1]法務'!$O$16</f>
        <v>62200</v>
      </c>
      <c r="J158" s="27">
        <f t="shared" si="21"/>
        <v>62200</v>
      </c>
      <c r="K158" s="30">
        <f>'[1]法務'!$N$16+'[1]法務'!$N$17</f>
        <v>62200</v>
      </c>
      <c r="L158" s="30">
        <f>'[1]法務'!$O$16+'[1]法務'!$O$17</f>
        <v>0</v>
      </c>
      <c r="M158" s="30">
        <f>'[1]法務'!$M$16+'[1]法務'!$M$17</f>
        <v>0</v>
      </c>
      <c r="N158" s="17"/>
    </row>
    <row r="159" spans="1:14" s="8" customFormat="1" ht="16.5">
      <c r="A159" s="69" t="s">
        <v>181</v>
      </c>
      <c r="B159" s="69"/>
      <c r="C159" s="70"/>
      <c r="D159" s="29">
        <f>'[1]法務'!$M$19+'[1]法務'!$N$19+'[1]法務'!$O$19</f>
        <v>154850</v>
      </c>
      <c r="E159" s="29">
        <v>0</v>
      </c>
      <c r="F159" s="29">
        <v>0</v>
      </c>
      <c r="G159" s="29">
        <v>0</v>
      </c>
      <c r="H159" s="27">
        <f t="shared" si="20"/>
        <v>154850</v>
      </c>
      <c r="I159" s="29">
        <f>'[1]法務'!$M$18+'[1]法務'!$N$18+'[1]法務'!$O$18</f>
        <v>13749202</v>
      </c>
      <c r="J159" s="27">
        <f t="shared" si="21"/>
        <v>13904052</v>
      </c>
      <c r="K159" s="30">
        <f>'[1]法務'!$N$18+'[1]法務'!$N$19</f>
        <v>13904052</v>
      </c>
      <c r="L159" s="30">
        <f>'[1]法務'!$O$18+'[1]法務'!$O$19</f>
        <v>0</v>
      </c>
      <c r="M159" s="30">
        <f>'[1]法務'!$M$18+'[1]法務'!$M$19</f>
        <v>0</v>
      </c>
      <c r="N159" s="17"/>
    </row>
    <row r="160" spans="1:14" s="8" customFormat="1" ht="16.5" hidden="1">
      <c r="A160" s="69" t="s">
        <v>132</v>
      </c>
      <c r="B160" s="69"/>
      <c r="C160" s="70"/>
      <c r="D160" s="29">
        <f>'[1]法務'!$M$21+'[1]法務'!$N$21+'[1]法務'!$O$21</f>
        <v>0</v>
      </c>
      <c r="E160" s="29">
        <v>0</v>
      </c>
      <c r="F160" s="29">
        <v>0</v>
      </c>
      <c r="G160" s="29">
        <v>0</v>
      </c>
      <c r="H160" s="27" t="str">
        <f t="shared" si="20"/>
        <v>                 …</v>
      </c>
      <c r="I160" s="29">
        <f>'[1]法務'!$M$20+'[1]法務'!$N$20+'[1]法務'!$O$20</f>
        <v>0</v>
      </c>
      <c r="J160" s="27">
        <f t="shared" si="21"/>
        <v>0</v>
      </c>
      <c r="K160" s="30">
        <f>'[1]法務'!$N$20+'[1]法務'!$N$21</f>
        <v>0</v>
      </c>
      <c r="L160" s="30">
        <f>'[1]法務'!$O$20+'[1]法務'!$O$21</f>
        <v>0</v>
      </c>
      <c r="M160" s="30">
        <f>'[1]法務'!$M$20+'[1]法務'!$M$21</f>
        <v>0</v>
      </c>
      <c r="N160" s="17"/>
    </row>
    <row r="161" spans="1:14" s="8" customFormat="1" ht="16.5" hidden="1">
      <c r="A161" s="69" t="s">
        <v>133</v>
      </c>
      <c r="B161" s="69"/>
      <c r="C161" s="70"/>
      <c r="D161" s="29">
        <f>'[1]法務'!$M$23+'[1]法務'!$N$23+'[1]法務'!$O$23</f>
        <v>0</v>
      </c>
      <c r="E161" s="29">
        <v>0</v>
      </c>
      <c r="F161" s="29">
        <v>0</v>
      </c>
      <c r="G161" s="29">
        <v>0</v>
      </c>
      <c r="H161" s="27" t="str">
        <f t="shared" si="20"/>
        <v>                 …</v>
      </c>
      <c r="I161" s="29">
        <f>'[1]法務'!$M$22+'[1]法務'!$N$22+'[1]法務'!$O$22</f>
        <v>0</v>
      </c>
      <c r="J161" s="27">
        <f t="shared" si="21"/>
        <v>0</v>
      </c>
      <c r="K161" s="30">
        <f>'[1]法務'!$N$22+'[1]法務'!$N$23</f>
        <v>0</v>
      </c>
      <c r="L161" s="30">
        <f>'[1]法務'!$O$22+'[1]法務'!$O$23</f>
        <v>0</v>
      </c>
      <c r="M161" s="30">
        <f>'[1]法務'!$M$22+'[1]法務'!$M$23</f>
        <v>0</v>
      </c>
      <c r="N161" s="17"/>
    </row>
    <row r="162" spans="1:14" s="8" customFormat="1" ht="16.5" hidden="1">
      <c r="A162" s="69" t="s">
        <v>134</v>
      </c>
      <c r="B162" s="69"/>
      <c r="C162" s="70"/>
      <c r="D162" s="29">
        <f>'[1]法務'!$M$25+'[1]法務'!$N$25+'[1]法務'!$O$25</f>
        <v>0</v>
      </c>
      <c r="E162" s="29">
        <v>0</v>
      </c>
      <c r="F162" s="29">
        <v>0</v>
      </c>
      <c r="G162" s="29">
        <v>0</v>
      </c>
      <c r="H162" s="27" t="str">
        <f t="shared" si="20"/>
        <v>                 …</v>
      </c>
      <c r="I162" s="29">
        <f>'[1]法務'!$M$24+'[1]法務'!$N$24+'[1]法務'!$O$24</f>
        <v>0</v>
      </c>
      <c r="J162" s="27">
        <f t="shared" si="21"/>
        <v>0</v>
      </c>
      <c r="K162" s="30">
        <f>'[1]法務'!$N$24+'[1]法務'!$N$25</f>
        <v>0</v>
      </c>
      <c r="L162" s="30">
        <f>'[1]法務'!$O$24+'[1]法務'!$O$25</f>
        <v>0</v>
      </c>
      <c r="M162" s="30">
        <f>'[1]法務'!$M$24+'[1]法務'!$M$25</f>
        <v>0</v>
      </c>
      <c r="N162" s="17"/>
    </row>
    <row r="163" spans="1:14" s="8" customFormat="1" ht="16.5" hidden="1">
      <c r="A163" s="69" t="s">
        <v>135</v>
      </c>
      <c r="B163" s="69"/>
      <c r="C163" s="70"/>
      <c r="D163" s="29">
        <f>'[1]法務'!$M$27+'[1]法務'!$N$27+'[1]法務'!$O$27</f>
        <v>0</v>
      </c>
      <c r="E163" s="29">
        <v>0</v>
      </c>
      <c r="F163" s="29">
        <v>0</v>
      </c>
      <c r="G163" s="29">
        <v>0</v>
      </c>
      <c r="H163" s="27" t="str">
        <f t="shared" si="20"/>
        <v>                 …</v>
      </c>
      <c r="I163" s="29">
        <f>'[1]法務'!$M$26+'[1]法務'!$N$26+'[1]法務'!$O$26</f>
        <v>0</v>
      </c>
      <c r="J163" s="27">
        <f t="shared" si="21"/>
        <v>0</v>
      </c>
      <c r="K163" s="30">
        <f>'[1]法務'!$N$26+'[1]法務'!$N$27</f>
        <v>0</v>
      </c>
      <c r="L163" s="30">
        <f>'[1]法務'!$O$26+'[1]法務'!$O$27</f>
        <v>0</v>
      </c>
      <c r="M163" s="30">
        <f>'[1]法務'!$M$26+'[1]法務'!$M$27</f>
        <v>0</v>
      </c>
      <c r="N163" s="17"/>
    </row>
    <row r="164" spans="1:14" s="8" customFormat="1" ht="16.5" hidden="1">
      <c r="A164" s="69" t="s">
        <v>136</v>
      </c>
      <c r="B164" s="69"/>
      <c r="C164" s="70"/>
      <c r="D164" s="29">
        <f>'[1]法務'!$M$29+'[1]法務'!$N$29+'[1]法務'!$O$29</f>
        <v>0</v>
      </c>
      <c r="E164" s="29">
        <v>0</v>
      </c>
      <c r="F164" s="29">
        <v>0</v>
      </c>
      <c r="G164" s="29">
        <v>0</v>
      </c>
      <c r="H164" s="27" t="str">
        <f t="shared" si="20"/>
        <v>                 …</v>
      </c>
      <c r="I164" s="29">
        <f>'[1]法務'!$M$28+'[1]法務'!$N$28+'[1]法務'!$O$28</f>
        <v>0</v>
      </c>
      <c r="J164" s="27">
        <f t="shared" si="21"/>
        <v>0</v>
      </c>
      <c r="K164" s="30">
        <f>'[1]法務'!$N$28+'[1]法務'!$N$29</f>
        <v>0</v>
      </c>
      <c r="L164" s="30">
        <f>'[1]法務'!$O$28+'[1]法務'!$O$29</f>
        <v>0</v>
      </c>
      <c r="M164" s="30">
        <f>'[1]法務'!$M$28+'[1]法務'!$M$29</f>
        <v>0</v>
      </c>
      <c r="N164" s="17"/>
    </row>
    <row r="165" spans="1:14" s="8" customFormat="1" ht="16.5" hidden="1">
      <c r="A165" s="69" t="s">
        <v>137</v>
      </c>
      <c r="B165" s="69"/>
      <c r="C165" s="70"/>
      <c r="D165" s="29">
        <f>'[1]法務'!$M$31+'[1]法務'!$N$31+'[1]法務'!$O$31</f>
        <v>0</v>
      </c>
      <c r="E165" s="29">
        <v>0</v>
      </c>
      <c r="F165" s="29">
        <v>0</v>
      </c>
      <c r="G165" s="29">
        <v>0</v>
      </c>
      <c r="H165" s="27" t="str">
        <f t="shared" si="20"/>
        <v>                 …</v>
      </c>
      <c r="I165" s="29">
        <f>'[1]法務'!$M$30+'[1]法務'!$N$30+'[1]法務'!$O$30</f>
        <v>0</v>
      </c>
      <c r="J165" s="27">
        <f t="shared" si="21"/>
        <v>0</v>
      </c>
      <c r="K165" s="30">
        <f>'[1]法務'!$N$30+'[1]法務'!$N$31</f>
        <v>0</v>
      </c>
      <c r="L165" s="30">
        <f>'[1]法務'!$O$30+'[1]法務'!$O$31</f>
        <v>0</v>
      </c>
      <c r="M165" s="30">
        <f>'[1]法務'!$M$30+'[1]法務'!$M$31</f>
        <v>0</v>
      </c>
      <c r="N165" s="17"/>
    </row>
    <row r="166" spans="1:14" s="8" customFormat="1" ht="16.5" hidden="1">
      <c r="A166" s="69" t="s">
        <v>138</v>
      </c>
      <c r="B166" s="69"/>
      <c r="C166" s="70"/>
      <c r="D166" s="29">
        <f>'[1]法務'!$M$33+'[1]法務'!$N$33+'[1]法務'!$O$33</f>
        <v>0</v>
      </c>
      <c r="E166" s="29">
        <v>0</v>
      </c>
      <c r="F166" s="29">
        <v>0</v>
      </c>
      <c r="G166" s="29">
        <v>0</v>
      </c>
      <c r="H166" s="27" t="str">
        <f t="shared" si="20"/>
        <v>                 …</v>
      </c>
      <c r="I166" s="29">
        <f>'[1]法務'!$M$32+'[1]法務'!$N$32+'[1]法務'!$O$32</f>
        <v>0</v>
      </c>
      <c r="J166" s="27">
        <f t="shared" si="21"/>
        <v>0</v>
      </c>
      <c r="K166" s="30">
        <f>'[1]法務'!$N$32+'[1]法務'!$N$33</f>
        <v>0</v>
      </c>
      <c r="L166" s="30">
        <f>'[1]法務'!$O$32+'[1]法務'!$O$33</f>
        <v>0</v>
      </c>
      <c r="M166" s="30">
        <f>'[1]法務'!$M$32+'[1]法務'!$M$33</f>
        <v>0</v>
      </c>
      <c r="N166" s="17"/>
    </row>
    <row r="167" spans="1:14" s="8" customFormat="1" ht="16.5" hidden="1">
      <c r="A167" s="69" t="s">
        <v>139</v>
      </c>
      <c r="B167" s="69"/>
      <c r="C167" s="70"/>
      <c r="D167" s="29">
        <f>'[1]法務'!$M$35+'[1]法務'!$N$35+'[1]法務'!$O$35</f>
        <v>0</v>
      </c>
      <c r="E167" s="29">
        <v>0</v>
      </c>
      <c r="F167" s="29">
        <v>0</v>
      </c>
      <c r="G167" s="29">
        <v>0</v>
      </c>
      <c r="H167" s="27" t="str">
        <f t="shared" si="20"/>
        <v>                 …</v>
      </c>
      <c r="I167" s="29">
        <f>'[1]法務'!$M$34+'[1]法務'!$N$34+'[1]法務'!$O$34</f>
        <v>0</v>
      </c>
      <c r="J167" s="27">
        <f t="shared" si="21"/>
        <v>0</v>
      </c>
      <c r="K167" s="29">
        <f>'[1]法務'!$N$34+'[1]法務'!$N$35</f>
        <v>0</v>
      </c>
      <c r="L167" s="29">
        <f>'[1]法務'!$O$34+'[1]法務'!$O$35</f>
        <v>0</v>
      </c>
      <c r="M167" s="29">
        <f>'[1]法務'!$M$34+'[1]法務'!$M$35</f>
        <v>0</v>
      </c>
      <c r="N167" s="17"/>
    </row>
    <row r="168" spans="1:14" s="8" customFormat="1" ht="16.5" hidden="1">
      <c r="A168" s="69" t="s">
        <v>140</v>
      </c>
      <c r="B168" s="69"/>
      <c r="C168" s="70"/>
      <c r="D168" s="29">
        <f>'[1]法務'!$M$37+'[1]法務'!$N$37+'[1]法務'!$O$37</f>
        <v>0</v>
      </c>
      <c r="E168" s="29">
        <v>0</v>
      </c>
      <c r="F168" s="29">
        <v>0</v>
      </c>
      <c r="G168" s="29">
        <v>0</v>
      </c>
      <c r="H168" s="27" t="str">
        <f t="shared" si="20"/>
        <v>                 …</v>
      </c>
      <c r="I168" s="29">
        <f>'[1]法務'!$M$36+'[1]法務'!$N$36+'[1]法務'!$O$36</f>
        <v>0</v>
      </c>
      <c r="J168" s="27">
        <f t="shared" si="21"/>
        <v>0</v>
      </c>
      <c r="K168" s="30">
        <f>'[1]法務'!$N$36+'[1]法務'!$N$37</f>
        <v>0</v>
      </c>
      <c r="L168" s="30">
        <f>'[1]法務'!$O$36+'[1]法務'!$O$37</f>
        <v>0</v>
      </c>
      <c r="M168" s="30">
        <f>'[1]法務'!$M$36+'[1]法務'!$M$37</f>
        <v>0</v>
      </c>
      <c r="N168" s="17"/>
    </row>
    <row r="169" spans="1:14" s="8" customFormat="1" ht="16.5" hidden="1">
      <c r="A169" s="69" t="s">
        <v>141</v>
      </c>
      <c r="B169" s="69"/>
      <c r="C169" s="70"/>
      <c r="D169" s="29">
        <f>'[1]法務'!$M$39+'[1]法務'!$N$39+'[1]法務'!$O$39</f>
        <v>0</v>
      </c>
      <c r="E169" s="29">
        <v>0</v>
      </c>
      <c r="F169" s="29">
        <v>0</v>
      </c>
      <c r="G169" s="29">
        <v>0</v>
      </c>
      <c r="H169" s="27" t="str">
        <f t="shared" si="20"/>
        <v>                 …</v>
      </c>
      <c r="I169" s="29">
        <f>'[1]法務'!$M$38+'[1]法務'!$N$38+'[1]法務'!$O$38</f>
        <v>0</v>
      </c>
      <c r="J169" s="27">
        <f t="shared" si="21"/>
        <v>0</v>
      </c>
      <c r="K169" s="30">
        <f>'[1]法務'!$N$38+'[1]法務'!$N$39</f>
        <v>0</v>
      </c>
      <c r="L169" s="30">
        <f>'[1]法務'!$O$38+'[1]法務'!$O$39</f>
        <v>0</v>
      </c>
      <c r="M169" s="30">
        <f>'[1]法務'!$M$38+'[1]法務'!$M$39</f>
        <v>0</v>
      </c>
      <c r="N169" s="17"/>
    </row>
    <row r="170" spans="1:42" s="40" customFormat="1" ht="17.25" hidden="1" thickBot="1">
      <c r="A170" s="69" t="s">
        <v>142</v>
      </c>
      <c r="B170" s="69"/>
      <c r="C170" s="70"/>
      <c r="D170" s="29">
        <f>'[1]法務'!$M$41+'[1]法務'!$N$41+'[1]法務'!$O$41</f>
        <v>0</v>
      </c>
      <c r="E170" s="29">
        <v>0</v>
      </c>
      <c r="F170" s="29">
        <v>0</v>
      </c>
      <c r="G170" s="29">
        <v>0</v>
      </c>
      <c r="H170" s="27" t="str">
        <f t="shared" si="20"/>
        <v>                 …</v>
      </c>
      <c r="I170" s="29">
        <f>'[1]法務'!$M$40+'[1]法務'!$N$40+'[1]法務'!$O$40</f>
        <v>0</v>
      </c>
      <c r="J170" s="27">
        <f t="shared" si="21"/>
        <v>0</v>
      </c>
      <c r="K170" s="30">
        <f>'[1]法務'!$N$40+'[1]法務'!$N$41</f>
        <v>0</v>
      </c>
      <c r="L170" s="30">
        <f>'[1]法務'!$O$40+'[1]法務'!$O$41</f>
        <v>0</v>
      </c>
      <c r="M170" s="30">
        <f>'[1]法務'!$M$40+'[1]法務'!$M$41</f>
        <v>0</v>
      </c>
      <c r="N170" s="17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14" s="8" customFormat="1" ht="17.25" hidden="1" thickTop="1">
      <c r="A171" s="69" t="s">
        <v>143</v>
      </c>
      <c r="B171" s="69"/>
      <c r="C171" s="70"/>
      <c r="D171" s="29">
        <f>'[1]法務'!$M$43+'[1]法務'!$N$43+'[1]法務'!$O$43</f>
        <v>0</v>
      </c>
      <c r="E171" s="29">
        <v>0</v>
      </c>
      <c r="F171" s="29">
        <v>0</v>
      </c>
      <c r="G171" s="29">
        <v>0</v>
      </c>
      <c r="H171" s="27" t="str">
        <f t="shared" si="20"/>
        <v>                 …</v>
      </c>
      <c r="I171" s="29">
        <f>'[1]法務'!$M$42+'[1]法務'!$N$42+'[1]法務'!$O$42</f>
        <v>0</v>
      </c>
      <c r="J171" s="27">
        <f t="shared" si="21"/>
        <v>0</v>
      </c>
      <c r="K171" s="30">
        <f>'[1]法務'!$N$42+'[1]法務'!$N$43</f>
        <v>0</v>
      </c>
      <c r="L171" s="30">
        <f>'[1]法務'!$O$42+'[1]法務'!$O$43</f>
        <v>0</v>
      </c>
      <c r="M171" s="30">
        <f>'[1]法務'!$M$42+'[1]法務'!$M$43</f>
        <v>0</v>
      </c>
      <c r="N171" s="17"/>
    </row>
    <row r="172" spans="1:14" s="8" customFormat="1" ht="16.5" hidden="1">
      <c r="A172" s="69" t="s">
        <v>144</v>
      </c>
      <c r="B172" s="69"/>
      <c r="C172" s="70"/>
      <c r="D172" s="29">
        <f>'[1]法務'!$M$45+'[1]法務'!$N$45+'[1]法務'!$O$45</f>
        <v>0</v>
      </c>
      <c r="E172" s="29">
        <v>0</v>
      </c>
      <c r="F172" s="29">
        <v>0</v>
      </c>
      <c r="G172" s="29">
        <v>0</v>
      </c>
      <c r="H172" s="27" t="str">
        <f t="shared" si="20"/>
        <v>                 …</v>
      </c>
      <c r="I172" s="29">
        <f>'[1]法務'!$M$44+'[1]法務'!$N$44+'[1]法務'!$O$44</f>
        <v>0</v>
      </c>
      <c r="J172" s="27">
        <f t="shared" si="21"/>
        <v>0</v>
      </c>
      <c r="K172" s="30">
        <f>'[1]法務'!$N$44+'[1]法務'!$N$45</f>
        <v>0</v>
      </c>
      <c r="L172" s="30">
        <f>'[1]法務'!$O$44+'[1]法務'!$O$45</f>
        <v>0</v>
      </c>
      <c r="M172" s="30">
        <f>'[1]法務'!$M$44+'[1]法務'!$M$45</f>
        <v>0</v>
      </c>
      <c r="N172" s="17"/>
    </row>
    <row r="173" spans="1:14" s="8" customFormat="1" ht="16.5" hidden="1">
      <c r="A173" s="69" t="s">
        <v>145</v>
      </c>
      <c r="B173" s="69"/>
      <c r="C173" s="70"/>
      <c r="D173" s="29">
        <f>'[1]法務'!$M$47+'[1]法務'!$N$47+'[1]法務'!$O$47</f>
        <v>0</v>
      </c>
      <c r="E173" s="29">
        <v>0</v>
      </c>
      <c r="F173" s="29">
        <v>0</v>
      </c>
      <c r="G173" s="29">
        <v>0</v>
      </c>
      <c r="H173" s="27" t="str">
        <f t="shared" si="20"/>
        <v>                 …</v>
      </c>
      <c r="I173" s="29">
        <f>'[1]法務'!$M$46+'[1]法務'!$N$46+'[1]法務'!$O$46</f>
        <v>0</v>
      </c>
      <c r="J173" s="27">
        <f t="shared" si="21"/>
        <v>0</v>
      </c>
      <c r="K173" s="30">
        <f>'[1]法務'!$N$46+'[1]法務'!$N$47</f>
        <v>0</v>
      </c>
      <c r="L173" s="30">
        <f>'[1]法務'!$O$46+'[1]法務'!$O$47</f>
        <v>0</v>
      </c>
      <c r="M173" s="30">
        <f>'[1]法務'!$M$46+'[1]法務'!$M$47</f>
        <v>0</v>
      </c>
      <c r="N173" s="17"/>
    </row>
    <row r="174" spans="1:14" s="8" customFormat="1" ht="16.5" hidden="1">
      <c r="A174" s="69" t="s">
        <v>146</v>
      </c>
      <c r="B174" s="69"/>
      <c r="C174" s="70"/>
      <c r="D174" s="29">
        <f>'[1]法務'!$M$49+'[1]法務'!$N$49+'[1]法務'!$O$49</f>
        <v>0</v>
      </c>
      <c r="E174" s="29">
        <v>0</v>
      </c>
      <c r="F174" s="29">
        <v>0</v>
      </c>
      <c r="G174" s="29">
        <v>0</v>
      </c>
      <c r="H174" s="27" t="str">
        <f t="shared" si="20"/>
        <v>                 …</v>
      </c>
      <c r="I174" s="29">
        <f>'[1]法務'!$M$48+'[1]法務'!$N$48+'[1]法務'!$O$48</f>
        <v>0</v>
      </c>
      <c r="J174" s="27">
        <f t="shared" si="21"/>
        <v>0</v>
      </c>
      <c r="K174" s="30">
        <f>'[1]法務'!$N$48+'[1]法務'!$N$49</f>
        <v>0</v>
      </c>
      <c r="L174" s="30">
        <f>'[1]法務'!$O$48+'[1]法務'!$O$49</f>
        <v>0</v>
      </c>
      <c r="M174" s="30">
        <f>'[1]法務'!$M$48+'[1]法務'!$M$49</f>
        <v>0</v>
      </c>
      <c r="N174" s="17"/>
    </row>
    <row r="175" spans="1:14" s="8" customFormat="1" ht="16.5" hidden="1">
      <c r="A175" s="69" t="s">
        <v>147</v>
      </c>
      <c r="B175" s="69"/>
      <c r="C175" s="70"/>
      <c r="D175" s="29">
        <f>'[1]法務'!$M$51+'[1]法務'!$N$51+'[1]法務'!$O$51</f>
        <v>0</v>
      </c>
      <c r="E175" s="29">
        <v>0</v>
      </c>
      <c r="F175" s="29">
        <v>0</v>
      </c>
      <c r="G175" s="29">
        <v>0</v>
      </c>
      <c r="H175" s="27" t="str">
        <f t="shared" si="20"/>
        <v>                 …</v>
      </c>
      <c r="I175" s="29">
        <f>'[1]法務'!$M$50+'[1]法務'!$N$50+'[1]法務'!$O$50</f>
        <v>0</v>
      </c>
      <c r="J175" s="27">
        <f t="shared" si="21"/>
        <v>0</v>
      </c>
      <c r="K175" s="30">
        <f>'[1]法務'!$N$50+'[1]法務'!$N$51</f>
        <v>0</v>
      </c>
      <c r="L175" s="30">
        <f>'[1]法務'!$O$50+'[1]法務'!$O$51</f>
        <v>0</v>
      </c>
      <c r="M175" s="30">
        <f>'[1]法務'!$M$50+'[1]法務'!$M$51</f>
        <v>0</v>
      </c>
      <c r="N175" s="17"/>
    </row>
    <row r="176" spans="1:14" s="8" customFormat="1" ht="16.5" hidden="1">
      <c r="A176" s="69" t="s">
        <v>148</v>
      </c>
      <c r="B176" s="69"/>
      <c r="C176" s="70"/>
      <c r="D176" s="29">
        <f>'[1]法務'!$M$53+'[1]法務'!$N$53+'[1]法務'!$O$53</f>
        <v>0</v>
      </c>
      <c r="E176" s="29">
        <v>0</v>
      </c>
      <c r="F176" s="29">
        <v>0</v>
      </c>
      <c r="G176" s="29">
        <v>0</v>
      </c>
      <c r="H176" s="27" t="str">
        <f t="shared" si="20"/>
        <v>                 …</v>
      </c>
      <c r="I176" s="29">
        <f>'[1]法務'!$M$52+'[1]法務'!$N$52+'[1]法務'!$O$52</f>
        <v>0</v>
      </c>
      <c r="J176" s="27">
        <f t="shared" si="21"/>
        <v>0</v>
      </c>
      <c r="K176" s="30">
        <f>'[1]法務'!$N$52+'[1]法務'!$N$53</f>
        <v>0</v>
      </c>
      <c r="L176" s="30">
        <f>'[1]法務'!$O$52+'[1]法務'!$O$53</f>
        <v>0</v>
      </c>
      <c r="M176" s="30">
        <f>'[1]法務'!$M$52+'[1]法務'!$M$53</f>
        <v>0</v>
      </c>
      <c r="N176" s="17"/>
    </row>
    <row r="177" spans="1:14" s="8" customFormat="1" ht="16.5" hidden="1">
      <c r="A177" s="69" t="s">
        <v>149</v>
      </c>
      <c r="B177" s="69"/>
      <c r="C177" s="70"/>
      <c r="D177" s="29">
        <f>'[1]法務'!$M$55+'[1]法務'!$N$55+'[1]法務'!$O$55</f>
        <v>0</v>
      </c>
      <c r="E177" s="29">
        <v>0</v>
      </c>
      <c r="F177" s="29">
        <v>0</v>
      </c>
      <c r="G177" s="29">
        <v>0</v>
      </c>
      <c r="H177" s="27" t="str">
        <f t="shared" si="20"/>
        <v>                 …</v>
      </c>
      <c r="I177" s="29">
        <f>'[1]法務'!$M$54+'[1]法務'!$N$54+'[1]法務'!$O$54</f>
        <v>0</v>
      </c>
      <c r="J177" s="27">
        <f t="shared" si="21"/>
        <v>0</v>
      </c>
      <c r="K177" s="30">
        <f>'[1]法務'!$N$54+'[1]法務'!$N$55</f>
        <v>0</v>
      </c>
      <c r="L177" s="30">
        <f>'[1]法務'!$O$54+'[1]法務'!$O$55</f>
        <v>0</v>
      </c>
      <c r="M177" s="30">
        <f>'[1]法務'!$M$54+'[1]法務'!$M$55</f>
        <v>0</v>
      </c>
      <c r="N177" s="17"/>
    </row>
    <row r="178" spans="1:14" s="8" customFormat="1" ht="16.5" hidden="1">
      <c r="A178" s="69" t="s">
        <v>150</v>
      </c>
      <c r="B178" s="69"/>
      <c r="C178" s="70"/>
      <c r="D178" s="29">
        <f>'[1]法務'!$M$57+'[1]法務'!$N$57+'[1]法務'!$O$57</f>
        <v>0</v>
      </c>
      <c r="E178" s="29">
        <v>0</v>
      </c>
      <c r="F178" s="29">
        <v>0</v>
      </c>
      <c r="G178" s="29">
        <v>0</v>
      </c>
      <c r="H178" s="27" t="str">
        <f t="shared" si="20"/>
        <v>                 …</v>
      </c>
      <c r="I178" s="29">
        <f>'[1]法務'!$M$56+'[1]法務'!$N$56+'[1]法務'!$O$56</f>
        <v>0</v>
      </c>
      <c r="J178" s="27">
        <f t="shared" si="21"/>
        <v>0</v>
      </c>
      <c r="K178" s="30">
        <f>'[1]法務'!$N$56+'[1]法務'!$N$57</f>
        <v>0</v>
      </c>
      <c r="L178" s="30">
        <f>'[1]法務'!$O$56+'[1]法務'!$O$57</f>
        <v>0</v>
      </c>
      <c r="M178" s="30">
        <f>'[1]法務'!$M$56+'[1]法務'!$M$57</f>
        <v>0</v>
      </c>
      <c r="N178" s="17"/>
    </row>
    <row r="179" spans="1:14" s="8" customFormat="1" ht="16.5" hidden="1">
      <c r="A179" s="69" t="s">
        <v>151</v>
      </c>
      <c r="B179" s="69"/>
      <c r="C179" s="70"/>
      <c r="D179" s="29">
        <f>'[1]法務'!$M$59+'[1]法務'!$N$59+'[1]法務'!$O$59</f>
        <v>0</v>
      </c>
      <c r="E179" s="29">
        <v>0</v>
      </c>
      <c r="F179" s="29">
        <v>0</v>
      </c>
      <c r="G179" s="29">
        <v>0</v>
      </c>
      <c r="H179" s="27" t="str">
        <f t="shared" si="20"/>
        <v>                 …</v>
      </c>
      <c r="I179" s="29">
        <f>'[1]法務'!$M$58+'[1]法務'!$N$58+'[1]法務'!$O$58</f>
        <v>0</v>
      </c>
      <c r="J179" s="27">
        <f t="shared" si="21"/>
        <v>0</v>
      </c>
      <c r="K179" s="30">
        <f>'[1]法務'!$N$58+'[1]法務'!$N$59</f>
        <v>0</v>
      </c>
      <c r="L179" s="30">
        <f>'[1]法務'!$O$58+'[1]法務'!$O$59</f>
        <v>0</v>
      </c>
      <c r="M179" s="30">
        <f>'[1]法務'!$M$58+'[1]法務'!$M$59</f>
        <v>0</v>
      </c>
      <c r="N179" s="17"/>
    </row>
    <row r="180" spans="1:14" s="8" customFormat="1" ht="16.5" hidden="1">
      <c r="A180" s="69" t="s">
        <v>152</v>
      </c>
      <c r="B180" s="69"/>
      <c r="C180" s="70"/>
      <c r="D180" s="29">
        <f>'[1]法務'!$M$61+'[1]法務'!$N$61+'[1]法務'!$O$61</f>
        <v>0</v>
      </c>
      <c r="E180" s="29">
        <v>0</v>
      </c>
      <c r="F180" s="29">
        <v>0</v>
      </c>
      <c r="G180" s="29">
        <v>0</v>
      </c>
      <c r="H180" s="27" t="str">
        <f t="shared" si="20"/>
        <v>                 …</v>
      </c>
      <c r="I180" s="29">
        <f>'[1]法務'!$M$60+'[1]法務'!$N$60+'[1]法務'!$O$60</f>
        <v>0</v>
      </c>
      <c r="J180" s="27">
        <f t="shared" si="21"/>
        <v>0</v>
      </c>
      <c r="K180" s="30">
        <f>'[1]法務'!$N$60+'[1]法務'!$N$61</f>
        <v>0</v>
      </c>
      <c r="L180" s="30">
        <f>'[1]法務'!$O$60+'[1]法務'!$O$61</f>
        <v>0</v>
      </c>
      <c r="M180" s="30">
        <f>'[1]法務'!$M$60+'[1]法務'!$M$61</f>
        <v>0</v>
      </c>
      <c r="N180" s="17"/>
    </row>
    <row r="181" spans="1:14" s="8" customFormat="1" ht="16.5" hidden="1">
      <c r="A181" s="69" t="s">
        <v>153</v>
      </c>
      <c r="B181" s="69"/>
      <c r="C181" s="70"/>
      <c r="D181" s="29">
        <f>'[1]法務'!$M$63+'[1]法務'!$N$63+'[1]法務'!$O$63</f>
        <v>0</v>
      </c>
      <c r="E181" s="29">
        <v>0</v>
      </c>
      <c r="F181" s="29">
        <v>0</v>
      </c>
      <c r="G181" s="29">
        <v>0</v>
      </c>
      <c r="H181" s="27" t="str">
        <f t="shared" si="20"/>
        <v>                 …</v>
      </c>
      <c r="I181" s="29">
        <f>'[1]法務'!$M$62+'[1]法務'!$N$62+'[1]法務'!$O$62</f>
        <v>0</v>
      </c>
      <c r="J181" s="27">
        <f t="shared" si="21"/>
        <v>0</v>
      </c>
      <c r="K181" s="30">
        <f>'[1]法務'!$N$62+'[1]法務'!$N$63</f>
        <v>0</v>
      </c>
      <c r="L181" s="30">
        <f>'[1]法務'!$O$62+'[1]法務'!$O$63</f>
        <v>0</v>
      </c>
      <c r="M181" s="30">
        <f>'[1]法務'!$M$62+'[1]法務'!$M$63</f>
        <v>0</v>
      </c>
      <c r="N181" s="17"/>
    </row>
    <row r="182" spans="1:14" s="8" customFormat="1" ht="16.5" hidden="1">
      <c r="A182" s="69" t="s">
        <v>154</v>
      </c>
      <c r="B182" s="69"/>
      <c r="C182" s="70"/>
      <c r="D182" s="29">
        <f>'[1]法務'!$M$65+'[1]法務'!$N$65+'[1]法務'!$O$65</f>
        <v>0</v>
      </c>
      <c r="E182" s="29">
        <v>0</v>
      </c>
      <c r="F182" s="29">
        <v>0</v>
      </c>
      <c r="G182" s="29">
        <v>0</v>
      </c>
      <c r="H182" s="27" t="str">
        <f t="shared" si="20"/>
        <v>                 …</v>
      </c>
      <c r="I182" s="29">
        <f>'[1]法務'!$M$64+'[1]法務'!$N$64+'[1]法務'!$O$64</f>
        <v>0</v>
      </c>
      <c r="J182" s="27">
        <f t="shared" si="21"/>
        <v>0</v>
      </c>
      <c r="K182" s="30">
        <f>'[1]法務'!$N$64+'[1]法務'!$N$65</f>
        <v>0</v>
      </c>
      <c r="L182" s="30">
        <f>'[1]法務'!$O$64+'[1]法務'!$O$65</f>
        <v>0</v>
      </c>
      <c r="M182" s="30">
        <f>'[1]法務'!$M$64+'[1]法務'!$M$65</f>
        <v>0</v>
      </c>
      <c r="N182" s="17"/>
    </row>
    <row r="183" spans="1:14" s="8" customFormat="1" ht="16.5">
      <c r="A183" s="69" t="s">
        <v>247</v>
      </c>
      <c r="B183" s="69"/>
      <c r="C183" s="70"/>
      <c r="D183" s="29">
        <f>'[1]法務'!$M$67+'[1]法務'!$N$67+'[1]法務'!$O$65</f>
        <v>0</v>
      </c>
      <c r="E183" s="29">
        <v>0</v>
      </c>
      <c r="F183" s="29">
        <v>0</v>
      </c>
      <c r="G183" s="29">
        <v>0</v>
      </c>
      <c r="H183" s="27" t="str">
        <f>IF(SUM(D183:G183)=0,"                 …",SUM(D183:G183))</f>
        <v>                 …</v>
      </c>
      <c r="I183" s="29">
        <f>'[1]法務'!$M$66+'[1]法務'!$N$66+'[1]法務'!$O$64</f>
        <v>48100</v>
      </c>
      <c r="J183" s="27">
        <f>IF(SUM(H183:I183)&lt;&gt;SUM(K183:M183),"             不平衡",SUM(H183:I183))</f>
        <v>48100</v>
      </c>
      <c r="K183" s="30">
        <f>'[1]法務'!$N$66+'[1]法務'!$N$67</f>
        <v>48100</v>
      </c>
      <c r="L183" s="30">
        <f>'[1]法務'!$O$66+'[1]法務'!$O$67</f>
        <v>0</v>
      </c>
      <c r="M183" s="30">
        <f>'[1]法務'!$M$66+'[1]法務'!$M$67</f>
        <v>0</v>
      </c>
      <c r="N183" s="17"/>
    </row>
    <row r="184" spans="1:14" s="8" customFormat="1" ht="16.5" hidden="1">
      <c r="A184" s="69" t="s">
        <v>155</v>
      </c>
      <c r="B184" s="69"/>
      <c r="C184" s="70"/>
      <c r="D184" s="29">
        <f>'[1]法務'!$M$69+'[1]法務'!$N$69+'[1]法務'!$O$69</f>
        <v>0</v>
      </c>
      <c r="E184" s="29">
        <v>0</v>
      </c>
      <c r="F184" s="29">
        <v>0</v>
      </c>
      <c r="G184" s="29">
        <v>0</v>
      </c>
      <c r="H184" s="27" t="str">
        <f>IF(SUM(D184:G184)=0,"                 …",SUM(D184:G184))</f>
        <v>                 …</v>
      </c>
      <c r="I184" s="29">
        <f>'[1]法務'!$M$68+'[1]法務'!$N$68+'[1]法務'!$O$68</f>
        <v>0</v>
      </c>
      <c r="J184" s="27">
        <f>IF(SUM(H184:I184)&lt;&gt;SUM(K184:M184),"             不平衡",SUM(H184:I184))</f>
        <v>0</v>
      </c>
      <c r="K184" s="30">
        <f>'[1]法務'!$N$68+'[1]法務'!$N$69</f>
        <v>0</v>
      </c>
      <c r="L184" s="30">
        <f>'[1]法務'!$O$68+'[1]法務'!$O$69</f>
        <v>0</v>
      </c>
      <c r="M184" s="30">
        <f>'[1]法務'!$M$68+'[1]法務'!$M$69</f>
        <v>0</v>
      </c>
      <c r="N184" s="17"/>
    </row>
    <row r="185" spans="1:14" s="8" customFormat="1" ht="16.5">
      <c r="A185" s="69" t="s">
        <v>221</v>
      </c>
      <c r="B185" s="69"/>
      <c r="C185" s="70"/>
      <c r="D185" s="29">
        <f>'[1]法務'!$M$71+'[1]法務'!$N$71+'[1]法務'!$O$71</f>
        <v>0</v>
      </c>
      <c r="E185" s="29">
        <v>0</v>
      </c>
      <c r="F185" s="29">
        <v>0</v>
      </c>
      <c r="G185" s="29">
        <v>0</v>
      </c>
      <c r="H185" s="27" t="str">
        <f>IF(SUM(D185:G185)=0,"                 …",SUM(D185:G185))</f>
        <v>                 …</v>
      </c>
      <c r="I185" s="29">
        <f>'[1]法務'!$M$70+'[1]法務'!$N$70+'[1]法務'!$O$70</f>
        <v>5111220</v>
      </c>
      <c r="J185" s="27">
        <f>IF(SUM(H185:I185)&lt;&gt;SUM(K185:M185),"             不平衡",SUM(H185:I185))</f>
        <v>5111220</v>
      </c>
      <c r="K185" s="30">
        <f>'[1]法務'!$N$70+'[1]法務'!$N$71</f>
        <v>564720</v>
      </c>
      <c r="L185" s="30">
        <f>'[1]法務'!$O$70+'[1]法務'!$O$71</f>
        <v>0</v>
      </c>
      <c r="M185" s="30">
        <f>'[1]法務'!$M$70+'[1]法務'!$M$71</f>
        <v>4546500</v>
      </c>
      <c r="N185" s="17"/>
    </row>
    <row r="186" spans="1:14" s="8" customFormat="1" ht="16.5">
      <c r="A186" s="23"/>
      <c r="B186" s="23"/>
      <c r="C186" s="22"/>
      <c r="D186" s="29" t="s">
        <v>13</v>
      </c>
      <c r="E186" s="25"/>
      <c r="F186" s="25"/>
      <c r="G186" s="25"/>
      <c r="H186" s="25"/>
      <c r="I186" s="29" t="s">
        <v>13</v>
      </c>
      <c r="J186" s="25"/>
      <c r="K186" s="25"/>
      <c r="L186" s="25"/>
      <c r="M186" s="28"/>
      <c r="N186" s="17"/>
    </row>
    <row r="187" spans="1:14" s="34" customFormat="1" ht="16.5">
      <c r="A187" s="72" t="s">
        <v>16</v>
      </c>
      <c r="B187" s="72"/>
      <c r="C187" s="73"/>
      <c r="D187" s="32">
        <f>IF(SUM(D188:D200)=0,"           …",SUM(D188:D200))</f>
        <v>46940212</v>
      </c>
      <c r="E187" s="32" t="str">
        <f>IF(SUM(E188:E200)=0,"           …",SUM(E188:E200))</f>
        <v>           …</v>
      </c>
      <c r="F187" s="32" t="str">
        <f>IF(SUM(F188:F200)=0,"           …",SUM(F188:F200))</f>
        <v>           …</v>
      </c>
      <c r="G187" s="32" t="str">
        <f>IF(SUM(G188:G200)=0,"           …",SUM(G188:G200))</f>
        <v>           …</v>
      </c>
      <c r="H187" s="32">
        <f>IF(SUM(D187:G187)=0,"                 …",SUM(D187:G187))</f>
        <v>46940212</v>
      </c>
      <c r="I187" s="32">
        <f>IF(SUM(I188:I200)=0,"           …",SUM(I188:I200))</f>
        <v>410800849.6</v>
      </c>
      <c r="J187" s="32">
        <f>IF(SUM(H187:I187)&lt;&gt;SUM(K187:M187),"             不平衡",SUM(H187:I187))</f>
        <v>457741061.6</v>
      </c>
      <c r="K187" s="32">
        <f>IF(SUM(K188:K200)=0,"               …",SUM(K188:K200))</f>
        <v>337941563.6</v>
      </c>
      <c r="L187" s="32" t="str">
        <f>IF(SUM(L188:L200)=0,"               …",SUM(L188:L200))</f>
        <v>               …</v>
      </c>
      <c r="M187" s="33">
        <f>IF(SUM(M188:M200)=0,"               …",SUM(M188:M200))</f>
        <v>119799498</v>
      </c>
      <c r="N187" s="46"/>
    </row>
    <row r="188" spans="1:14" s="8" customFormat="1" ht="16.5">
      <c r="A188" s="69" t="s">
        <v>100</v>
      </c>
      <c r="B188" s="69"/>
      <c r="C188" s="70"/>
      <c r="D188" s="29">
        <f>'[1]經濟'!$M$7+'[1]經濟'!$N$7+'[1]經濟'!$O$7</f>
        <v>7657762</v>
      </c>
      <c r="E188" s="29">
        <v>0</v>
      </c>
      <c r="F188" s="29">
        <v>0</v>
      </c>
      <c r="G188" s="29">
        <v>0</v>
      </c>
      <c r="H188" s="27">
        <f aca="true" t="shared" si="22" ref="H188:H198">IF(SUM(D188:G188)=0,"                 …",SUM(D188:G188))</f>
        <v>7657762</v>
      </c>
      <c r="I188" s="29">
        <f>'[1]經濟'!$M$6+'[1]經濟'!$N$6+'[1]經濟'!$O$6</f>
        <v>3475907.6</v>
      </c>
      <c r="J188" s="27">
        <f aca="true" t="shared" si="23" ref="J188:J198">IF(SUM(H188:I188)&lt;&gt;SUM(K188:M188),"             不平衡",SUM(H188:I188))</f>
        <v>11133669.6</v>
      </c>
      <c r="K188" s="29">
        <f>'[1]經濟'!$N$6+'[1]經濟'!$N$7</f>
        <v>2961848.6</v>
      </c>
      <c r="L188" s="29">
        <f>'[1]經濟'!$O$6+'[1]經濟'!$O$7</f>
        <v>0</v>
      </c>
      <c r="M188" s="29">
        <f>'[1]經濟'!$M$6+'[1]經濟'!$M$7</f>
        <v>8171821</v>
      </c>
      <c r="N188" s="17"/>
    </row>
    <row r="189" spans="1:14" s="8" customFormat="1" ht="16.5">
      <c r="A189" s="69" t="s">
        <v>222</v>
      </c>
      <c r="B189" s="69"/>
      <c r="C189" s="70"/>
      <c r="D189" s="29">
        <f>'[1]經濟'!$M$9+'[1]經濟'!$N$9+'[1]經濟'!$O$9</f>
        <v>2900</v>
      </c>
      <c r="E189" s="29">
        <v>0</v>
      </c>
      <c r="F189" s="29">
        <v>0</v>
      </c>
      <c r="G189" s="29">
        <v>0</v>
      </c>
      <c r="H189" s="27">
        <f>IF(SUM(D189:G189)=0,"                 …",SUM(D189:G189))</f>
        <v>2900</v>
      </c>
      <c r="I189" s="29">
        <f>'[1]經濟'!$M$8+'[1]經濟'!$N$8+'[1]經濟'!$O$8</f>
        <v>170000</v>
      </c>
      <c r="J189" s="27">
        <f t="shared" si="23"/>
        <v>172900</v>
      </c>
      <c r="K189" s="29">
        <f>'[1]經濟'!$N$8+'[1]經濟'!$N$9</f>
        <v>172900</v>
      </c>
      <c r="L189" s="29">
        <f>'[1]經濟'!$O$8+'[1]經濟'!$O$9</f>
        <v>0</v>
      </c>
      <c r="M189" s="29">
        <f>'[1]經濟'!$M$8+'[1]經濟'!$M$9</f>
        <v>0</v>
      </c>
      <c r="N189" s="17"/>
    </row>
    <row r="190" spans="1:14" s="8" customFormat="1" ht="16.5">
      <c r="A190" s="69" t="s">
        <v>257</v>
      </c>
      <c r="B190" s="69"/>
      <c r="C190" s="70"/>
      <c r="D190" s="29">
        <f>'[1]經濟'!$M$11+'[1]經濟'!$N$11+'[1]經濟'!$O$11</f>
        <v>0</v>
      </c>
      <c r="E190" s="29">
        <v>0</v>
      </c>
      <c r="F190" s="29">
        <v>0</v>
      </c>
      <c r="G190" s="29">
        <v>0</v>
      </c>
      <c r="H190" s="27" t="str">
        <f t="shared" si="22"/>
        <v>                 …</v>
      </c>
      <c r="I190" s="29">
        <f>'[1]經濟'!$M$10+'[1]經濟'!$N$10+'[1]經濟'!$O$10</f>
        <v>332935050</v>
      </c>
      <c r="J190" s="27">
        <f t="shared" si="23"/>
        <v>332935050</v>
      </c>
      <c r="K190" s="29">
        <f>'[1]經濟'!$N$10+'[1]經濟'!$N$11</f>
        <v>332935050</v>
      </c>
      <c r="L190" s="29">
        <f>'[1]經濟'!$O$10+'[1]經濟'!$O$11</f>
        <v>0</v>
      </c>
      <c r="M190" s="29">
        <f>'[1]經濟'!$M$10+'[1]經濟'!$M$11</f>
        <v>0</v>
      </c>
      <c r="N190" s="17"/>
    </row>
    <row r="191" spans="1:14" s="8" customFormat="1" ht="16.5">
      <c r="A191" s="69" t="s">
        <v>256</v>
      </c>
      <c r="B191" s="69"/>
      <c r="C191" s="70"/>
      <c r="D191" s="29">
        <f>'[1]經濟'!$M$13+'[1]經濟'!$N$13+'[1]經濟'!$O$13</f>
        <v>23100</v>
      </c>
      <c r="E191" s="29">
        <v>0</v>
      </c>
      <c r="F191" s="29">
        <v>0</v>
      </c>
      <c r="G191" s="29">
        <v>0</v>
      </c>
      <c r="H191" s="27">
        <f t="shared" si="22"/>
        <v>23100</v>
      </c>
      <c r="I191" s="29">
        <f>'[1]經濟'!$M$12+'[1]經濟'!$N$12+'[1]經濟'!$O$12</f>
        <v>360464</v>
      </c>
      <c r="J191" s="27">
        <f t="shared" si="23"/>
        <v>383564</v>
      </c>
      <c r="K191" s="29">
        <f>'[1]經濟'!$N$12+'[1]經濟'!$N$13</f>
        <v>383564</v>
      </c>
      <c r="L191" s="29">
        <f>'[1]經濟'!$O$12+'[1]經濟'!$O$13</f>
        <v>0</v>
      </c>
      <c r="M191" s="29">
        <f>'[1]經濟'!$M$12+'[1]經濟'!$M$13</f>
        <v>0</v>
      </c>
      <c r="N191" s="17"/>
    </row>
    <row r="192" spans="1:14" s="8" customFormat="1" ht="16.5">
      <c r="A192" s="69" t="s">
        <v>234</v>
      </c>
      <c r="B192" s="69"/>
      <c r="C192" s="70"/>
      <c r="D192" s="29">
        <f>'[1]經濟'!$M$15+'[1]經濟'!$N$15+'[1]經濟'!$O$15</f>
        <v>0</v>
      </c>
      <c r="E192" s="29">
        <v>0</v>
      </c>
      <c r="F192" s="29">
        <v>0</v>
      </c>
      <c r="G192" s="29">
        <v>0</v>
      </c>
      <c r="H192" s="27" t="str">
        <f>IF(SUM(D192:G192)=0,"                 …",SUM(D192:G192))</f>
        <v>                 …</v>
      </c>
      <c r="I192" s="29">
        <f>'[1]經濟'!$M$14+'[1]經濟'!$N$14+'[1]經濟'!$O$14</f>
        <v>327908</v>
      </c>
      <c r="J192" s="27">
        <f t="shared" si="23"/>
        <v>327908</v>
      </c>
      <c r="K192" s="29">
        <f>'[1]經濟'!$N$14+'[1]經濟'!$N$15</f>
        <v>327908</v>
      </c>
      <c r="L192" s="29">
        <f>'[1]經濟'!$O$14+'[1]經濟'!$O$15</f>
        <v>0</v>
      </c>
      <c r="M192" s="29">
        <f>'[1]經濟'!$M$14+'[1]經濟'!$M$15</f>
        <v>0</v>
      </c>
      <c r="N192" s="17"/>
    </row>
    <row r="193" spans="1:14" s="8" customFormat="1" ht="16.5">
      <c r="A193" s="69" t="s">
        <v>249</v>
      </c>
      <c r="B193" s="69"/>
      <c r="C193" s="70"/>
      <c r="D193" s="29">
        <f>'[1]經濟'!$M$17+'[1]經濟'!$N$17+'[1]經濟'!$O$17</f>
        <v>39253550</v>
      </c>
      <c r="E193" s="29">
        <v>0</v>
      </c>
      <c r="F193" s="29">
        <v>0</v>
      </c>
      <c r="G193" s="29">
        <v>0</v>
      </c>
      <c r="H193" s="27">
        <f t="shared" si="22"/>
        <v>39253550</v>
      </c>
      <c r="I193" s="29">
        <f>'[1]經濟'!$M$16+'[1]經濟'!$N$16+'[1]經濟'!$O$16</f>
        <v>73356020</v>
      </c>
      <c r="J193" s="27">
        <f t="shared" si="23"/>
        <v>112609570</v>
      </c>
      <c r="K193" s="29">
        <f>'[1]經濟'!$N$16+'[1]經濟'!$N$17</f>
        <v>981893</v>
      </c>
      <c r="L193" s="29">
        <f>'[1]經濟'!$O$16+'[1]經濟'!$O$17</f>
        <v>0</v>
      </c>
      <c r="M193" s="29">
        <f>'[1]經濟'!$M$16+'[1]經濟'!$M$17</f>
        <v>111627677</v>
      </c>
      <c r="N193" s="17"/>
    </row>
    <row r="194" spans="1:14" s="8" customFormat="1" ht="16.5">
      <c r="A194" s="69" t="s">
        <v>101</v>
      </c>
      <c r="B194" s="69"/>
      <c r="C194" s="70"/>
      <c r="D194" s="29">
        <f>'[1]經濟'!$M$19+'[1]經濟'!$N$19+'[1]經濟'!$O$19</f>
        <v>0</v>
      </c>
      <c r="E194" s="29">
        <v>0</v>
      </c>
      <c r="F194" s="29">
        <v>0</v>
      </c>
      <c r="G194" s="29">
        <v>0</v>
      </c>
      <c r="H194" s="27" t="str">
        <f t="shared" si="22"/>
        <v>                 …</v>
      </c>
      <c r="I194" s="29">
        <f>'[1]經濟'!$M$18+'[1]經濟'!$N$18+'[1]經濟'!$O$18</f>
        <v>22000</v>
      </c>
      <c r="J194" s="27">
        <f t="shared" si="23"/>
        <v>22000</v>
      </c>
      <c r="K194" s="29">
        <f>'[1]經濟'!$N$18+'[1]經濟'!$N$19</f>
        <v>22000</v>
      </c>
      <c r="L194" s="29">
        <f>'[1]經濟'!$O$18+'[1]經濟'!$O$19</f>
        <v>0</v>
      </c>
      <c r="M194" s="29">
        <f>'[1]經濟'!$M$18+'[1]經濟'!$M$19</f>
        <v>0</v>
      </c>
      <c r="N194" s="17"/>
    </row>
    <row r="195" spans="1:14" s="8" customFormat="1" ht="16.5">
      <c r="A195" s="69" t="s">
        <v>102</v>
      </c>
      <c r="B195" s="69"/>
      <c r="C195" s="70"/>
      <c r="D195" s="29">
        <f>'[1]經濟'!$M$21+'[1]經濟'!$N$21+'[1]經濟'!$O$21</f>
        <v>2900</v>
      </c>
      <c r="E195" s="29">
        <v>0</v>
      </c>
      <c r="F195" s="29">
        <v>0</v>
      </c>
      <c r="G195" s="29">
        <v>0</v>
      </c>
      <c r="H195" s="27">
        <f t="shared" si="22"/>
        <v>2900</v>
      </c>
      <c r="I195" s="29">
        <f>'[1]經濟'!$M$20+'[1]經濟'!$N$20+'[1]經濟'!$O$20</f>
        <v>31400</v>
      </c>
      <c r="J195" s="27">
        <f t="shared" si="23"/>
        <v>34300</v>
      </c>
      <c r="K195" s="29">
        <f>'[1]經濟'!$N$20+'[1]經濟'!$N$21</f>
        <v>34300</v>
      </c>
      <c r="L195" s="29">
        <f>'[1]經濟'!$O$20+'[1]經濟'!$O$21</f>
        <v>0</v>
      </c>
      <c r="M195" s="29">
        <f>'[1]經濟'!$M$20+'[1]經濟'!$M$21</f>
        <v>0</v>
      </c>
      <c r="N195" s="17"/>
    </row>
    <row r="196" spans="1:14" s="8" customFormat="1" ht="16.5">
      <c r="A196" s="69" t="s">
        <v>103</v>
      </c>
      <c r="B196" s="69"/>
      <c r="C196" s="70"/>
      <c r="D196" s="29">
        <f>'[1]經濟'!$M$23+'[1]經濟'!$N$23+'[1]經濟'!$O$23</f>
        <v>0</v>
      </c>
      <c r="E196" s="29">
        <v>0</v>
      </c>
      <c r="F196" s="29">
        <v>0</v>
      </c>
      <c r="G196" s="29">
        <v>0</v>
      </c>
      <c r="H196" s="27" t="str">
        <f t="shared" si="22"/>
        <v>                 …</v>
      </c>
      <c r="I196" s="29">
        <f>'[1]經濟'!$M$22+'[1]經濟'!$N$22+'[1]經濟'!$O$22</f>
        <v>89400</v>
      </c>
      <c r="J196" s="27">
        <f t="shared" si="23"/>
        <v>89400</v>
      </c>
      <c r="K196" s="29">
        <f>'[1]經濟'!$N$22+'[1]經濟'!$N$23</f>
        <v>89400</v>
      </c>
      <c r="L196" s="29">
        <f>'[1]經濟'!$O$22+'[1]經濟'!$O$23</f>
        <v>0</v>
      </c>
      <c r="M196" s="29">
        <f>'[1]經濟'!$M$22+'[1]經濟'!$M$23</f>
        <v>0</v>
      </c>
      <c r="N196" s="17"/>
    </row>
    <row r="197" spans="1:14" s="8" customFormat="1" ht="16.5">
      <c r="A197" s="69" t="s">
        <v>177</v>
      </c>
      <c r="B197" s="69"/>
      <c r="C197" s="70"/>
      <c r="D197" s="29">
        <f>'[1]經濟'!$M$25+'[1]經濟'!$N$25+'[1]經濟'!$O$25</f>
        <v>0</v>
      </c>
      <c r="E197" s="29">
        <v>0</v>
      </c>
      <c r="F197" s="29">
        <v>0</v>
      </c>
      <c r="G197" s="29">
        <v>0</v>
      </c>
      <c r="H197" s="27" t="str">
        <f t="shared" si="22"/>
        <v>                 …</v>
      </c>
      <c r="I197" s="29">
        <f>'[1]經濟'!$M$24+'[1]經濟'!$N$24+'[1]經濟'!$O$24</f>
        <v>400</v>
      </c>
      <c r="J197" s="27">
        <f t="shared" si="23"/>
        <v>400</v>
      </c>
      <c r="K197" s="29">
        <f>'[1]經濟'!$N$24+'[1]經濟'!$N$25</f>
        <v>400</v>
      </c>
      <c r="L197" s="29">
        <f>'[1]經濟'!$O$24+'[1]經濟'!$O$25</f>
        <v>0</v>
      </c>
      <c r="M197" s="29">
        <f>'[1]經濟'!$M$24+'[1]經濟'!$M$25</f>
        <v>0</v>
      </c>
      <c r="N197" s="17"/>
    </row>
    <row r="198" spans="1:14" s="8" customFormat="1" ht="16.5">
      <c r="A198" s="69" t="s">
        <v>104</v>
      </c>
      <c r="B198" s="69"/>
      <c r="C198" s="70"/>
      <c r="D198" s="29">
        <f>'[1]經濟'!$M$27+'[1]經濟'!$N$27+'[1]經濟'!$O$27</f>
        <v>0</v>
      </c>
      <c r="E198" s="29">
        <v>0</v>
      </c>
      <c r="F198" s="29">
        <v>0</v>
      </c>
      <c r="G198" s="29">
        <v>0</v>
      </c>
      <c r="H198" s="27" t="str">
        <f t="shared" si="22"/>
        <v>                 …</v>
      </c>
      <c r="I198" s="29">
        <f>'[1]經濟'!$M$26+'[1]經濟'!$N$26+'[1]經濟'!$O$26</f>
        <v>1500</v>
      </c>
      <c r="J198" s="27">
        <f t="shared" si="23"/>
        <v>1500</v>
      </c>
      <c r="K198" s="29">
        <f>'[1]經濟'!$N$26+'[1]經濟'!$N$27</f>
        <v>1500</v>
      </c>
      <c r="L198" s="29">
        <f>'[1]經濟'!$O$26+'[1]經濟'!$O$27</f>
        <v>0</v>
      </c>
      <c r="M198" s="29">
        <f>'[1]經濟'!$M$26+'[1]經濟'!$M$27</f>
        <v>0</v>
      </c>
      <c r="N198" s="17"/>
    </row>
    <row r="199" spans="1:14" s="8" customFormat="1" ht="16.5">
      <c r="A199" s="69" t="s">
        <v>105</v>
      </c>
      <c r="B199" s="69"/>
      <c r="C199" s="70"/>
      <c r="D199" s="29">
        <f>'[1]經濟'!$M$29+'[1]經濟'!$N$29+'[1]經濟'!$O$29</f>
        <v>0</v>
      </c>
      <c r="E199" s="29">
        <v>0</v>
      </c>
      <c r="F199" s="29">
        <v>0</v>
      </c>
      <c r="G199" s="29">
        <v>0</v>
      </c>
      <c r="H199" s="27" t="str">
        <f>IF(SUM(D199:G199)=0,"                 …",SUM(D199:G199))</f>
        <v>                 …</v>
      </c>
      <c r="I199" s="29">
        <f>'[1]經濟'!$M$28+'[1]經濟'!$N$28+'[1]經濟'!$O$28</f>
        <v>30800</v>
      </c>
      <c r="J199" s="27">
        <f>IF(SUM(H199:I199)&lt;&gt;SUM(K199:M199),"             不平衡",SUM(H199:I199))</f>
        <v>30800</v>
      </c>
      <c r="K199" s="29">
        <f>'[1]經濟'!$N$28+'[1]經濟'!$N$29</f>
        <v>30800</v>
      </c>
      <c r="L199" s="29">
        <f>'[1]經濟'!$O$28+'[1]經濟'!$O$29</f>
        <v>0</v>
      </c>
      <c r="M199" s="29">
        <f>'[1]經濟'!$M$28+'[1]經濟'!$M$29</f>
        <v>0</v>
      </c>
      <c r="N199" s="17"/>
    </row>
    <row r="200" spans="1:14" s="8" customFormat="1" ht="16.5">
      <c r="A200" s="23"/>
      <c r="B200" s="23"/>
      <c r="C200" s="22"/>
      <c r="D200" s="25"/>
      <c r="E200" s="25"/>
      <c r="F200" s="25"/>
      <c r="G200" s="25"/>
      <c r="H200" s="25"/>
      <c r="I200" s="25"/>
      <c r="J200" s="25"/>
      <c r="K200" s="25"/>
      <c r="L200" s="25"/>
      <c r="M200" s="28"/>
      <c r="N200" s="17"/>
    </row>
    <row r="201" spans="1:14" s="34" customFormat="1" ht="16.5">
      <c r="A201" s="72" t="s">
        <v>17</v>
      </c>
      <c r="B201" s="72"/>
      <c r="C201" s="73"/>
      <c r="D201" s="32">
        <f>IF(SUM(D202:D208)=0,"               …",SUM(D202:D208))</f>
        <v>6768160</v>
      </c>
      <c r="E201" s="32" t="str">
        <f>IF(SUM(E202:E208)=0,"           …",SUM(E202:E208))</f>
        <v>           …</v>
      </c>
      <c r="F201" s="32" t="str">
        <f>IF(SUM(F202:F208)=0,"           …",SUM(F202:F208))</f>
        <v>           …</v>
      </c>
      <c r="G201" s="32" t="str">
        <f>IF(SUM(G202:G208)=0,"           …",SUM(G202:G208))</f>
        <v>           …</v>
      </c>
      <c r="H201" s="32">
        <f aca="true" t="shared" si="24" ref="H201:H207">IF(SUM(D201:G201)=0,"                 …",SUM(D201:G201))</f>
        <v>6768160</v>
      </c>
      <c r="I201" s="32">
        <f>IF(SUM(I202:I208)=0,"               …",SUM(I202:I208))</f>
        <v>161034956.89</v>
      </c>
      <c r="J201" s="32">
        <f>IF(ROUND(SUM(H201:I201),2)&lt;&gt;ROUND(SUM(K201:M201),2),"             不平衡",SUM(H201:I201))</f>
        <v>167803116.89</v>
      </c>
      <c r="K201" s="32">
        <f>IF(SUM(K202:K208)=0,"               …",SUM(K202:K208))</f>
        <v>31392213.889999997</v>
      </c>
      <c r="L201" s="32">
        <f>IF(SUM(L202:L208)=0,"               …",SUM(L202:L208))</f>
        <v>42699474</v>
      </c>
      <c r="M201" s="33">
        <f>IF(SUM(M202:M208)=0,"               …",SUM(M202:M208))</f>
        <v>93711429</v>
      </c>
      <c r="N201" s="46"/>
    </row>
    <row r="202" spans="1:14" s="8" customFormat="1" ht="16.5">
      <c r="A202" s="69" t="s">
        <v>106</v>
      </c>
      <c r="B202" s="69"/>
      <c r="C202" s="70"/>
      <c r="D202" s="29">
        <f>'[1]交通'!$M$7+'[1]交通'!$N$7+'[1]交通'!$O$7</f>
        <v>6491680</v>
      </c>
      <c r="E202" s="29">
        <v>0</v>
      </c>
      <c r="F202" s="29">
        <v>0</v>
      </c>
      <c r="G202" s="29">
        <v>0</v>
      </c>
      <c r="H202" s="27">
        <f t="shared" si="24"/>
        <v>6491680</v>
      </c>
      <c r="I202" s="29">
        <f>'[1]交通'!$M$6+'[1]交通'!$N$6+'[1]交通'!$O$6</f>
        <v>125630424.81</v>
      </c>
      <c r="J202" s="27">
        <f aca="true" t="shared" si="25" ref="J202:J207">IF(SUM(H202:I202)&lt;&gt;SUM(K202:M202),"             不平衡",SUM(H202:I202))</f>
        <v>132122104.81</v>
      </c>
      <c r="K202" s="29">
        <f>'[1]交通'!$N$6+'[1]交通'!$N$7</f>
        <v>1306394.81</v>
      </c>
      <c r="L202" s="29">
        <f>'[1]交通'!$O$6+'[1]交通'!$O$7</f>
        <v>37104281</v>
      </c>
      <c r="M202" s="30">
        <f>'[1]交通'!$M$6+'[1]交通'!$M$7</f>
        <v>93711429</v>
      </c>
      <c r="N202" s="17"/>
    </row>
    <row r="203" spans="1:14" s="8" customFormat="1" ht="16.5">
      <c r="A203" s="69" t="s">
        <v>204</v>
      </c>
      <c r="B203" s="69"/>
      <c r="C203" s="70"/>
      <c r="D203" s="29">
        <f>'[1]交通'!$M$9+'[1]交通'!$N$9+'[1]交通'!$O$9</f>
        <v>0</v>
      </c>
      <c r="E203" s="29">
        <v>0</v>
      </c>
      <c r="F203" s="29">
        <v>0</v>
      </c>
      <c r="G203" s="29">
        <v>0</v>
      </c>
      <c r="H203" s="27" t="str">
        <f t="shared" si="24"/>
        <v>                 …</v>
      </c>
      <c r="I203" s="29">
        <f>'[1]交通'!$M$8+'[1]交通'!$N$8+'[1]交通'!$O$8</f>
        <v>5622293</v>
      </c>
      <c r="J203" s="27">
        <f t="shared" si="25"/>
        <v>5622293</v>
      </c>
      <c r="K203" s="29">
        <f>'[1]交通'!$N$8+'[1]交通'!$N$9</f>
        <v>27100</v>
      </c>
      <c r="L203" s="29">
        <f>'[1]交通'!$O$8+'[1]交通'!$O$9</f>
        <v>5595193</v>
      </c>
      <c r="M203" s="30">
        <f>'[1]交通'!$M$8+'[1]交通'!$M$9</f>
        <v>0</v>
      </c>
      <c r="N203" s="17"/>
    </row>
    <row r="204" spans="1:14" s="8" customFormat="1" ht="16.5">
      <c r="A204" s="69" t="s">
        <v>107</v>
      </c>
      <c r="B204" s="69"/>
      <c r="C204" s="70"/>
      <c r="D204" s="29">
        <f>'[1]交通'!$M$11+'[1]交通'!$N$11+'[1]交通'!$O$11</f>
        <v>0</v>
      </c>
      <c r="E204" s="29">
        <v>0</v>
      </c>
      <c r="F204" s="29">
        <v>0</v>
      </c>
      <c r="G204" s="29">
        <v>0</v>
      </c>
      <c r="H204" s="27" t="str">
        <f t="shared" si="24"/>
        <v>                 …</v>
      </c>
      <c r="I204" s="29">
        <f>'[1]交通'!$M$10+'[1]交通'!$N$10+'[1]交通'!$O$10</f>
        <v>573400</v>
      </c>
      <c r="J204" s="27">
        <f t="shared" si="25"/>
        <v>573400</v>
      </c>
      <c r="K204" s="29">
        <f>'[1]交通'!$N$10+'[1]交通'!$N$11</f>
        <v>573400</v>
      </c>
      <c r="L204" s="29">
        <f>'[1]交通'!$O$10+'[1]交通'!$O$11</f>
        <v>0</v>
      </c>
      <c r="M204" s="30">
        <f>'[1]交通'!$M$10+'[1]交通'!$M$11</f>
        <v>0</v>
      </c>
      <c r="N204" s="17"/>
    </row>
    <row r="205" spans="1:32" s="40" customFormat="1" ht="17.25" thickBot="1">
      <c r="A205" s="69" t="s">
        <v>205</v>
      </c>
      <c r="B205" s="69"/>
      <c r="C205" s="70"/>
      <c r="D205" s="29">
        <f>'[1]交通'!$M$13+'[1]交通'!$N$13+'[1]交通'!$O$13</f>
        <v>276480</v>
      </c>
      <c r="E205" s="29">
        <v>0</v>
      </c>
      <c r="F205" s="29">
        <v>0</v>
      </c>
      <c r="G205" s="29">
        <v>0</v>
      </c>
      <c r="H205" s="27">
        <f t="shared" si="24"/>
        <v>276480</v>
      </c>
      <c r="I205" s="29">
        <f>'[1]交通'!$M$12+'[1]交通'!$N$12+'[1]交通'!$O$12</f>
        <v>28821539.08</v>
      </c>
      <c r="J205" s="27">
        <f t="shared" si="25"/>
        <v>29098019.08</v>
      </c>
      <c r="K205" s="29">
        <f>'[1]交通'!$N$12+'[1]交通'!$N$13</f>
        <v>29098019.08</v>
      </c>
      <c r="L205" s="29">
        <f>'[1]交通'!$O$12+'[1]交通'!$O$13</f>
        <v>0</v>
      </c>
      <c r="M205" s="30">
        <f>'[1]交通'!$M$12+'[1]交通'!$M$13</f>
        <v>0</v>
      </c>
      <c r="N205" s="17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</row>
    <row r="206" spans="1:14" s="8" customFormat="1" ht="17.25" thickTop="1">
      <c r="A206" s="69" t="s">
        <v>108</v>
      </c>
      <c r="B206" s="69"/>
      <c r="C206" s="70"/>
      <c r="D206" s="29">
        <f>'[1]交通'!$M$15+'[1]交通'!$N$15+'[1]交通'!$O$15</f>
        <v>0</v>
      </c>
      <c r="E206" s="29">
        <v>0</v>
      </c>
      <c r="F206" s="29">
        <v>0</v>
      </c>
      <c r="G206" s="29">
        <v>0</v>
      </c>
      <c r="H206" s="27" t="str">
        <f t="shared" si="24"/>
        <v>                 …</v>
      </c>
      <c r="I206" s="29">
        <f>'[1]交通'!$M$14+'[1]交通'!$N$14+'[1]交通'!$O$14</f>
        <v>27400</v>
      </c>
      <c r="J206" s="27">
        <f t="shared" si="25"/>
        <v>27400</v>
      </c>
      <c r="K206" s="29">
        <f>'[1]交通'!$N$14+'[1]交通'!$N$15</f>
        <v>27400</v>
      </c>
      <c r="L206" s="29">
        <f>'[1]交通'!$O$14+'[1]交通'!$O$15</f>
        <v>0</v>
      </c>
      <c r="M206" s="29">
        <f>'[1]交通'!$M$14+'[1]交通'!$M$15</f>
        <v>0</v>
      </c>
      <c r="N206" s="17"/>
    </row>
    <row r="207" spans="1:14" s="8" customFormat="1" ht="16.5">
      <c r="A207" s="69" t="s">
        <v>109</v>
      </c>
      <c r="B207" s="69"/>
      <c r="C207" s="70"/>
      <c r="D207" s="29">
        <f>'[1]交通'!$M$17+'[1]交通'!$N$17+'[1]交通'!$O$17</f>
        <v>0</v>
      </c>
      <c r="E207" s="29">
        <v>0</v>
      </c>
      <c r="F207" s="29">
        <v>0</v>
      </c>
      <c r="G207" s="29">
        <v>0</v>
      </c>
      <c r="H207" s="27" t="str">
        <f t="shared" si="24"/>
        <v>                 …</v>
      </c>
      <c r="I207" s="29">
        <f>'[1]交通'!$M$16+'[1]交通'!$N$16+'[1]交通'!$O$16</f>
        <v>359900</v>
      </c>
      <c r="J207" s="27">
        <f t="shared" si="25"/>
        <v>359900</v>
      </c>
      <c r="K207" s="29">
        <f>'[1]交通'!$N$16+'[1]交通'!$N$17</f>
        <v>359900</v>
      </c>
      <c r="L207" s="29">
        <f>'[1]交通'!$O$16+'[1]交通'!$O$17</f>
        <v>0</v>
      </c>
      <c r="M207" s="29">
        <f>'[1]交通'!$M$16+'[1]交通'!$M$17</f>
        <v>0</v>
      </c>
      <c r="N207" s="17"/>
    </row>
    <row r="208" spans="1:14" s="8" customFormat="1" ht="16.5">
      <c r="A208" s="23"/>
      <c r="B208" s="23"/>
      <c r="C208" s="22"/>
      <c r="D208" s="25"/>
      <c r="E208" s="25"/>
      <c r="F208" s="25"/>
      <c r="G208" s="25"/>
      <c r="H208" s="25"/>
      <c r="I208" s="25"/>
      <c r="J208" s="25"/>
      <c r="K208" s="25"/>
      <c r="L208" s="25"/>
      <c r="M208" s="28"/>
      <c r="N208" s="17"/>
    </row>
    <row r="209" spans="1:14" s="34" customFormat="1" ht="16.5">
      <c r="A209" s="72" t="s">
        <v>18</v>
      </c>
      <c r="B209" s="72"/>
      <c r="C209" s="73"/>
      <c r="D209" s="32">
        <f>IF(SUM(D210:D210)=0,"               …",SUM(D210:D210))</f>
        <v>1500</v>
      </c>
      <c r="E209" s="32" t="str">
        <f>IF(SUM(E210:E210)=0,"           …",SUM(E210:E210))</f>
        <v>           …</v>
      </c>
      <c r="F209" s="32" t="str">
        <f>IF(SUM(F210:F210)=0,"           …",SUM(F210:F210))</f>
        <v>           …</v>
      </c>
      <c r="G209" s="32" t="str">
        <f>IF(SUM(G210:G210)=0,"           …",SUM(G210:G210))</f>
        <v>           …</v>
      </c>
      <c r="H209" s="32">
        <f>IF(SUM(D209:G209)=0,"                 …",SUM(D209:G209))</f>
        <v>1500</v>
      </c>
      <c r="I209" s="32">
        <f>IF(SUM(I210:I210)=0,"               …",SUM(I210:I210))</f>
        <v>108500</v>
      </c>
      <c r="J209" s="32">
        <f>IF(SUM(H209:I209)&lt;&gt;SUM(K209:M209),"             不平衡",SUM(H209:I209))</f>
        <v>110000</v>
      </c>
      <c r="K209" s="32">
        <f>IF(SUM(K210:K210)=0,"               …",SUM(K210:K210))</f>
        <v>110000</v>
      </c>
      <c r="L209" s="32" t="str">
        <f>IF(SUM(L210:L210)=0,"               …",SUM(L210:L210))</f>
        <v>               …</v>
      </c>
      <c r="M209" s="33" t="str">
        <f>IF(SUM(M210:M210)=0,"               …",SUM(M210:M210))</f>
        <v>               …</v>
      </c>
      <c r="N209" s="46"/>
    </row>
    <row r="210" spans="1:14" s="8" customFormat="1" ht="16.5">
      <c r="A210" s="69" t="s">
        <v>110</v>
      </c>
      <c r="B210" s="69"/>
      <c r="C210" s="70"/>
      <c r="D210" s="29">
        <f>'[1]蒙,僑,退'!$M$7+'[1]蒙,僑,退'!$N$7+'[1]蒙,僑,退'!$O$7</f>
        <v>1500</v>
      </c>
      <c r="E210" s="29">
        <v>0</v>
      </c>
      <c r="F210" s="29">
        <v>0</v>
      </c>
      <c r="G210" s="29">
        <v>0</v>
      </c>
      <c r="H210" s="27">
        <f>IF(SUM(D210:G210)=0,"                 …",SUM(D210:G210))</f>
        <v>1500</v>
      </c>
      <c r="I210" s="29">
        <f>'[1]蒙,僑,退'!$M$6+'[1]蒙,僑,退'!$N$6+'[1]蒙,僑,退'!$O$6</f>
        <v>108500</v>
      </c>
      <c r="J210" s="27">
        <f>IF(SUM(H210:I210)&lt;&gt;SUM(K210:M210),"             不平衡",SUM(H210:I210))</f>
        <v>110000</v>
      </c>
      <c r="K210" s="29">
        <f>'[1]蒙,僑,退'!$N$6+'[1]蒙,僑,退'!$N$7</f>
        <v>110000</v>
      </c>
      <c r="L210" s="29">
        <f>'[1]蒙,僑,退'!$O$6+'[1]蒙,僑,退'!$O$7</f>
        <v>0</v>
      </c>
      <c r="M210" s="30">
        <f>'[1]蒙,僑,退'!$M$6+'[1]蒙,僑,退'!$M$7</f>
        <v>0</v>
      </c>
      <c r="N210" s="17"/>
    </row>
    <row r="211" spans="1:14" s="8" customFormat="1" ht="16.5">
      <c r="A211" s="52"/>
      <c r="B211" s="52"/>
      <c r="C211" s="21"/>
      <c r="D211" s="29"/>
      <c r="E211" s="29"/>
      <c r="F211" s="29"/>
      <c r="G211" s="29"/>
      <c r="H211" s="27"/>
      <c r="I211" s="29"/>
      <c r="J211" s="27"/>
      <c r="K211" s="29"/>
      <c r="L211" s="29"/>
      <c r="M211" s="30"/>
      <c r="N211" s="17"/>
    </row>
    <row r="212" spans="1:14" s="34" customFormat="1" ht="16.5">
      <c r="A212" s="72" t="s">
        <v>19</v>
      </c>
      <c r="B212" s="72"/>
      <c r="C212" s="73"/>
      <c r="D212" s="32">
        <f>IF(SUM(D213:D214)=0,"               …",SUM(D213:D214))</f>
        <v>1124981</v>
      </c>
      <c r="E212" s="32" t="str">
        <f>IF(SUM(E213:E214)=0,"           …",SUM(E213:E214))</f>
        <v>           …</v>
      </c>
      <c r="F212" s="32" t="str">
        <f>IF(SUM(F213:F214)=0,"           …",SUM(F213:F214))</f>
        <v>           …</v>
      </c>
      <c r="G212" s="32" t="str">
        <f>IF(SUM(G213:G214)=0,"           …",SUM(G213:G214))</f>
        <v>           …</v>
      </c>
      <c r="H212" s="32">
        <f>IF(SUM(D212:G212)=0,"                 …",SUM(D212:G212))</f>
        <v>1124981</v>
      </c>
      <c r="I212" s="32">
        <f>IF(SUM(I213:I214)=0,"               …",SUM(I213:I214))</f>
        <v>2164044</v>
      </c>
      <c r="J212" s="32">
        <f>IF(SUM(H212:I212)&lt;&gt;SUM(K212:M212),"             不平衡",SUM(H212:I212))</f>
        <v>3289025</v>
      </c>
      <c r="K212" s="32">
        <f>IF(SUM(K213:K214)=0,"               …",SUM(K213:K214))</f>
        <v>3289025</v>
      </c>
      <c r="L212" s="32" t="str">
        <f>IF(SUM(L213:L214)=0,"               …",SUM(L213:L214))</f>
        <v>               …</v>
      </c>
      <c r="M212" s="33" t="str">
        <f>IF(SUM(M213:M214)=0,"               …",SUM(M213:M214))</f>
        <v>               …</v>
      </c>
      <c r="N212" s="46"/>
    </row>
    <row r="213" spans="1:14" s="8" customFormat="1" ht="16.5">
      <c r="A213" s="69" t="s">
        <v>111</v>
      </c>
      <c r="B213" s="69"/>
      <c r="C213" s="70"/>
      <c r="D213" s="29">
        <f>'[1]蒙,僑,退'!$M$11+'[1]蒙,僑,退'!$N$11+'[1]蒙,僑,退'!$O$11</f>
        <v>1124981</v>
      </c>
      <c r="E213" s="29">
        <v>0</v>
      </c>
      <c r="F213" s="29">
        <v>0</v>
      </c>
      <c r="G213" s="29">
        <v>0</v>
      </c>
      <c r="H213" s="27">
        <f>IF(SUM(D213:G213)=0,"                 …",SUM(D213:G213))</f>
        <v>1124981</v>
      </c>
      <c r="I213" s="29">
        <f>'[1]蒙,僑,退'!$M$12+'[1]蒙,僑,退'!$N$12+'[1]蒙,僑,退'!$O$12</f>
        <v>2164044</v>
      </c>
      <c r="J213" s="27">
        <f>IF(SUM(H213:I213)&lt;&gt;SUM(K213:M213),"             不平衡",SUM(H213:I213))</f>
        <v>3289025</v>
      </c>
      <c r="K213" s="29">
        <f>'[1]蒙,僑,退'!$N$11+'[1]蒙,僑,退'!$N$12</f>
        <v>3289025</v>
      </c>
      <c r="L213" s="29">
        <f>'[1]蒙,僑,退'!$O$11+'[1]蒙,僑,退'!$O$12</f>
        <v>0</v>
      </c>
      <c r="M213" s="30">
        <f>'[1]蒙,僑,退'!$M$11+'[1]蒙,僑,退'!$M$12</f>
        <v>0</v>
      </c>
      <c r="N213" s="17"/>
    </row>
    <row r="214" spans="1:14" s="8" customFormat="1" ht="16.5">
      <c r="A214" s="23"/>
      <c r="B214" s="23"/>
      <c r="C214" s="22"/>
      <c r="D214" s="25"/>
      <c r="E214" s="25"/>
      <c r="F214" s="25"/>
      <c r="G214" s="25"/>
      <c r="H214" s="25"/>
      <c r="I214" s="25"/>
      <c r="J214" s="25"/>
      <c r="K214" s="25"/>
      <c r="L214" s="25"/>
      <c r="M214" s="28"/>
      <c r="N214" s="17"/>
    </row>
    <row r="215" spans="1:14" s="34" customFormat="1" ht="16.5">
      <c r="A215" s="72" t="s">
        <v>174</v>
      </c>
      <c r="B215" s="72"/>
      <c r="C215" s="73"/>
      <c r="D215" s="32">
        <f>IF(SUM(D216:D217)=0,"               …",SUM(D216:D217))</f>
        <v>202080673</v>
      </c>
      <c r="E215" s="32" t="str">
        <f>IF(SUM(E216:E217)=0,"           …",SUM(E216:E217))</f>
        <v>           …</v>
      </c>
      <c r="F215" s="32" t="str">
        <f>IF(SUM(F216:F217)=0,"           …",SUM(F216:F217))</f>
        <v>           …</v>
      </c>
      <c r="G215" s="32" t="str">
        <f>IF(SUM(G216:G217)=0,"           …",SUM(G216:G217))</f>
        <v>           …</v>
      </c>
      <c r="H215" s="32">
        <f>IF(SUM(D215:G215)=0,"                 …",SUM(D215:G215))</f>
        <v>202080673</v>
      </c>
      <c r="I215" s="32">
        <f>IF(SUM(I216:I217)=0,"               …",SUM(I216:I217))</f>
        <v>11355142</v>
      </c>
      <c r="J215" s="32">
        <f>IF(SUM(H215:I215)&lt;&gt;SUM(K215:M215),"             不平衡",SUM(H215:I215))</f>
        <v>213435815</v>
      </c>
      <c r="K215" s="32">
        <f>IF(SUM(K216:K217)=0,"               …",SUM(K216:K217))</f>
        <v>1282076</v>
      </c>
      <c r="L215" s="32" t="str">
        <f>IF(SUM(L216:L217)=0,"               …",SUM(L216:L217))</f>
        <v>               …</v>
      </c>
      <c r="M215" s="33">
        <f>IF(SUM(M216:M217)=0,"               …",SUM(M216:M217))</f>
        <v>212153739</v>
      </c>
      <c r="N215" s="46"/>
    </row>
    <row r="216" spans="1:14" s="8" customFormat="1" ht="16.5">
      <c r="A216" s="69" t="s">
        <v>156</v>
      </c>
      <c r="B216" s="69"/>
      <c r="C216" s="70"/>
      <c r="D216" s="29">
        <f>'[1]蒙,僑,退'!$M$17+'[1]蒙,僑,退'!$N$17+'[1]蒙,僑,退'!$O$17</f>
        <v>202080673</v>
      </c>
      <c r="E216" s="29">
        <v>0</v>
      </c>
      <c r="F216" s="29">
        <v>0</v>
      </c>
      <c r="G216" s="29">
        <v>0</v>
      </c>
      <c r="H216" s="27">
        <f>IF(SUM(D216:G216)=0,"                 …",SUM(D216:G216))</f>
        <v>202080673</v>
      </c>
      <c r="I216" s="29">
        <f>'[1]蒙,僑,退'!$M$16+'[1]蒙,僑,退'!$N$16+'[1]蒙,僑,退'!$O$16</f>
        <v>11355142</v>
      </c>
      <c r="J216" s="27">
        <f>IF(SUM(H216:I216)&lt;&gt;SUM(K216:M216),"             不平衡",SUM(H216:I216))</f>
        <v>213435815</v>
      </c>
      <c r="K216" s="29">
        <f>'[1]蒙,僑,退'!$N$16+'[1]蒙,僑,退'!$N$17</f>
        <v>1282076</v>
      </c>
      <c r="L216" s="29">
        <f>'[1]蒙,僑,退'!$O$16+'[1]蒙,僑,退'!$O$17</f>
        <v>0</v>
      </c>
      <c r="M216" s="30">
        <f>'[1]蒙,僑,退'!$M$16+'[1]蒙,僑,退'!$M$17</f>
        <v>212153739</v>
      </c>
      <c r="N216" s="17"/>
    </row>
    <row r="217" spans="1:14" s="8" customFormat="1" ht="16.5">
      <c r="A217" s="23"/>
      <c r="B217" s="23"/>
      <c r="C217" s="22"/>
      <c r="D217" s="25"/>
      <c r="E217" s="25"/>
      <c r="F217" s="25"/>
      <c r="G217" s="25"/>
      <c r="H217" s="25"/>
      <c r="I217" s="25"/>
      <c r="J217" s="25"/>
      <c r="K217" s="25"/>
      <c r="L217" s="25"/>
      <c r="M217" s="28"/>
      <c r="N217" s="17"/>
    </row>
    <row r="218" spans="1:14" s="34" customFormat="1" ht="16.5">
      <c r="A218" s="72" t="s">
        <v>20</v>
      </c>
      <c r="B218" s="72"/>
      <c r="C218" s="73"/>
      <c r="D218" s="32" t="str">
        <f>IF(SUM(D219:D221)=0,"               …",SUM(D219:D221))</f>
        <v>               …</v>
      </c>
      <c r="E218" s="32" t="str">
        <f>IF(SUM(E219:E221)=0,"           …",SUM(E219:E221))</f>
        <v>           …</v>
      </c>
      <c r="F218" s="32" t="str">
        <f>IF(SUM(F219:F221)=0,"           …",SUM(F219:F221))</f>
        <v>           …</v>
      </c>
      <c r="G218" s="32" t="str">
        <f>IF(SUM(G219:G221)=0,"           …",SUM(G219:G221))</f>
        <v>           …</v>
      </c>
      <c r="H218" s="32" t="str">
        <f>IF(SUM(D218:G218)=0,"                 …",SUM(D218:G218))</f>
        <v>                 …</v>
      </c>
      <c r="I218" s="32">
        <f>IF(SUM(I219:I221)=0,"               …",SUM(I219:I221))</f>
        <v>629300</v>
      </c>
      <c r="J218" s="32">
        <f>IF(SUM(H218:I218)&lt;&gt;SUM(K218:M218),"             不平衡",SUM(H218:I218))</f>
        <v>629300</v>
      </c>
      <c r="K218" s="32">
        <f>IF(SUM(K219:K221)=0,"               …",SUM(K219:K221))</f>
        <v>629300</v>
      </c>
      <c r="L218" s="32" t="str">
        <f>IF(SUM(L219:L221)=0,"               …",SUM(L219:L221))</f>
        <v>               …</v>
      </c>
      <c r="M218" s="33" t="str">
        <f>IF(SUM(M219:M221)=0,"               …",SUM(M219:M221))</f>
        <v>               …</v>
      </c>
      <c r="N218" s="46"/>
    </row>
    <row r="219" spans="1:14" s="8" customFormat="1" ht="16.5">
      <c r="A219" s="69" t="s">
        <v>112</v>
      </c>
      <c r="B219" s="69"/>
      <c r="C219" s="70"/>
      <c r="D219" s="29">
        <f>'[1]國科,原子'!$M$7+'[1]國科,原子'!$N$7+'[1]國科,原子'!$O$7</f>
        <v>0</v>
      </c>
      <c r="E219" s="29">
        <v>0</v>
      </c>
      <c r="F219" s="29">
        <v>0</v>
      </c>
      <c r="G219" s="29">
        <v>0</v>
      </c>
      <c r="H219" s="27" t="str">
        <f>IF(SUM(D219:G219)=0,"                 …",SUM(D219:G219))</f>
        <v>                 …</v>
      </c>
      <c r="I219" s="29">
        <f>'[1]國科,原子'!$M$6+'[1]國科,原子'!$N$6+'[1]國科,原子'!$O$6</f>
        <v>483100</v>
      </c>
      <c r="J219" s="27">
        <f>IF(SUM(H219:I219)&lt;&gt;SUM(K219:M219),"             不平衡",SUM(H219:I219))</f>
        <v>483100</v>
      </c>
      <c r="K219" s="29">
        <f>'[1]國科,原子'!$N$6+'[1]國科,原子'!$N$7</f>
        <v>483100</v>
      </c>
      <c r="L219" s="29">
        <f>'[1]國科,原子'!$O$6+'[1]國科,原子'!$O$7</f>
        <v>0</v>
      </c>
      <c r="M219" s="30">
        <f>'[1]國科,原子'!$M$6+'[1]國科,原子'!$M$7</f>
        <v>0</v>
      </c>
      <c r="N219" s="17"/>
    </row>
    <row r="220" spans="1:14" s="8" customFormat="1" ht="16.5">
      <c r="A220" s="69" t="s">
        <v>206</v>
      </c>
      <c r="B220" s="69"/>
      <c r="C220" s="70"/>
      <c r="D220" s="29">
        <f>'[1]國科,原子'!$M$9+'[1]國科,原子'!$N$9+'[1]國科,原子'!$O$9</f>
        <v>0</v>
      </c>
      <c r="E220" s="29">
        <v>0</v>
      </c>
      <c r="F220" s="29">
        <v>0</v>
      </c>
      <c r="G220" s="29">
        <v>0</v>
      </c>
      <c r="H220" s="27" t="str">
        <f>IF(SUM(D220:G220)=0,"                 …",SUM(D220:G220))</f>
        <v>                 …</v>
      </c>
      <c r="I220" s="29">
        <f>'[1]國科,原子'!$M$8+'[1]國科,原子'!$N$8+'[1]國科,原子'!$O$8</f>
        <v>146200</v>
      </c>
      <c r="J220" s="27">
        <f>IF(SUM(H220:I220)&lt;&gt;SUM(K220:M220),"             不平衡",SUM(H220:I220))</f>
        <v>146200</v>
      </c>
      <c r="K220" s="29">
        <f>'[1]國科,原子'!$N$8+'[1]國科,原子'!$N$9</f>
        <v>146200</v>
      </c>
      <c r="L220" s="29">
        <f>'[1]國科,原子'!$O$8+'[1]國科,原子'!$O$9</f>
        <v>0</v>
      </c>
      <c r="M220" s="30">
        <f>'[1]國科,原子'!$M$8+'[1]國科,原子'!$M$9</f>
        <v>0</v>
      </c>
      <c r="N220" s="17"/>
    </row>
    <row r="221" spans="1:14" s="8" customFormat="1" ht="17.25" thickBot="1">
      <c r="A221" s="60"/>
      <c r="B221" s="60"/>
      <c r="C221" s="61"/>
      <c r="D221" s="62"/>
      <c r="E221" s="62"/>
      <c r="F221" s="62"/>
      <c r="G221" s="62"/>
      <c r="H221" s="62"/>
      <c r="I221" s="62"/>
      <c r="J221" s="62"/>
      <c r="K221" s="62"/>
      <c r="L221" s="62"/>
      <c r="M221" s="63"/>
      <c r="N221" s="58"/>
    </row>
    <row r="222" spans="1:14" s="34" customFormat="1" ht="16.5">
      <c r="A222" s="72" t="s">
        <v>21</v>
      </c>
      <c r="B222" s="72"/>
      <c r="C222" s="73"/>
      <c r="D222" s="32">
        <f>SUM(D223:D225)</f>
        <v>0</v>
      </c>
      <c r="E222" s="32" t="str">
        <f>IF(SUM(E224:E226)=0,"           …",SUM(E224:E226))</f>
        <v>           …</v>
      </c>
      <c r="F222" s="32" t="str">
        <f>IF(SUM(F224:F226)=0,"           …",SUM(F224:F226))</f>
        <v>           …</v>
      </c>
      <c r="G222" s="32" t="str">
        <f>IF(SUM(G224:G226)=0,"           …",SUM(G224:G226))</f>
        <v>           …</v>
      </c>
      <c r="H222" s="32" t="str">
        <f>IF(SUM(D222:G222)=0,"                 …",SUM(D222:G222))</f>
        <v>                 …</v>
      </c>
      <c r="I222" s="32">
        <f>SUM(I223:I225)</f>
        <v>251550</v>
      </c>
      <c r="J222" s="32">
        <f>SUM(J223:J225)</f>
        <v>251550</v>
      </c>
      <c r="K222" s="32">
        <f>SUM(K223:K225)</f>
        <v>251550</v>
      </c>
      <c r="L222" s="32" t="str">
        <f>IF(SUM(L224:L226)=0,"               …",SUM(L224:L226))</f>
        <v>               …</v>
      </c>
      <c r="M222" s="33" t="str">
        <f>IF(SUM(M224:M226)=0,"               …",SUM(M224:M226))</f>
        <v>               …</v>
      </c>
      <c r="N222" s="46"/>
    </row>
    <row r="223" spans="1:14" s="8" customFormat="1" ht="16.5">
      <c r="A223" s="69" t="s">
        <v>235</v>
      </c>
      <c r="B223" s="69"/>
      <c r="C223" s="70"/>
      <c r="D223" s="29">
        <f>'[1]國科,原子'!$M$15+'[1]國科,原子'!$N$15+'[1]國科,原子'!$O$15</f>
        <v>0</v>
      </c>
      <c r="E223" s="29">
        <v>0</v>
      </c>
      <c r="F223" s="29">
        <v>0</v>
      </c>
      <c r="G223" s="29">
        <v>0</v>
      </c>
      <c r="H223" s="27" t="str">
        <f>IF(SUM(D223:G223)=0,"                 …",SUM(D223:G223))</f>
        <v>                 …</v>
      </c>
      <c r="I223" s="29">
        <f>'[1]國科,原子'!$M$14+'[1]國科,原子'!$N$14+'[1]國科,原子'!$O$14</f>
        <v>149900</v>
      </c>
      <c r="J223" s="27">
        <f>IF(SUM(H223:I223)&lt;&gt;SUM(K223:M223),"             不平衡",SUM(H223:I223))</f>
        <v>149900</v>
      </c>
      <c r="K223" s="29">
        <f>'[1]國科,原子'!$N$14+'[1]國科,原子'!$N$15</f>
        <v>149900</v>
      </c>
      <c r="L223" s="29">
        <f>'[1]國科,原子'!$O$14+'[1]國科,原子'!$O$15</f>
        <v>0</v>
      </c>
      <c r="M223" s="29">
        <f>'[1]國科,原子'!$M$14+'[1]國科,原子'!$M$15</f>
        <v>0</v>
      </c>
      <c r="N223" s="17"/>
    </row>
    <row r="224" spans="1:14" s="8" customFormat="1" ht="16.5">
      <c r="A224" s="69" t="s">
        <v>236</v>
      </c>
      <c r="B224" s="69"/>
      <c r="C224" s="70"/>
      <c r="D224" s="29">
        <f>'[1]國科,原子'!$M$19+'[1]國科,原子'!$N$19+'[1]國科,原子'!$O$19</f>
        <v>0</v>
      </c>
      <c r="E224" s="29">
        <v>0</v>
      </c>
      <c r="F224" s="29">
        <v>0</v>
      </c>
      <c r="G224" s="29">
        <v>0</v>
      </c>
      <c r="H224" s="27" t="str">
        <f>IF(SUM(D224:G224)=0,"                 …",SUM(D224:G224))</f>
        <v>                 …</v>
      </c>
      <c r="I224" s="29">
        <f>'[1]國科,原子'!$M$18+'[1]國科,原子'!$N$18+'[1]國科,原子'!$O$18</f>
        <v>28400</v>
      </c>
      <c r="J224" s="27">
        <f>IF(SUM(H224:I224)&lt;&gt;SUM(K224:M224),"             不平衡",SUM(H224:I224))</f>
        <v>28400</v>
      </c>
      <c r="K224" s="29">
        <f>'[1]國科,原子'!$N$18+'[1]國科,原子'!$N$19</f>
        <v>28400</v>
      </c>
      <c r="L224" s="29">
        <f>'[1]國科,原子'!$O$18+'[1]國科,原子'!$O$19</f>
        <v>0</v>
      </c>
      <c r="M224" s="29">
        <f>'[1]國科,原子'!$M$18+'[1]國科,原子'!$M$19</f>
        <v>0</v>
      </c>
      <c r="N224" s="17"/>
    </row>
    <row r="225" spans="1:14" s="8" customFormat="1" ht="16.5">
      <c r="A225" s="69" t="s">
        <v>237</v>
      </c>
      <c r="B225" s="69"/>
      <c r="C225" s="70"/>
      <c r="D225" s="29">
        <f>'[1]國科,原子'!$M$21+'[1]國科,原子'!$N$21+'[1]國科,原子'!$O$21</f>
        <v>0</v>
      </c>
      <c r="E225" s="29">
        <v>0</v>
      </c>
      <c r="F225" s="29">
        <v>0</v>
      </c>
      <c r="G225" s="29">
        <v>0</v>
      </c>
      <c r="H225" s="27" t="str">
        <f>IF(SUM(D225:G225)=0,"                 …",SUM(D225:G225))</f>
        <v>                 …</v>
      </c>
      <c r="I225" s="29">
        <f>'[1]國科,原子'!$M$20+'[1]國科,原子'!$N$20+'[1]國科,原子'!$O$20</f>
        <v>73250</v>
      </c>
      <c r="J225" s="27">
        <f>IF(SUM(H225:I225)&lt;&gt;SUM(K225:M225),"             不平衡",SUM(H225:I225))</f>
        <v>73250</v>
      </c>
      <c r="K225" s="29">
        <f>'[1]國科,原子'!$N$20+'[1]國科,原子'!$N$21</f>
        <v>73250</v>
      </c>
      <c r="L225" s="29">
        <f>'[1]國科,原子'!$O$20+'[1]國科,原子'!$O$21</f>
        <v>0</v>
      </c>
      <c r="M225" s="29">
        <f>'[1]國科,原子'!$M$20+'[1]國科,原子'!$M$21</f>
        <v>0</v>
      </c>
      <c r="N225" s="17"/>
    </row>
    <row r="226" spans="1:14" s="8" customFormat="1" ht="16.5">
      <c r="A226" s="23"/>
      <c r="B226" s="23"/>
      <c r="C226" s="22"/>
      <c r="D226" s="25"/>
      <c r="E226" s="25"/>
      <c r="F226" s="25"/>
      <c r="G226" s="25"/>
      <c r="H226" s="25"/>
      <c r="I226" s="25"/>
      <c r="J226" s="25"/>
      <c r="K226" s="25"/>
      <c r="L226" s="25"/>
      <c r="M226" s="28"/>
      <c r="N226" s="17"/>
    </row>
    <row r="227" spans="1:14" s="34" customFormat="1" ht="17.25" customHeight="1">
      <c r="A227" s="72" t="s">
        <v>22</v>
      </c>
      <c r="B227" s="72"/>
      <c r="C227" s="73"/>
      <c r="D227" s="32">
        <f>SUM(D228:D230)</f>
        <v>234276039</v>
      </c>
      <c r="E227" s="32" t="str">
        <f>IF(SUM(E228:E231)=0,"           …",SUM(E228:E231))</f>
        <v>           …</v>
      </c>
      <c r="F227" s="32" t="str">
        <f>IF(SUM(F228:F231)=0,"           …",SUM(F228:F231))</f>
        <v>           …</v>
      </c>
      <c r="G227" s="32" t="str">
        <f>IF(SUM(G228:G231)=0,"           …",SUM(G228:G231))</f>
        <v>           …</v>
      </c>
      <c r="H227" s="32">
        <f>IF(SUM(D227:G227)=0,"                 …",SUM(D227:G227))</f>
        <v>234276039</v>
      </c>
      <c r="I227" s="32">
        <f>IF(SUM(I228:I231)=0,"               …",SUM(I228:I231))</f>
        <v>69306349</v>
      </c>
      <c r="J227" s="32">
        <f>IF(SUM(H227:I227)&lt;&gt;SUM(K227:M227),"             不平衡",SUM(H227:I227))</f>
        <v>303582388</v>
      </c>
      <c r="K227" s="32">
        <f>IF(SUM(K228:K230)=0,"               …",SUM(K228:K230))</f>
        <v>2571333</v>
      </c>
      <c r="L227" s="32" t="str">
        <f>IF(SUM(L228:L230)=0,"               …",SUM(L228:L230))</f>
        <v>               …</v>
      </c>
      <c r="M227" s="33">
        <f>IF(SUM(M228:M230)=0,"               …",SUM(M228:M230))</f>
        <v>301011055</v>
      </c>
      <c r="N227" s="46"/>
    </row>
    <row r="228" spans="1:14" s="8" customFormat="1" ht="17.25" customHeight="1">
      <c r="A228" s="69" t="s">
        <v>113</v>
      </c>
      <c r="B228" s="69"/>
      <c r="C228" s="70"/>
      <c r="D228" s="29">
        <f>'[1]農委,勞委'!$M$7+'[1]農委,勞委'!$N$7+'[1]農委,勞委'!$O$7</f>
        <v>183269022</v>
      </c>
      <c r="E228" s="29">
        <v>0</v>
      </c>
      <c r="F228" s="29">
        <v>0</v>
      </c>
      <c r="G228" s="29">
        <v>0</v>
      </c>
      <c r="H228" s="27">
        <f>IF(SUM(D228:G228)=0,"                 …",SUM(D228:G228))</f>
        <v>183269022</v>
      </c>
      <c r="I228" s="29">
        <f>'[1]農委,勞委'!$M$6+'[1]農委,勞委'!$N$6+'[1]農委,勞委'!$O$6</f>
        <v>68945276</v>
      </c>
      <c r="J228" s="27">
        <f>IF(SUM(H228:I228)&lt;&gt;SUM(K228:M228),"             不平衡",SUM(H228:I228))</f>
        <v>252214298</v>
      </c>
      <c r="K228" s="29">
        <f>'[1]農委,勞委'!$N$6+'[1]農委,勞委'!$N$7</f>
        <v>2114082</v>
      </c>
      <c r="L228" s="29">
        <f>'[1]農委,勞委'!$O$6+'[1]農委,勞委'!$O$7</f>
        <v>0</v>
      </c>
      <c r="M228" s="30">
        <f>'[1]農委,勞委'!$M$6+'[1]農委,勞委'!$M$7</f>
        <v>250100216</v>
      </c>
      <c r="N228" s="17"/>
    </row>
    <row r="229" spans="1:14" s="8" customFormat="1" ht="17.25" customHeight="1">
      <c r="A229" s="69" t="s">
        <v>238</v>
      </c>
      <c r="B229" s="69"/>
      <c r="C229" s="70"/>
      <c r="D229" s="29">
        <f>'[1]農委,勞委'!$M$9+'[1]農委,勞委'!$N$9+'[1]農委,勞委'!$O$9</f>
        <v>39733307</v>
      </c>
      <c r="E229" s="29">
        <v>0</v>
      </c>
      <c r="F229" s="29">
        <v>0</v>
      </c>
      <c r="G229" s="29">
        <v>0</v>
      </c>
      <c r="H229" s="27">
        <f>IF(SUM(D229:G229)=0,"                 …",SUM(D229:G229))</f>
        <v>39733307</v>
      </c>
      <c r="I229" s="29">
        <f>'[1]農委,勞委'!$M$8+'[1]農委,勞委'!$N$8+'[1]農委,勞委'!$O$8</f>
        <v>207973</v>
      </c>
      <c r="J229" s="27">
        <f>IF(SUM(H229:I229)&lt;&gt;SUM(K229:M229),"             不平衡",SUM(H229:I229))</f>
        <v>39941280</v>
      </c>
      <c r="K229" s="29">
        <f>'[1]農委,勞委'!$N$8+'[1]農委,勞委'!$N$9</f>
        <v>303751</v>
      </c>
      <c r="L229" s="29">
        <f>'[1]農委,勞委'!$O$8+'[1]農委,勞委'!$O$9</f>
        <v>0</v>
      </c>
      <c r="M229" s="30">
        <f>'[1]農委,勞委'!$M$8+'[1]農委,勞委'!$M$9</f>
        <v>39637529</v>
      </c>
      <c r="N229" s="17"/>
    </row>
    <row r="230" spans="1:14" s="8" customFormat="1" ht="17.25" customHeight="1">
      <c r="A230" s="69" t="s">
        <v>240</v>
      </c>
      <c r="B230" s="69"/>
      <c r="C230" s="70"/>
      <c r="D230" s="29">
        <f>'[1]農委,勞委'!$M$11+'[1]農委,勞委'!$N$11+'[1]農委,勞委'!$O$11</f>
        <v>11273710</v>
      </c>
      <c r="E230" s="29">
        <v>0</v>
      </c>
      <c r="F230" s="29">
        <v>0</v>
      </c>
      <c r="G230" s="29">
        <v>0</v>
      </c>
      <c r="H230" s="27">
        <f>IF(SUM(D230:G230)=0,"                 …",SUM(D230:G230))</f>
        <v>11273710</v>
      </c>
      <c r="I230" s="29">
        <f>'[1]農委,勞委'!$M$10+'[1]農委,勞委'!$N$10+'[1]農委,勞委'!$O$10</f>
        <v>153100</v>
      </c>
      <c r="J230" s="27">
        <f>IF(SUM(H230:I230)&lt;&gt;SUM(K230:M230),"             不平衡",SUM(H230:I230))</f>
        <v>11426810</v>
      </c>
      <c r="K230" s="29">
        <f>'[1]農委,勞委'!$N$10+'[1]農委,勞委'!$N$11</f>
        <v>153500</v>
      </c>
      <c r="L230" s="29">
        <f>'[1]農委,勞委'!$O$10+'[1]農委,勞委'!$O$11</f>
        <v>0</v>
      </c>
      <c r="M230" s="30">
        <f>'[1]農委,勞委'!$M$10+'[1]農委,勞委'!$M$11</f>
        <v>11273310</v>
      </c>
      <c r="N230" s="17"/>
    </row>
    <row r="231" spans="1:14" s="8" customFormat="1" ht="17.25" customHeight="1">
      <c r="A231" s="23"/>
      <c r="B231" s="23"/>
      <c r="C231" s="22"/>
      <c r="D231" s="25"/>
      <c r="E231" s="25"/>
      <c r="F231" s="25"/>
      <c r="G231" s="25"/>
      <c r="H231" s="25"/>
      <c r="I231" s="25"/>
      <c r="J231" s="25"/>
      <c r="K231" s="25"/>
      <c r="L231" s="25"/>
      <c r="M231" s="28"/>
      <c r="N231" s="17"/>
    </row>
    <row r="232" spans="1:14" s="34" customFormat="1" ht="17.25" customHeight="1">
      <c r="A232" s="72" t="s">
        <v>23</v>
      </c>
      <c r="B232" s="72"/>
      <c r="C232" s="73"/>
      <c r="D232" s="32">
        <f>IF(SUM(D233:D236)=0,"               …",SUM(D233:D236))</f>
        <v>400</v>
      </c>
      <c r="E232" s="32" t="str">
        <f>IF(SUM(E233:E249)=0,"           …",SUM(E233:E249))</f>
        <v>           …</v>
      </c>
      <c r="F232" s="32" t="str">
        <f>IF(SUM(F233:F249)=0,"           …",SUM(F233:F249))</f>
        <v>           …</v>
      </c>
      <c r="G232" s="32" t="str">
        <f>IF(SUM(G233:G249)=0,"           …",SUM(G233:G249))</f>
        <v>           …</v>
      </c>
      <c r="H232" s="32">
        <f>IF(SUM(D232:G232)=0,"                 …",SUM(D232:G232))</f>
        <v>400</v>
      </c>
      <c r="I232" s="32">
        <f>IF(SUM(I233:I236)=0,"               …",SUM(I233:I236))</f>
        <v>69537179</v>
      </c>
      <c r="J232" s="32">
        <f>IF(SUM(H232:I232)&lt;&gt;SUM(K232:M232),"             不平衡",SUM(H232:I232))</f>
        <v>69537579</v>
      </c>
      <c r="K232" s="32">
        <f>IF(SUM(K233:K236)=0,"               …",SUM(K233:K236))</f>
        <v>65692335</v>
      </c>
      <c r="L232" s="32">
        <f>IF(SUM(L233:L236)=0,"               …",SUM(L233:L236))</f>
        <v>137278</v>
      </c>
      <c r="M232" s="33">
        <f>IF(SUM(M233:M236)=0,"               …",SUM(M233:M236))</f>
        <v>3707966</v>
      </c>
      <c r="N232" s="46"/>
    </row>
    <row r="233" spans="1:14" s="8" customFormat="1" ht="17.25" customHeight="1">
      <c r="A233" s="69" t="s">
        <v>114</v>
      </c>
      <c r="B233" s="69"/>
      <c r="C233" s="70"/>
      <c r="D233" s="29">
        <f>'[1]農委,勞委'!$M$17+'[1]農委,勞委'!$N$17+'[1]農委,勞委'!$O$17</f>
        <v>0</v>
      </c>
      <c r="E233" s="29">
        <v>0</v>
      </c>
      <c r="F233" s="29">
        <v>0</v>
      </c>
      <c r="G233" s="29">
        <v>0</v>
      </c>
      <c r="H233" s="27" t="str">
        <f>IF(SUM(D233:G233)=0,"                 …",SUM(D233:G233))</f>
        <v>                 …</v>
      </c>
      <c r="I233" s="29">
        <f>'[1]農委,勞委'!$M$16+'[1]農委,勞委'!$N$16+'[1]農委,勞委'!$O$16</f>
        <v>3792766</v>
      </c>
      <c r="J233" s="27">
        <f>IF(SUM(H233:I233)&lt;&gt;SUM(K233:M233),"             不平衡",SUM(H233:I233))</f>
        <v>3792766</v>
      </c>
      <c r="K233" s="29">
        <f>'[1]農委,勞委'!$N$17+'[1]農委,勞委'!$N$16</f>
        <v>84800</v>
      </c>
      <c r="L233" s="29">
        <f>'[1]農委,勞委'!$O$17+'[1]農委,勞委'!$O$16</f>
        <v>0</v>
      </c>
      <c r="M233" s="30">
        <f>'[1]農委,勞委'!$M$17+'[1]農委,勞委'!$M$16</f>
        <v>3707966</v>
      </c>
      <c r="N233" s="17"/>
    </row>
    <row r="234" spans="1:14" s="8" customFormat="1" ht="17.25" customHeight="1">
      <c r="A234" s="69" t="s">
        <v>115</v>
      </c>
      <c r="B234" s="69"/>
      <c r="C234" s="70"/>
      <c r="D234" s="29">
        <f>'[1]農委,勞委'!$M$19+'[1]農委,勞委'!$O$19+'[1]農委,勞委'!$N$19</f>
        <v>400</v>
      </c>
      <c r="E234" s="29">
        <v>0</v>
      </c>
      <c r="F234" s="29">
        <v>0</v>
      </c>
      <c r="G234" s="29">
        <v>0</v>
      </c>
      <c r="H234" s="27">
        <f>IF(SUM(D234:G234)=0,"                 …",SUM(D234:G234))</f>
        <v>400</v>
      </c>
      <c r="I234" s="29">
        <f>'[1]農委,勞委'!$M$18+'[1]農委,勞委'!$N$18+'[1]農委,勞委'!$O$18</f>
        <v>65728613</v>
      </c>
      <c r="J234" s="27">
        <f>IF(SUM(H234:I234)&lt;&gt;SUM(K234:M234),"             不平衡",SUM(H234:I234))</f>
        <v>65729013</v>
      </c>
      <c r="K234" s="29">
        <f>'[1]農委,勞委'!$N$18+'[1]農委,勞委'!$N$19</f>
        <v>65591735</v>
      </c>
      <c r="L234" s="29">
        <f>'[1]農委,勞委'!$O$18+'[1]農委,勞委'!$O$19</f>
        <v>137278</v>
      </c>
      <c r="M234" s="30">
        <f>'[1]農委,勞委'!$M$18+'[1]農委,勞委'!$M$19</f>
        <v>0</v>
      </c>
      <c r="N234" s="17"/>
    </row>
    <row r="235" spans="1:14" s="8" customFormat="1" ht="17.25" customHeight="1">
      <c r="A235" s="69" t="s">
        <v>239</v>
      </c>
      <c r="B235" s="69"/>
      <c r="C235" s="70"/>
      <c r="D235" s="29">
        <f>'[1]農委,勞委'!$M$21+'[1]農委,勞委'!$O$21+'[1]農委,勞委'!$N$21</f>
        <v>0</v>
      </c>
      <c r="E235" s="29">
        <v>0</v>
      </c>
      <c r="F235" s="29">
        <v>0</v>
      </c>
      <c r="G235" s="29">
        <v>0</v>
      </c>
      <c r="H235" s="27" t="str">
        <f>IF(SUM(D235:G235)=0,"                 …",SUM(D235:G235))</f>
        <v>                 …</v>
      </c>
      <c r="I235" s="29">
        <f>'[1]農委,勞委'!$M$20+'[1]農委,勞委'!$N$20+'[1]農委,勞委'!$O$20</f>
        <v>15800</v>
      </c>
      <c r="J235" s="27">
        <f>IF(SUM(H235:I235)&lt;&gt;SUM(K235:M235),"             不平衡",SUM(H235:I235))</f>
        <v>15800</v>
      </c>
      <c r="K235" s="29">
        <f>'[1]農委,勞委'!$N$20+'[1]農委,勞委'!$N$21</f>
        <v>15800</v>
      </c>
      <c r="L235" s="29">
        <f>'[1]農委,勞委'!$O$20+'[1]農委,勞委'!$O$21</f>
        <v>0</v>
      </c>
      <c r="M235" s="30">
        <f>'[1]農委,勞委'!$M$20+'[1]農委,勞委'!$M$21</f>
        <v>0</v>
      </c>
      <c r="N235" s="17"/>
    </row>
    <row r="236" spans="1:14" s="8" customFormat="1" ht="17.25" customHeight="1">
      <c r="A236" s="23"/>
      <c r="B236" s="23"/>
      <c r="C236" s="22"/>
      <c r="D236" s="25"/>
      <c r="E236" s="25"/>
      <c r="F236" s="25"/>
      <c r="G236" s="25"/>
      <c r="H236" s="25"/>
      <c r="I236" s="25"/>
      <c r="J236" s="25"/>
      <c r="K236" s="25"/>
      <c r="L236" s="25"/>
      <c r="M236" s="28"/>
      <c r="N236" s="17"/>
    </row>
    <row r="237" spans="1:14" s="34" customFormat="1" ht="17.25" customHeight="1">
      <c r="A237" s="72" t="s">
        <v>24</v>
      </c>
      <c r="B237" s="72"/>
      <c r="C237" s="73"/>
      <c r="D237" s="32">
        <f>IF(SUM(D238:D243)=0,"               …",SUM(D238:D243))</f>
        <v>4073410</v>
      </c>
      <c r="E237" s="35" t="s">
        <v>25</v>
      </c>
      <c r="F237" s="35" t="s">
        <v>25</v>
      </c>
      <c r="G237" s="35" t="s">
        <v>26</v>
      </c>
      <c r="H237" s="32">
        <f aca="true" t="shared" si="26" ref="H237:H243">IF(SUM(D237:G237)=0,"                 …",SUM(D237:G237))</f>
        <v>4073410</v>
      </c>
      <c r="I237" s="32">
        <f>IF(SUM(I238:I243)=0,"               …",SUM(I238:I243))</f>
        <v>396755</v>
      </c>
      <c r="J237" s="32">
        <f aca="true" t="shared" si="27" ref="J237:J243">IF(SUM(H237:I237)&lt;&gt;SUM(K237:M237),"             不平衡",SUM(H237:I237))</f>
        <v>4470165</v>
      </c>
      <c r="K237" s="32">
        <f>IF(SUM(K238:K243)=0,"               …",SUM(K238:K243))</f>
        <v>1152885</v>
      </c>
      <c r="L237" s="32" t="str">
        <f>IF(SUM(L238:L243)=0,"               …",SUM(L238:L243))</f>
        <v>               …</v>
      </c>
      <c r="M237" s="33">
        <f>IF(SUM(M238:M243)=0,"               …",SUM(M238:M243))</f>
        <v>3317280</v>
      </c>
      <c r="N237" s="46"/>
    </row>
    <row r="238" spans="1:46" s="40" customFormat="1" ht="17.25" customHeight="1" thickBot="1">
      <c r="A238" s="69" t="s">
        <v>116</v>
      </c>
      <c r="B238" s="69"/>
      <c r="C238" s="70"/>
      <c r="D238" s="29">
        <f>'[1]衛生'!$M$7+'[1]衛生'!$N$7+'[1]衛生'!$O$7</f>
        <v>3317280</v>
      </c>
      <c r="E238" s="29">
        <v>0</v>
      </c>
      <c r="F238" s="29">
        <v>0</v>
      </c>
      <c r="G238" s="29">
        <v>0</v>
      </c>
      <c r="H238" s="27">
        <f t="shared" si="26"/>
        <v>3317280</v>
      </c>
      <c r="I238" s="29">
        <f>'[1]衛生'!$M$6+'[1]衛生'!$N$6+'[1]衛生'!$O$6</f>
        <v>131600</v>
      </c>
      <c r="J238" s="27">
        <f t="shared" si="27"/>
        <v>3448880</v>
      </c>
      <c r="K238" s="29">
        <f>'[1]衛生'!$N$6+'[1]衛生'!$N$7</f>
        <v>131600</v>
      </c>
      <c r="L238" s="29">
        <f>'[1]衛生'!$O$6+'[1]衛生'!$O$7</f>
        <v>0</v>
      </c>
      <c r="M238" s="30">
        <f>'[1]衛生'!$M$6+'[1]衛生'!$M$7</f>
        <v>3317280</v>
      </c>
      <c r="N238" s="17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</row>
    <row r="239" spans="1:14" s="8" customFormat="1" ht="17.25" customHeight="1" thickTop="1">
      <c r="A239" s="69" t="s">
        <v>223</v>
      </c>
      <c r="B239" s="69"/>
      <c r="C239" s="70"/>
      <c r="D239" s="29">
        <f>'[1]衛生'!$M$9+'[1]衛生'!$N$9+'[1]衛生'!$O$9</f>
        <v>0</v>
      </c>
      <c r="E239" s="29">
        <v>0</v>
      </c>
      <c r="F239" s="29">
        <v>0</v>
      </c>
      <c r="G239" s="29">
        <v>0</v>
      </c>
      <c r="H239" s="27" t="str">
        <f t="shared" si="26"/>
        <v>                 …</v>
      </c>
      <c r="I239" s="29">
        <f>'[1]衛生'!$M$8+'[1]衛生'!$N$8+'[1]衛生'!$O$8</f>
        <v>245805</v>
      </c>
      <c r="J239" s="27">
        <f t="shared" si="27"/>
        <v>245805</v>
      </c>
      <c r="K239" s="29">
        <f>'[1]衛生'!$N$8+'[1]衛生'!$N$9</f>
        <v>245805</v>
      </c>
      <c r="L239" s="29">
        <f>'[1]衛生'!$O$8+'[1]衛生'!$O$9</f>
        <v>0</v>
      </c>
      <c r="M239" s="30">
        <f>'[1]衛生'!$M$8+'[1]衛生'!$M$9</f>
        <v>0</v>
      </c>
      <c r="N239" s="17"/>
    </row>
    <row r="240" spans="1:14" s="8" customFormat="1" ht="17.25" customHeight="1">
      <c r="A240" s="69" t="s">
        <v>117</v>
      </c>
      <c r="B240" s="69"/>
      <c r="C240" s="70"/>
      <c r="D240" s="29">
        <f>'[1]衛生'!$M$11+'[1]衛生'!$N$11+'[1]衛生'!$O$11</f>
        <v>0</v>
      </c>
      <c r="E240" s="29">
        <v>0</v>
      </c>
      <c r="F240" s="29">
        <v>0</v>
      </c>
      <c r="G240" s="29">
        <v>0</v>
      </c>
      <c r="H240" s="27" t="str">
        <f t="shared" si="26"/>
        <v>                 …</v>
      </c>
      <c r="I240" s="29">
        <f>'[1]衛生'!$M$10+'[1]衛生'!$N$10+'[1]衛生'!$O$10</f>
        <v>650</v>
      </c>
      <c r="J240" s="27">
        <f t="shared" si="27"/>
        <v>650</v>
      </c>
      <c r="K240" s="29">
        <f>'[1]衛生'!$N$10+'[1]衛生'!$N$11</f>
        <v>650</v>
      </c>
      <c r="L240" s="29">
        <f>'[1]衛生'!$O$10+'[1]衛生'!$O$11</f>
        <v>0</v>
      </c>
      <c r="M240" s="30">
        <f>'[1]衛生'!$M$10+'[1]衛生'!$M$11</f>
        <v>0</v>
      </c>
      <c r="N240" s="17"/>
    </row>
    <row r="241" spans="1:14" s="8" customFormat="1" ht="17.25" customHeight="1">
      <c r="A241" s="71" t="s">
        <v>242</v>
      </c>
      <c r="B241" s="69"/>
      <c r="C241" s="70"/>
      <c r="D241" s="29">
        <f>'[1]衛生'!$M$13+'[1]衛生'!$N$13+'[1]衛生'!$O$13</f>
        <v>756130</v>
      </c>
      <c r="E241" s="29">
        <v>0</v>
      </c>
      <c r="F241" s="29">
        <v>0</v>
      </c>
      <c r="G241" s="29">
        <v>0</v>
      </c>
      <c r="H241" s="27">
        <f>IF(SUM(D241:G241)=0,"                 …",SUM(D241:G241))</f>
        <v>756130</v>
      </c>
      <c r="I241" s="29">
        <f>'[1]衛生'!$M$12+'[1]衛生'!$N$12+'[1]衛生'!$O$12</f>
        <v>0</v>
      </c>
      <c r="J241" s="27">
        <f>IF(SUM(H241:I241)&lt;&gt;SUM(K241:M241),"             不平衡",SUM(H241:I241))</f>
        <v>756130</v>
      </c>
      <c r="K241" s="29">
        <f>'[1]衛生'!$N$12+'[1]衛生'!$N$13</f>
        <v>756130</v>
      </c>
      <c r="L241" s="29">
        <f>'[1]衛生'!$O$12+'[1]衛生'!$O$13</f>
        <v>0</v>
      </c>
      <c r="M241" s="30">
        <f>'[1]衛生'!$M$12+'[1]衛生'!$M$13</f>
        <v>0</v>
      </c>
      <c r="N241" s="17"/>
    </row>
    <row r="242" spans="1:14" s="8" customFormat="1" ht="17.25" customHeight="1" hidden="1">
      <c r="A242" s="69" t="s">
        <v>118</v>
      </c>
      <c r="B242" s="69"/>
      <c r="C242" s="70"/>
      <c r="D242" s="29">
        <f>'[1]衛生'!$M$15+'[1]衛生'!$N$15+'[1]衛生'!$O$15</f>
        <v>0</v>
      </c>
      <c r="E242" s="29">
        <v>0</v>
      </c>
      <c r="F242" s="29">
        <v>0</v>
      </c>
      <c r="G242" s="29">
        <v>0</v>
      </c>
      <c r="H242" s="27" t="str">
        <f>IF(SUM(D242:G242)=0,"                 …",SUM(D242:G242))</f>
        <v>                 …</v>
      </c>
      <c r="I242" s="29">
        <f>'[1]衛生'!$M$14+'[1]衛生'!$N$14+'[1]衛生'!$O$14</f>
        <v>0</v>
      </c>
      <c r="J242" s="27">
        <f>IF(SUM(H242:I242)&lt;&gt;SUM(K242:M242),"             不平衡",SUM(H242:I242))</f>
        <v>0</v>
      </c>
      <c r="K242" s="29">
        <f>'[1]衛生'!$N$15+'[1]衛生'!$N$14</f>
        <v>0</v>
      </c>
      <c r="L242" s="29">
        <f>'[1]衛生'!$O$15+'[1]衛生'!$O$14</f>
        <v>0</v>
      </c>
      <c r="M242" s="30">
        <f>'[1]衛生'!$M$15+'[1]衛生'!$M$14</f>
        <v>0</v>
      </c>
      <c r="N242" s="17"/>
    </row>
    <row r="243" spans="1:14" s="8" customFormat="1" ht="17.25" customHeight="1">
      <c r="A243" s="69" t="s">
        <v>207</v>
      </c>
      <c r="B243" s="69"/>
      <c r="C243" s="70"/>
      <c r="D243" s="29">
        <f>'[1]衛生'!$M$17+'[1]衛生'!$N$17+'[1]衛生'!$O$17</f>
        <v>0</v>
      </c>
      <c r="E243" s="29">
        <v>0</v>
      </c>
      <c r="F243" s="29">
        <v>0</v>
      </c>
      <c r="G243" s="29">
        <v>0</v>
      </c>
      <c r="H243" s="27" t="str">
        <f t="shared" si="26"/>
        <v>                 …</v>
      </c>
      <c r="I243" s="29">
        <f>'[1]衛生'!$M$16+'[1]衛生'!$N$16+'[1]衛生'!$O$16</f>
        <v>18700</v>
      </c>
      <c r="J243" s="27">
        <f t="shared" si="27"/>
        <v>18700</v>
      </c>
      <c r="K243" s="29">
        <f>'[1]衛生'!$N$16+'[1]衛生'!$N$17</f>
        <v>18700</v>
      </c>
      <c r="L243" s="29">
        <f>'[1]衛生'!$O$16+'[1]衛生'!$O$17</f>
        <v>0</v>
      </c>
      <c r="M243" s="30">
        <f>'[1]衛生'!$M$16+'[1]衛生'!$M$17</f>
        <v>0</v>
      </c>
      <c r="N243" s="17"/>
    </row>
    <row r="244" spans="1:14" s="8" customFormat="1" ht="17.25" customHeight="1">
      <c r="A244" s="52"/>
      <c r="B244" s="52"/>
      <c r="C244" s="21"/>
      <c r="D244" s="29"/>
      <c r="E244" s="29"/>
      <c r="F244" s="29"/>
      <c r="G244" s="29"/>
      <c r="H244" s="27"/>
      <c r="I244" s="29"/>
      <c r="J244" s="27"/>
      <c r="K244" s="29"/>
      <c r="L244" s="29"/>
      <c r="M244" s="30"/>
      <c r="N244" s="17"/>
    </row>
    <row r="245" spans="1:14" s="34" customFormat="1" ht="17.25" customHeight="1">
      <c r="A245" s="72" t="s">
        <v>27</v>
      </c>
      <c r="B245" s="72"/>
      <c r="C245" s="73"/>
      <c r="D245" s="32">
        <f>IF(SUM(D246:D249)=0,"               …",SUM(D246:D249))</f>
        <v>10158923</v>
      </c>
      <c r="E245" s="32" t="str">
        <f>IF(SUM(E246:E249)=0,"           …",SUM(E246:E249))</f>
        <v>           …</v>
      </c>
      <c r="F245" s="32" t="str">
        <f>IF(SUM(F246:F249)=0,"           …",SUM(F246:F249))</f>
        <v>           …</v>
      </c>
      <c r="G245" s="32" t="str">
        <f>IF(SUM(G246:G249)=0,"           …",SUM(G246:G249))</f>
        <v>           …</v>
      </c>
      <c r="H245" s="32">
        <f>IF(SUM(D245:G245)=0,"                 …",SUM(D245:G245))</f>
        <v>10158923</v>
      </c>
      <c r="I245" s="32">
        <f>IF(SUM(I246:I249)=0,"               …",SUM(I246:I249))</f>
        <v>227062</v>
      </c>
      <c r="J245" s="32">
        <f>IF(SUM(H245:I245)&lt;&gt;SUM(K245:M245),"             不平衡",SUM(H245:I245))</f>
        <v>10385985</v>
      </c>
      <c r="K245" s="32">
        <f>IF(SUM(K246:K249)=0,"               …",SUM(K246:K249))</f>
        <v>230062</v>
      </c>
      <c r="L245" s="32" t="str">
        <f>IF(SUM(L246:L249)=0,"               …",SUM(L246:L249))</f>
        <v>               …</v>
      </c>
      <c r="M245" s="33">
        <f>IF(SUM(M246:M249)=0,"               …",SUM(M246:M249))</f>
        <v>10155923</v>
      </c>
      <c r="N245" s="46"/>
    </row>
    <row r="246" spans="1:14" s="8" customFormat="1" ht="17.25" customHeight="1">
      <c r="A246" s="69" t="s">
        <v>119</v>
      </c>
      <c r="B246" s="69"/>
      <c r="C246" s="70"/>
      <c r="D246" s="29">
        <f>'[1]環保,海巡'!$M$7+'[1]環保,海巡'!$N$7+'[1]環保,海巡'!$O$7</f>
        <v>10155923</v>
      </c>
      <c r="E246" s="29">
        <v>0</v>
      </c>
      <c r="F246" s="29">
        <v>0</v>
      </c>
      <c r="G246" s="29">
        <v>0</v>
      </c>
      <c r="H246" s="27">
        <f>IF(SUM(D246:G246)=0,"                 …",SUM(D246:G246))</f>
        <v>10155923</v>
      </c>
      <c r="I246" s="29">
        <f>'[1]環保,海巡'!$M$6+'[1]環保,海巡'!$N$6+'[1]環保,海巡'!$O$6</f>
        <v>214662</v>
      </c>
      <c r="J246" s="27">
        <f>IF(SUM(H246:I246)&lt;&gt;SUM(K246:M246),"             不平衡",SUM(H246:I246))</f>
        <v>10370585</v>
      </c>
      <c r="K246" s="29">
        <f>'[1]環保,海巡'!$N$6+'[1]環保,海巡'!$N$7</f>
        <v>214662</v>
      </c>
      <c r="L246" s="29">
        <f>'[1]環保,海巡'!$O$6+'[1]環保,海巡'!$O$7</f>
        <v>0</v>
      </c>
      <c r="M246" s="30">
        <f>'[1]環保,海巡'!$M$6+'[1]環保,海巡'!$M$7</f>
        <v>10155923</v>
      </c>
      <c r="N246" s="17"/>
    </row>
    <row r="247" spans="1:14" s="8" customFormat="1" ht="17.25" customHeight="1">
      <c r="A247" s="69" t="s">
        <v>120</v>
      </c>
      <c r="B247" s="69"/>
      <c r="C247" s="70"/>
      <c r="D247" s="29">
        <f>'[1]環保,海巡'!$M$9+'[1]環保,海巡'!$N$9+'[1]環保,海巡'!$O$9</f>
        <v>3000</v>
      </c>
      <c r="E247" s="29">
        <v>0</v>
      </c>
      <c r="F247" s="29">
        <v>0</v>
      </c>
      <c r="G247" s="29">
        <v>0</v>
      </c>
      <c r="H247" s="27">
        <f>IF(SUM(D247:G247)=0,"                 …",SUM(D247:G247))</f>
        <v>3000</v>
      </c>
      <c r="I247" s="29">
        <f>'[1]環保,海巡'!$M$8+'[1]環保,海巡'!$N$8+'[1]環保,海巡'!$O$8</f>
        <v>400</v>
      </c>
      <c r="J247" s="27">
        <f>IF(SUM(H247:I247)&lt;&gt;SUM(K247:M247),"             不平衡",SUM(H247:I247))</f>
        <v>3400</v>
      </c>
      <c r="K247" s="29">
        <f>'[1]環保,海巡'!$N$8+'[1]環保,海巡'!$N$9</f>
        <v>3400</v>
      </c>
      <c r="L247" s="29">
        <f>'[1]環保,海巡'!$O$8+'[1]環保,海巡'!$O$9</f>
        <v>0</v>
      </c>
      <c r="M247" s="30">
        <f>'[1]環保,海巡'!$M$8+'[1]環保,海巡'!$M$9</f>
        <v>0</v>
      </c>
      <c r="N247" s="17"/>
    </row>
    <row r="248" spans="1:14" s="8" customFormat="1" ht="17.25" customHeight="1">
      <c r="A248" s="69" t="s">
        <v>121</v>
      </c>
      <c r="B248" s="69"/>
      <c r="C248" s="70"/>
      <c r="D248" s="29">
        <f>'[1]環保,海巡'!$M$11+'[1]環保,海巡'!$N$11+'[1]環保,海巡'!$O$11</f>
        <v>0</v>
      </c>
      <c r="E248" s="29">
        <v>0</v>
      </c>
      <c r="F248" s="29">
        <v>0</v>
      </c>
      <c r="G248" s="29">
        <v>0</v>
      </c>
      <c r="H248" s="27" t="str">
        <f>IF(SUM(D248:G248)=0,"                 …",SUM(D248:G248))</f>
        <v>                 …</v>
      </c>
      <c r="I248" s="29">
        <f>'[1]環保,海巡'!$M$10+'[1]環保,海巡'!$N$10+'[1]環保,海巡'!$O$10</f>
        <v>12000</v>
      </c>
      <c r="J248" s="27">
        <f>IF(SUM(H248:I248)&lt;&gt;SUM(K248:M248),"             不平衡",SUM(H248:I248))</f>
        <v>12000</v>
      </c>
      <c r="K248" s="29">
        <f>'[1]環保,海巡'!$N$10+'[1]環保,海巡'!$N$11</f>
        <v>12000</v>
      </c>
      <c r="L248" s="29">
        <f>'[1]環保,海巡'!$O$10+'[1]環保,海巡'!$O$11</f>
        <v>0</v>
      </c>
      <c r="M248" s="30">
        <f>'[1]環保,海巡'!$M$10+'[1]環保,海巡'!$M$11</f>
        <v>0</v>
      </c>
      <c r="N248" s="17"/>
    </row>
    <row r="249" spans="1:14" s="8" customFormat="1" ht="17.25" customHeight="1">
      <c r="A249" s="23"/>
      <c r="B249" s="23"/>
      <c r="C249" s="22"/>
      <c r="D249" s="25"/>
      <c r="E249" s="25"/>
      <c r="F249" s="25"/>
      <c r="G249" s="25"/>
      <c r="H249" s="25"/>
      <c r="I249" s="25"/>
      <c r="J249" s="25"/>
      <c r="K249" s="25"/>
      <c r="L249" s="25"/>
      <c r="M249" s="28"/>
      <c r="N249" s="17"/>
    </row>
    <row r="250" spans="1:14" s="34" customFormat="1" ht="17.25" customHeight="1">
      <c r="A250" s="72" t="s">
        <v>210</v>
      </c>
      <c r="B250" s="72"/>
      <c r="C250" s="73"/>
      <c r="D250" s="32">
        <f>IF(SUM(D251:D254)=0,"               …",SUM(D251:D254))</f>
        <v>1666818</v>
      </c>
      <c r="E250" s="32" t="str">
        <f>IF(SUM(E251:E254)=0,"           …",SUM(E251:E254))</f>
        <v>           …</v>
      </c>
      <c r="F250" s="32" t="str">
        <f>IF(SUM(F251:F254)=0,"           …",SUM(F251:F254))</f>
        <v>           …</v>
      </c>
      <c r="G250" s="32" t="str">
        <f>IF(SUM(G251:G254)=0,"           …",SUM(G251:G254))</f>
        <v>           …</v>
      </c>
      <c r="H250" s="32">
        <f>IF(SUM(D250:G250)=0,"                 …",SUM(D250:G250))</f>
        <v>1666818</v>
      </c>
      <c r="I250" s="32">
        <f>IF(SUM(I251:I254)=0,"               …",SUM(I251:I254))</f>
        <v>16911487</v>
      </c>
      <c r="J250" s="32">
        <f>IF(SUM(H250:I250)&lt;&gt;SUM(K250:M250),"             不平衡",SUM(H250:I250))</f>
        <v>18578305</v>
      </c>
      <c r="K250" s="32">
        <f>IF(SUM(K251:K254)=0,"               …",SUM(K251:K254))</f>
        <v>91100</v>
      </c>
      <c r="L250" s="32">
        <f>IF(SUM(L251:L254)=0,"               …",SUM(L251:L254))</f>
        <v>18487205</v>
      </c>
      <c r="M250" s="33" t="str">
        <f>IF(SUM(M251:M254)=0,"               …",SUM(M251:M254))</f>
        <v>               …</v>
      </c>
      <c r="N250" s="46"/>
    </row>
    <row r="251" spans="1:14" s="8" customFormat="1" ht="17.25" customHeight="1">
      <c r="A251" s="69" t="s">
        <v>211</v>
      </c>
      <c r="B251" s="69"/>
      <c r="C251" s="70"/>
      <c r="D251" s="29">
        <f>'[1]環保,海巡'!$M$17+'[1]環保,海巡'!$N$17+'[1]環保,海巡'!$O$17</f>
        <v>0</v>
      </c>
      <c r="E251" s="29">
        <v>0</v>
      </c>
      <c r="F251" s="29">
        <v>0</v>
      </c>
      <c r="G251" s="29">
        <v>0</v>
      </c>
      <c r="H251" s="27" t="str">
        <f>IF(SUM(D251:G251)=0,"                 …",SUM(D251:G251))</f>
        <v>                 …</v>
      </c>
      <c r="I251" s="29">
        <f>'[1]環保,海巡'!$M$16+'[1]環保,海巡'!$N$16+'[1]環保,海巡'!$O$16</f>
        <v>3300</v>
      </c>
      <c r="J251" s="27">
        <f>IF(SUM(H251:I251)&lt;&gt;SUM(K251:M251),"             不平衡",SUM(H251:I251))</f>
        <v>3300</v>
      </c>
      <c r="K251" s="29">
        <f>'[1]環保,海巡'!$N$16+'[1]環保,海巡'!$N$17</f>
        <v>3300</v>
      </c>
      <c r="L251" s="29">
        <f>'[1]環保,海巡'!$O$16+'[1]環保,海巡'!$O$17</f>
        <v>0</v>
      </c>
      <c r="M251" s="29">
        <f>'[1]環保,海巡'!$M$16+'[1]環保,海巡'!$M$17</f>
        <v>0</v>
      </c>
      <c r="N251" s="17"/>
    </row>
    <row r="252" spans="1:14" s="8" customFormat="1" ht="17.25" customHeight="1">
      <c r="A252" s="69" t="s">
        <v>212</v>
      </c>
      <c r="B252" s="69"/>
      <c r="C252" s="70"/>
      <c r="D252" s="29">
        <f>'[1]環保,海巡'!$M$21+'[1]環保,海巡'!$N$21+'[1]環保,海巡'!$O$21</f>
        <v>1666818</v>
      </c>
      <c r="E252" s="29">
        <v>0</v>
      </c>
      <c r="F252" s="29">
        <v>0</v>
      </c>
      <c r="G252" s="29">
        <v>0</v>
      </c>
      <c r="H252" s="27">
        <f>IF(SUM(D252:G252)=0,"                 …",SUM(D252:G252))</f>
        <v>1666818</v>
      </c>
      <c r="I252" s="29">
        <f>'[1]環保,海巡'!$M$20+'[1]環保,海巡'!$N$20+'[1]環保,海巡'!$O$20</f>
        <v>82800</v>
      </c>
      <c r="J252" s="27">
        <f>IF(SUM(H252:I252)&lt;&gt;SUM(K252:M252),"             不平衡",SUM(H252:I252))</f>
        <v>1749618</v>
      </c>
      <c r="K252" s="29">
        <f>'[1]環保,海巡'!$N$20+'[1]環保,海巡'!$N$21</f>
        <v>82800</v>
      </c>
      <c r="L252" s="29">
        <f>'[1]環保,海巡'!$O$20+'[1]環保,海巡'!$O$21</f>
        <v>1666818</v>
      </c>
      <c r="M252" s="29">
        <f>'[1]環保,海巡'!$M$20+'[1]環保,海巡'!$M$21</f>
        <v>0</v>
      </c>
      <c r="N252" s="17"/>
    </row>
    <row r="253" spans="1:14" s="8" customFormat="1" ht="17.25" customHeight="1">
      <c r="A253" s="69" t="s">
        <v>213</v>
      </c>
      <c r="B253" s="69"/>
      <c r="C253" s="70"/>
      <c r="D253" s="29">
        <f>'[1]環保,海巡'!$M$19+'[1]環保,海巡'!$N$19+'[1]環保,海巡'!$O$19</f>
        <v>0</v>
      </c>
      <c r="E253" s="29">
        <v>0</v>
      </c>
      <c r="F253" s="29">
        <v>0</v>
      </c>
      <c r="G253" s="29">
        <v>0</v>
      </c>
      <c r="H253" s="27" t="str">
        <f>IF(SUM(D253:G253)=0,"                 …",SUM(D253:G253))</f>
        <v>                 …</v>
      </c>
      <c r="I253" s="29">
        <f>'[1]環保,海巡'!$M$18+'[1]環保,海巡'!$N$18+'[1]環保,海巡'!$O$18</f>
        <v>16825387</v>
      </c>
      <c r="J253" s="27">
        <f>IF(SUM(H253:I253)&lt;&gt;SUM(K253:M253),"             不平衡",SUM(H253:I253))</f>
        <v>16825387</v>
      </c>
      <c r="K253" s="29">
        <f>'[1]環保,海巡'!$N$18+'[1]環保,海巡'!$N$19</f>
        <v>5000</v>
      </c>
      <c r="L253" s="29">
        <f>'[1]環保,海巡'!$O$18+'[1]環保,海巡'!$O$19</f>
        <v>16820387</v>
      </c>
      <c r="M253" s="29">
        <f>'[1]環保,海巡'!$M$18+'[1]環保,海巡'!$M$19</f>
        <v>0</v>
      </c>
      <c r="N253" s="17"/>
    </row>
    <row r="254" spans="1:14" s="8" customFormat="1" ht="17.25" customHeight="1">
      <c r="A254" s="23"/>
      <c r="B254" s="23"/>
      <c r="C254" s="22"/>
      <c r="D254" s="28"/>
      <c r="E254" s="28"/>
      <c r="F254" s="28"/>
      <c r="G254" s="28"/>
      <c r="H254" s="28"/>
      <c r="I254" s="28"/>
      <c r="J254" s="25"/>
      <c r="K254" s="28"/>
      <c r="L254" s="28"/>
      <c r="M254" s="28"/>
      <c r="N254" s="17"/>
    </row>
    <row r="255" spans="1:14" s="34" customFormat="1" ht="17.25" customHeight="1">
      <c r="A255" s="72" t="s">
        <v>28</v>
      </c>
      <c r="B255" s="72"/>
      <c r="C255" s="73"/>
      <c r="D255" s="33" t="str">
        <f>IF(SUM(D256:D259)=0,"               …",SUM(D256:D259))</f>
        <v>               …</v>
      </c>
      <c r="E255" s="33" t="str">
        <f>IF(SUM(E256:E257)=0,"               …",SUM(E256:E257))</f>
        <v>               …</v>
      </c>
      <c r="F255" s="33" t="str">
        <f>IF(SUM(F256:F257)=0,"               …",SUM(F256:F257))</f>
        <v>               …</v>
      </c>
      <c r="G255" s="33" t="str">
        <f>IF(SUM(G256:G257)=0,"               …",SUM(G256:G257))</f>
        <v>               …</v>
      </c>
      <c r="H255" s="33" t="str">
        <f>IF(SUM(H256:H257)=0,"               …",SUM(H256:H257))</f>
        <v>               …</v>
      </c>
      <c r="I255" s="33">
        <f>IF(SUM(I256:I259)=0,"               …",SUM(I256:I259))</f>
        <v>62499101</v>
      </c>
      <c r="J255" s="32">
        <f>IF(SUM(H255:I255)&lt;&gt;SUM(K255:M255),"             不平衡",SUM(H255:I255))</f>
        <v>62499101</v>
      </c>
      <c r="K255" s="33">
        <f>IF(SUM(K256:K259)=0,"               …",SUM(K256:K259))</f>
        <v>830233</v>
      </c>
      <c r="L255" s="33" t="str">
        <f>IF(SUM(L256:L259)=0,"               …",SUM(L256:L259))</f>
        <v>               …</v>
      </c>
      <c r="M255" s="33">
        <f>IF(SUM(M256:M259)=0,"               …",SUM(M256:M259))</f>
        <v>61668868</v>
      </c>
      <c r="N255" s="46"/>
    </row>
    <row r="256" spans="1:14" s="34" customFormat="1" ht="17.25" customHeight="1">
      <c r="A256" s="69" t="s">
        <v>208</v>
      </c>
      <c r="B256" s="69"/>
      <c r="C256" s="70"/>
      <c r="D256" s="27">
        <f>'[1]省市'!$M$7+'[1]省市'!$N$7+'[1]省市'!$O$7</f>
        <v>0</v>
      </c>
      <c r="E256" s="27"/>
      <c r="F256" s="27"/>
      <c r="G256" s="27"/>
      <c r="H256" s="27" t="str">
        <f>IF(SUM(D256:G256)=0,"                 …",SUM(D256:G256))</f>
        <v>                 …</v>
      </c>
      <c r="I256" s="27">
        <f>'[1]省市'!$M$6+'[1]省市'!$N$6+'[1]省市'!$O$6</f>
        <v>537333</v>
      </c>
      <c r="J256" s="27">
        <f>IF(SUM(H256:I256)&lt;&gt;SUM(K256:M256),"             不平衡",SUM(H256:I256))</f>
        <v>537333</v>
      </c>
      <c r="K256" s="27">
        <f>'[1]省市'!$N$6+'[1]省市'!$N$7</f>
        <v>537333</v>
      </c>
      <c r="L256" s="27">
        <f>'[1]省市'!$O$6+'[1]省市'!$O$7</f>
        <v>0</v>
      </c>
      <c r="M256" s="27">
        <f>'[1]省市'!$M$6+'[1]省市'!$M$7</f>
        <v>0</v>
      </c>
      <c r="N256" s="46"/>
    </row>
    <row r="257" spans="1:14" s="34" customFormat="1" ht="17.25" customHeight="1">
      <c r="A257" s="69" t="s">
        <v>192</v>
      </c>
      <c r="B257" s="69"/>
      <c r="C257" s="70"/>
      <c r="D257" s="27">
        <f>'[1]省市'!$M$9+'[1]省市'!$N$9+'[1]省市'!$O$9</f>
        <v>0</v>
      </c>
      <c r="E257" s="27"/>
      <c r="F257" s="27"/>
      <c r="G257" s="27"/>
      <c r="H257" s="27" t="str">
        <f>IF(SUM(D257:G257)=0,"                 …",SUM(D257:G257))</f>
        <v>                 …</v>
      </c>
      <c r="I257" s="27">
        <f>'[1]省市'!$M$8+'[1]省市'!$N$8+'[1]省市'!$O$8</f>
        <v>273000</v>
      </c>
      <c r="J257" s="27">
        <f>IF(SUM(H257:I257)&lt;&gt;SUM(K257:M257),"             不平衡",SUM(H257:I257))</f>
        <v>273000</v>
      </c>
      <c r="K257" s="27">
        <f>'[1]省市'!$N$8+'[1]省市'!$N$9</f>
        <v>273000</v>
      </c>
      <c r="L257" s="27">
        <f>'[1]省市'!$O$8+'[1]省市'!$O$9</f>
        <v>0</v>
      </c>
      <c r="M257" s="27">
        <f>'[1]省市'!$M$8+'[1]省市'!$M$9</f>
        <v>0</v>
      </c>
      <c r="N257" s="46"/>
    </row>
    <row r="258" spans="1:14" s="34" customFormat="1" ht="17.25" customHeight="1">
      <c r="A258" s="71" t="s">
        <v>209</v>
      </c>
      <c r="B258" s="69"/>
      <c r="C258" s="70"/>
      <c r="D258" s="27">
        <f>'[1]省市'!$M$11+'[1]省市'!$N$11+'[1]省市'!$O$11</f>
        <v>0</v>
      </c>
      <c r="E258" s="27"/>
      <c r="F258" s="27"/>
      <c r="G258" s="27"/>
      <c r="H258" s="27"/>
      <c r="I258" s="27">
        <f>'[1]省市'!$M$10+'[1]省市'!$N$10+'[1]省市'!$O$10</f>
        <v>61668868</v>
      </c>
      <c r="J258" s="27">
        <f>IF(SUM(D258:I258)&lt;&gt;SUM(K258:M258),"             不平衡",SUM(D258:I258))</f>
        <v>61668868</v>
      </c>
      <c r="K258" s="27">
        <f>'[1]省市'!$N$10+'[1]省市'!$N$11</f>
        <v>0</v>
      </c>
      <c r="L258" s="27">
        <f>'[1]省市'!$O$10+'[1]省市'!$O$11</f>
        <v>0</v>
      </c>
      <c r="M258" s="27">
        <f>'[1]省市'!$M$10+'[1]省市'!$M$11</f>
        <v>61668868</v>
      </c>
      <c r="N258" s="46"/>
    </row>
    <row r="259" spans="1:14" s="8" customFormat="1" ht="17.25" customHeight="1">
      <c r="A259" s="69" t="s">
        <v>122</v>
      </c>
      <c r="B259" s="69"/>
      <c r="C259" s="70"/>
      <c r="D259" s="27">
        <f>'[1]省市'!$M$13+'[1]省市'!$N$13+'[1]省市'!$O$13</f>
        <v>0</v>
      </c>
      <c r="E259" s="27"/>
      <c r="F259" s="27"/>
      <c r="G259" s="27"/>
      <c r="H259" s="27"/>
      <c r="I259" s="27">
        <f>'[1]省市'!$M$12+'[1]省市'!$N$12+'[1]省市'!$O$12</f>
        <v>19900</v>
      </c>
      <c r="J259" s="27">
        <f>IF(SUM(D259:I259)&lt;&gt;SUM(K259:M259),"             不平衡",SUM(D259:I259))</f>
        <v>19900</v>
      </c>
      <c r="K259" s="27">
        <f>'[1]省市'!$N$12+'[1]省市'!$N$13</f>
        <v>19900</v>
      </c>
      <c r="L259" s="27">
        <f>'[1]省市'!$O$12+'[1]省市'!$O$13</f>
        <v>0</v>
      </c>
      <c r="M259" s="27">
        <f>'[1]省市'!$M$12+'[1]省市'!$M$13</f>
        <v>0</v>
      </c>
      <c r="N259" s="17"/>
    </row>
    <row r="260" spans="1:14" s="8" customFormat="1" ht="17.25" customHeight="1" thickBot="1">
      <c r="A260" s="66"/>
      <c r="B260" s="66"/>
      <c r="C260" s="67"/>
      <c r="D260" s="56"/>
      <c r="E260" s="56"/>
      <c r="F260" s="56"/>
      <c r="G260" s="56"/>
      <c r="H260" s="57"/>
      <c r="I260" s="56"/>
      <c r="J260" s="57" t="s">
        <v>178</v>
      </c>
      <c r="K260" s="56"/>
      <c r="L260" s="56"/>
      <c r="M260" s="59" t="s">
        <v>178</v>
      </c>
      <c r="N260" s="58"/>
    </row>
    <row r="261" spans="1:14" s="34" customFormat="1" ht="36.75" customHeight="1">
      <c r="A261" s="76" t="s">
        <v>243</v>
      </c>
      <c r="B261" s="76"/>
      <c r="C261" s="77"/>
      <c r="D261" s="26">
        <f>'[1]特別'!$M$9+'[1]特別'!$N$9+'[1]特別'!$O$9</f>
        <v>0</v>
      </c>
      <c r="E261" s="26"/>
      <c r="F261" s="26"/>
      <c r="G261" s="26"/>
      <c r="H261" s="27" t="str">
        <f>IF(SUM(D261:G261)=0,"                 …",SUM(D261:G261))</f>
        <v>                 …</v>
      </c>
      <c r="I261" s="26">
        <f>'[1]特別'!$M$8+'[1]特別'!$N$8+'[1]特別'!$O$8</f>
        <v>16460640</v>
      </c>
      <c r="J261" s="32">
        <f>IF(SUM(H261:I261)&lt;&gt;SUM(K261:M261),"             不平衡",SUM(H261:I261))</f>
        <v>16460640</v>
      </c>
      <c r="K261" s="26">
        <f>'[1]特別'!$N$8+'[1]特別'!$N$9</f>
        <v>0</v>
      </c>
      <c r="L261" s="26">
        <f>'[1]特別'!$O$8+'[1]特別'!$O$9</f>
        <v>0</v>
      </c>
      <c r="M261" s="26">
        <f>'[1]特別'!$M$8+'[1]特別'!$M$9</f>
        <v>16460640</v>
      </c>
      <c r="N261" s="46"/>
    </row>
    <row r="262" spans="1:14" s="34" customFormat="1" ht="28.5" customHeight="1">
      <c r="A262" s="72" t="s">
        <v>244</v>
      </c>
      <c r="B262" s="72"/>
      <c r="C262" s="73"/>
      <c r="D262" s="26">
        <f>'[1]特別'!$M$27+'[1]特別'!$N$27+'[1]特別'!$O$27</f>
        <v>0</v>
      </c>
      <c r="E262" s="26"/>
      <c r="F262" s="26"/>
      <c r="G262" s="26"/>
      <c r="H262" s="27" t="str">
        <f>IF(SUM(D262:G262)=0,"                 …",SUM(D262:G262))</f>
        <v>                 …</v>
      </c>
      <c r="I262" s="26">
        <f>'[1]特別'!$M$26+'[1]特別'!$N$26+'[1]特別'!$O$26</f>
        <v>544</v>
      </c>
      <c r="J262" s="32">
        <f>IF(SUM(H262:I262)&lt;&gt;SUM(K262:M262),"             不平衡",SUM(H262:I262))</f>
        <v>544</v>
      </c>
      <c r="K262" s="26">
        <f>'[1]特別'!$N$26+'[1]特別'!$N$27</f>
        <v>0</v>
      </c>
      <c r="L262" s="26">
        <f>'[1]特別'!$O$26+'[1]特別'!$O$27</f>
        <v>0</v>
      </c>
      <c r="M262" s="26">
        <f>'[1]特別'!$M$26+'[1]特別'!$M$27</f>
        <v>544</v>
      </c>
      <c r="N262" s="46"/>
    </row>
    <row r="263" spans="1:14" s="8" customFormat="1" ht="39.75" customHeight="1">
      <c r="A263" s="76" t="s">
        <v>250</v>
      </c>
      <c r="B263" s="76"/>
      <c r="C263" s="77"/>
      <c r="D263" s="26">
        <v>0</v>
      </c>
      <c r="E263" s="26"/>
      <c r="F263" s="26"/>
      <c r="G263" s="26"/>
      <c r="H263" s="27" t="str">
        <f>IF(SUM(D263:G263)=0,"                 …",SUM(D263:G263))</f>
        <v>                 …</v>
      </c>
      <c r="I263" s="26">
        <v>18862603</v>
      </c>
      <c r="J263" s="32">
        <f>IF(SUM(H263:I263)&lt;&gt;SUM(K263:M263),"             不平衡",SUM(H263:I263))</f>
        <v>18862603</v>
      </c>
      <c r="K263" s="26">
        <v>0</v>
      </c>
      <c r="L263" s="26">
        <v>0</v>
      </c>
      <c r="M263" s="26">
        <v>18862603</v>
      </c>
      <c r="N263" s="17"/>
    </row>
    <row r="264" spans="1:14" s="8" customFormat="1" ht="28.5" customHeight="1">
      <c r="A264" s="76" t="s">
        <v>251</v>
      </c>
      <c r="B264" s="76"/>
      <c r="C264" s="77"/>
      <c r="D264" s="26">
        <v>0</v>
      </c>
      <c r="E264" s="26"/>
      <c r="F264" s="26"/>
      <c r="G264" s="26"/>
      <c r="H264" s="27"/>
      <c r="I264" s="26">
        <v>55210327</v>
      </c>
      <c r="J264" s="32">
        <f>IF(SUM(H264:I264)&lt;&gt;SUM(K264:M264),"             不平衡",SUM(H264:I264))</f>
        <v>55210327</v>
      </c>
      <c r="K264" s="26">
        <v>0</v>
      </c>
      <c r="L264" s="26">
        <v>0</v>
      </c>
      <c r="M264" s="26">
        <v>55210327</v>
      </c>
      <c r="N264" s="17"/>
    </row>
    <row r="265" spans="1:14" s="8" customFormat="1" ht="39.75" customHeight="1">
      <c r="A265" s="76" t="s">
        <v>252</v>
      </c>
      <c r="B265" s="76"/>
      <c r="C265" s="77"/>
      <c r="D265" s="26">
        <v>0</v>
      </c>
      <c r="E265" s="26"/>
      <c r="F265" s="26"/>
      <c r="G265" s="26"/>
      <c r="H265" s="27"/>
      <c r="I265" s="26">
        <v>68809965</v>
      </c>
      <c r="J265" s="32">
        <f>IF(SUM(H265:I265)&lt;&gt;SUM(K265:M265),"             不平衡",SUM(H265:I265))</f>
        <v>68809965</v>
      </c>
      <c r="K265" s="26">
        <v>0</v>
      </c>
      <c r="L265" s="26">
        <v>0</v>
      </c>
      <c r="M265" s="26">
        <v>68809965</v>
      </c>
      <c r="N265" s="17"/>
    </row>
    <row r="266" spans="1:14" s="8" customFormat="1" ht="24.75" customHeight="1">
      <c r="A266" s="64"/>
      <c r="B266" s="64"/>
      <c r="C266" s="65"/>
      <c r="D266" s="26"/>
      <c r="E266" s="26"/>
      <c r="F266" s="26"/>
      <c r="G266" s="26"/>
      <c r="H266" s="27"/>
      <c r="I266" s="26"/>
      <c r="J266" s="32"/>
      <c r="K266" s="26"/>
      <c r="L266" s="26"/>
      <c r="M266" s="26"/>
      <c r="N266" s="17"/>
    </row>
    <row r="267" spans="1:14" s="8" customFormat="1" ht="24.75" customHeight="1">
      <c r="A267" s="64"/>
      <c r="B267" s="64"/>
      <c r="C267" s="65"/>
      <c r="D267" s="26"/>
      <c r="E267" s="26"/>
      <c r="F267" s="26"/>
      <c r="G267" s="26"/>
      <c r="H267" s="27"/>
      <c r="I267" s="26"/>
      <c r="J267" s="32"/>
      <c r="K267" s="26"/>
      <c r="L267" s="26"/>
      <c r="M267" s="26"/>
      <c r="N267" s="17"/>
    </row>
    <row r="268" spans="1:14" s="8" customFormat="1" ht="24.75" customHeight="1">
      <c r="A268" s="64"/>
      <c r="B268" s="64"/>
      <c r="C268" s="65"/>
      <c r="D268" s="26"/>
      <c r="E268" s="26"/>
      <c r="F268" s="26"/>
      <c r="G268" s="26"/>
      <c r="H268" s="27"/>
      <c r="I268" s="26"/>
      <c r="J268" s="32"/>
      <c r="K268" s="26"/>
      <c r="L268" s="26"/>
      <c r="M268" s="26"/>
      <c r="N268" s="17"/>
    </row>
    <row r="269" spans="1:14" s="8" customFormat="1" ht="24.75" customHeight="1">
      <c r="A269" s="64"/>
      <c r="B269" s="64"/>
      <c r="C269" s="65"/>
      <c r="D269" s="26"/>
      <c r="E269" s="26"/>
      <c r="F269" s="26"/>
      <c r="G269" s="26"/>
      <c r="H269" s="27"/>
      <c r="I269" s="26"/>
      <c r="J269" s="32"/>
      <c r="K269" s="26"/>
      <c r="L269" s="26"/>
      <c r="M269" s="26"/>
      <c r="N269" s="17"/>
    </row>
    <row r="270" spans="1:14" s="8" customFormat="1" ht="24.75" customHeight="1">
      <c r="A270" s="64"/>
      <c r="B270" s="64"/>
      <c r="C270" s="65"/>
      <c r="D270" s="26"/>
      <c r="E270" s="26"/>
      <c r="F270" s="26"/>
      <c r="G270" s="26"/>
      <c r="H270" s="27"/>
      <c r="I270" s="26"/>
      <c r="J270" s="32"/>
      <c r="K270" s="26"/>
      <c r="L270" s="26"/>
      <c r="M270" s="26"/>
      <c r="N270" s="17"/>
    </row>
    <row r="271" spans="1:14" s="8" customFormat="1" ht="24.75" customHeight="1">
      <c r="A271" s="64"/>
      <c r="B271" s="64"/>
      <c r="C271" s="65"/>
      <c r="D271" s="26"/>
      <c r="E271" s="26"/>
      <c r="F271" s="26"/>
      <c r="G271" s="26"/>
      <c r="H271" s="27"/>
      <c r="I271" s="26"/>
      <c r="J271" s="32"/>
      <c r="K271" s="26"/>
      <c r="L271" s="26"/>
      <c r="M271" s="26"/>
      <c r="N271" s="17"/>
    </row>
    <row r="272" spans="1:14" s="8" customFormat="1" ht="24.75" customHeight="1">
      <c r="A272" s="64"/>
      <c r="B272" s="64"/>
      <c r="C272" s="65"/>
      <c r="D272" s="26"/>
      <c r="E272" s="26"/>
      <c r="F272" s="26"/>
      <c r="G272" s="26"/>
      <c r="H272" s="27"/>
      <c r="I272" s="26"/>
      <c r="J272" s="32"/>
      <c r="K272" s="26"/>
      <c r="L272" s="26"/>
      <c r="M272" s="26"/>
      <c r="N272" s="17"/>
    </row>
    <row r="273" spans="1:14" s="8" customFormat="1" ht="24.75" customHeight="1">
      <c r="A273" s="64"/>
      <c r="B273" s="64"/>
      <c r="C273" s="65"/>
      <c r="D273" s="26"/>
      <c r="E273" s="26"/>
      <c r="F273" s="26"/>
      <c r="G273" s="26"/>
      <c r="H273" s="27"/>
      <c r="I273" s="26"/>
      <c r="J273" s="32"/>
      <c r="K273" s="26"/>
      <c r="L273" s="26"/>
      <c r="M273" s="26"/>
      <c r="N273" s="17"/>
    </row>
    <row r="274" spans="1:14" s="8" customFormat="1" ht="24.75" customHeight="1">
      <c r="A274" s="64"/>
      <c r="B274" s="64"/>
      <c r="C274" s="65"/>
      <c r="D274" s="26"/>
      <c r="E274" s="26"/>
      <c r="F274" s="26"/>
      <c r="G274" s="26"/>
      <c r="H274" s="27"/>
      <c r="I274" s="26"/>
      <c r="J274" s="32"/>
      <c r="K274" s="26"/>
      <c r="L274" s="26"/>
      <c r="M274" s="26"/>
      <c r="N274" s="17"/>
    </row>
    <row r="275" spans="1:14" s="8" customFormat="1" ht="24.75" customHeight="1">
      <c r="A275" s="64"/>
      <c r="B275" s="64"/>
      <c r="C275" s="65"/>
      <c r="D275" s="26"/>
      <c r="E275" s="26"/>
      <c r="F275" s="26"/>
      <c r="G275" s="26"/>
      <c r="H275" s="27"/>
      <c r="I275" s="26"/>
      <c r="J275" s="32"/>
      <c r="K275" s="26"/>
      <c r="L275" s="26"/>
      <c r="M275" s="26"/>
      <c r="N275" s="17"/>
    </row>
    <row r="276" spans="1:14" s="8" customFormat="1" ht="24.75" customHeight="1">
      <c r="A276" s="64"/>
      <c r="B276" s="64"/>
      <c r="C276" s="65"/>
      <c r="D276" s="26"/>
      <c r="E276" s="26"/>
      <c r="F276" s="26"/>
      <c r="G276" s="26"/>
      <c r="H276" s="27"/>
      <c r="I276" s="26"/>
      <c r="J276" s="32"/>
      <c r="K276" s="26"/>
      <c r="L276" s="26"/>
      <c r="M276" s="26"/>
      <c r="N276" s="17"/>
    </row>
    <row r="277" spans="1:14" s="8" customFormat="1" ht="24.75" customHeight="1">
      <c r="A277" s="64"/>
      <c r="B277" s="64"/>
      <c r="C277" s="65"/>
      <c r="D277" s="26"/>
      <c r="E277" s="26"/>
      <c r="F277" s="26"/>
      <c r="G277" s="26"/>
      <c r="H277" s="27"/>
      <c r="I277" s="26"/>
      <c r="J277" s="32"/>
      <c r="K277" s="26"/>
      <c r="L277" s="26"/>
      <c r="M277" s="26"/>
      <c r="N277" s="17"/>
    </row>
    <row r="278" spans="1:14" s="8" customFormat="1" ht="24.75" customHeight="1">
      <c r="A278" s="64"/>
      <c r="B278" s="64"/>
      <c r="C278" s="65"/>
      <c r="D278" s="26"/>
      <c r="E278" s="26"/>
      <c r="F278" s="26"/>
      <c r="G278" s="26"/>
      <c r="H278" s="27"/>
      <c r="I278" s="26"/>
      <c r="J278" s="32"/>
      <c r="K278" s="26"/>
      <c r="L278" s="26"/>
      <c r="M278" s="26"/>
      <c r="N278" s="17"/>
    </row>
    <row r="279" spans="1:14" s="8" customFormat="1" ht="24.75" customHeight="1">
      <c r="A279" s="64"/>
      <c r="B279" s="64"/>
      <c r="C279" s="65"/>
      <c r="D279" s="26"/>
      <c r="E279" s="26"/>
      <c r="F279" s="26"/>
      <c r="G279" s="26"/>
      <c r="H279" s="27"/>
      <c r="I279" s="26"/>
      <c r="J279" s="32"/>
      <c r="K279" s="26"/>
      <c r="L279" s="26"/>
      <c r="M279" s="26"/>
      <c r="N279" s="17"/>
    </row>
    <row r="280" spans="1:14" s="8" customFormat="1" ht="24.75" customHeight="1">
      <c r="A280" s="64"/>
      <c r="B280" s="64"/>
      <c r="C280" s="65"/>
      <c r="D280" s="26"/>
      <c r="E280" s="26"/>
      <c r="F280" s="26"/>
      <c r="G280" s="26"/>
      <c r="H280" s="27"/>
      <c r="I280" s="26"/>
      <c r="J280" s="32"/>
      <c r="K280" s="26"/>
      <c r="L280" s="26"/>
      <c r="M280" s="26"/>
      <c r="N280" s="17"/>
    </row>
    <row r="281" spans="1:14" s="8" customFormat="1" ht="24.75" customHeight="1">
      <c r="A281" s="64"/>
      <c r="B281" s="64"/>
      <c r="C281" s="65"/>
      <c r="D281" s="26"/>
      <c r="E281" s="26"/>
      <c r="F281" s="26"/>
      <c r="G281" s="26"/>
      <c r="H281" s="27"/>
      <c r="I281" s="26"/>
      <c r="J281" s="32"/>
      <c r="K281" s="26"/>
      <c r="L281" s="26"/>
      <c r="M281" s="26"/>
      <c r="N281" s="17"/>
    </row>
    <row r="282" spans="1:14" s="8" customFormat="1" ht="24.75" customHeight="1">
      <c r="A282" s="64"/>
      <c r="B282" s="64"/>
      <c r="C282" s="65"/>
      <c r="D282" s="26"/>
      <c r="E282" s="26"/>
      <c r="F282" s="26"/>
      <c r="G282" s="26"/>
      <c r="H282" s="27"/>
      <c r="I282" s="26"/>
      <c r="J282" s="32"/>
      <c r="K282" s="26"/>
      <c r="L282" s="26"/>
      <c r="M282" s="26"/>
      <c r="N282" s="17"/>
    </row>
    <row r="283" spans="1:14" s="8" customFormat="1" ht="24.75" customHeight="1">
      <c r="A283" s="64"/>
      <c r="B283" s="64"/>
      <c r="C283" s="65"/>
      <c r="D283" s="26"/>
      <c r="E283" s="26"/>
      <c r="F283" s="26"/>
      <c r="G283" s="26"/>
      <c r="H283" s="27"/>
      <c r="I283" s="26"/>
      <c r="J283" s="32"/>
      <c r="K283" s="26"/>
      <c r="L283" s="26"/>
      <c r="M283" s="26"/>
      <c r="N283" s="17"/>
    </row>
    <row r="284" spans="1:14" s="8" customFormat="1" ht="15.75" customHeight="1">
      <c r="A284" s="64"/>
      <c r="B284" s="64"/>
      <c r="C284" s="65"/>
      <c r="D284" s="26"/>
      <c r="E284" s="26"/>
      <c r="F284" s="26"/>
      <c r="G284" s="26"/>
      <c r="H284" s="27"/>
      <c r="I284" s="26"/>
      <c r="J284" s="32"/>
      <c r="K284" s="26"/>
      <c r="L284" s="26"/>
      <c r="M284" s="26"/>
      <c r="N284" s="17"/>
    </row>
    <row r="285" spans="1:14" s="43" customFormat="1" ht="22.5" customHeight="1" thickBot="1">
      <c r="A285" s="88" t="s">
        <v>179</v>
      </c>
      <c r="B285" s="88"/>
      <c r="C285" s="89"/>
      <c r="D285" s="41">
        <f>SUM(D7,D10,D16,D38,D41,D77,D84,D90,D111,D115,D119,D136,D153,D187,D201,D209,D212,D215,D218,D222,D227,D232,D237,D245,D250,D255,D261,D262,D263,D264)+D265</f>
        <v>1582658085</v>
      </c>
      <c r="E285" s="41">
        <f>SUM(E7,E10,E16,E38,E41,E77,E84,E90,E111,E115,E119,E136,E153,E187,E201,E209,E212,E215,E218,E222,E227,E232,E237,E245,E255,E261)</f>
        <v>0</v>
      </c>
      <c r="F285" s="41">
        <f>SUM(F7,F10,F16,F38,F41,F77,F84,F90,F111,F115,F119,F136,F153,F187,F201,F209,F212,F215,F218,F222,F227,F232,F237,F245,F255,F261)</f>
        <v>0</v>
      </c>
      <c r="G285" s="41">
        <f>SUM(G7,G10,G16,G38,G41,G77,G84,G90,G111,G115,G119,G136,G153,G187,G201,G209,G212,G215,G218,G222,G227,G232,G237,G245,G255,G261)</f>
        <v>0</v>
      </c>
      <c r="H285" s="41">
        <f>SUM(H7,H10,H16,H38,H41,H77,H84,H90,H111,H115,H119,H136,H153,H187,H201,H209,H212,H215,H218,H222,H227,H232,H237,H245,H255,H261)</f>
        <v>1580991267</v>
      </c>
      <c r="I285" s="41">
        <f>SUM(I7,I10,I16,I38,I41,I77,I84,I90,I111,I115,I119,I136,I153,I187,I201,I209,I212,I215,I218,I222,I227,I232,I237,I245,I250,I255,I261,I262,I263,I264)+I265</f>
        <v>2340072924.1299996</v>
      </c>
      <c r="J285" s="41">
        <f>SUM(J7,J10,J16,J38,J41,J77,J84,J90,J111,J115,J119,J136,J153,J187,J201,J209,J212,J215,J218,J222,J227,J232,J237,J245,J250,J255,J261,J262,J263,J264)+J265</f>
        <v>3922731009.1299996</v>
      </c>
      <c r="K285" s="41">
        <f>SUM(K7,K10,K16,K38,K41,K77,K84,K90,K111,K115,K119,K136,K153,K187,K201,K209,K212,K215,K218,K222,K227,K232,K237,K245,K250,K255,K261,K262,K263,K264)+K265</f>
        <v>699395079.02</v>
      </c>
      <c r="L285" s="41">
        <f>SUM(L7,L10,L16,L38,L41,L77,L84,L90,L111,L115,L119,L136,L153,L187,L201,L209,L212,L215,L218,L222,L227,L232,L237,L245,L250,L255,L261,L262,L263,L264)+L265</f>
        <v>70560801.11</v>
      </c>
      <c r="M285" s="41">
        <f>SUM(M7,M10,M16,M38,M41,M77,M84,M90,M111,M115,M119,M136,M153,M187,M201,M209,M212,M215,M218,M222,M227,M232,M237,M245,M250,M255,M261,M262,M263,M264)+M265</f>
        <v>3152775129</v>
      </c>
      <c r="N285" s="42" t="s">
        <v>178</v>
      </c>
    </row>
    <row r="286" spans="1:14" ht="17.25" thickTop="1">
      <c r="A286" s="23"/>
      <c r="B286" s="23"/>
      <c r="C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49"/>
    </row>
    <row r="287" spans="1:13" ht="16.5">
      <c r="A287" s="23"/>
      <c r="B287" s="23"/>
      <c r="C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</row>
    <row r="288" spans="1:13" ht="16.5">
      <c r="A288" s="23"/>
      <c r="B288" s="23"/>
      <c r="C288" s="23"/>
      <c r="D288" s="24"/>
      <c r="E288" s="24"/>
      <c r="F288" s="24"/>
      <c r="G288" s="24"/>
      <c r="H288" s="24"/>
      <c r="I288" s="24"/>
      <c r="J288" s="55" t="s">
        <v>178</v>
      </c>
      <c r="K288" s="24"/>
      <c r="L288" s="24"/>
      <c r="M288" s="24"/>
    </row>
    <row r="289" spans="1:13" ht="16.5">
      <c r="A289" s="23"/>
      <c r="B289" s="23"/>
      <c r="C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</row>
    <row r="290" spans="1:3" ht="16.5">
      <c r="A290" s="23"/>
      <c r="B290" s="23"/>
      <c r="C290" s="23"/>
    </row>
    <row r="291" spans="1:3" ht="16.5">
      <c r="A291" s="23"/>
      <c r="B291" s="23"/>
      <c r="C291" s="23"/>
    </row>
    <row r="292" spans="1:3" ht="16.5">
      <c r="A292" s="23"/>
      <c r="B292" s="23"/>
      <c r="C292" s="23"/>
    </row>
    <row r="293" spans="1:3" ht="16.5">
      <c r="A293" s="23"/>
      <c r="B293" s="23"/>
      <c r="C293" s="23"/>
    </row>
    <row r="294" spans="1:3" ht="16.5">
      <c r="A294" s="23"/>
      <c r="B294" s="23"/>
      <c r="C294" s="23"/>
    </row>
    <row r="295" spans="1:3" ht="16.5">
      <c r="A295" s="23"/>
      <c r="B295" s="23"/>
      <c r="C295" s="23"/>
    </row>
    <row r="296" spans="1:3" ht="16.5">
      <c r="A296" s="23"/>
      <c r="B296" s="23"/>
      <c r="C296" s="23"/>
    </row>
    <row r="297" spans="1:3" ht="16.5">
      <c r="A297" s="23"/>
      <c r="B297" s="23"/>
      <c r="C297" s="23"/>
    </row>
    <row r="298" spans="1:3" ht="16.5">
      <c r="A298" s="23"/>
      <c r="B298" s="23"/>
      <c r="C298" s="23"/>
    </row>
    <row r="299" spans="1:3" ht="16.5">
      <c r="A299" s="23"/>
      <c r="B299" s="23"/>
      <c r="C299" s="23"/>
    </row>
    <row r="300" spans="1:3" ht="16.5">
      <c r="A300" s="23"/>
      <c r="B300" s="23"/>
      <c r="C300" s="23"/>
    </row>
    <row r="301" spans="1:3" ht="16.5">
      <c r="A301" s="23"/>
      <c r="B301" s="23"/>
      <c r="C301" s="23"/>
    </row>
    <row r="302" spans="1:3" ht="16.5">
      <c r="A302" s="23"/>
      <c r="B302" s="23"/>
      <c r="C302" s="23"/>
    </row>
    <row r="303" spans="1:3" ht="16.5">
      <c r="A303" s="23"/>
      <c r="B303" s="23"/>
      <c r="C303" s="23"/>
    </row>
    <row r="304" spans="1:3" ht="16.5">
      <c r="A304" s="23"/>
      <c r="B304" s="23"/>
      <c r="C304" s="23"/>
    </row>
    <row r="305" spans="1:3" ht="16.5">
      <c r="A305" s="23"/>
      <c r="B305" s="23"/>
      <c r="C305" s="23"/>
    </row>
    <row r="306" spans="1:3" ht="16.5">
      <c r="A306" s="23"/>
      <c r="B306" s="23"/>
      <c r="C306" s="23"/>
    </row>
    <row r="307" spans="1:3" ht="16.5">
      <c r="A307" s="23"/>
      <c r="B307" s="23"/>
      <c r="C307" s="23"/>
    </row>
    <row r="308" spans="1:3" ht="16.5">
      <c r="A308" s="23"/>
      <c r="B308" s="23"/>
      <c r="C308" s="23"/>
    </row>
    <row r="309" spans="1:3" ht="16.5">
      <c r="A309" s="23"/>
      <c r="B309" s="23"/>
      <c r="C309" s="23"/>
    </row>
    <row r="310" spans="1:3" ht="16.5">
      <c r="A310" s="23"/>
      <c r="B310" s="23"/>
      <c r="C310" s="23"/>
    </row>
    <row r="311" spans="1:3" ht="16.5">
      <c r="A311" s="23"/>
      <c r="B311" s="23"/>
      <c r="C311" s="23"/>
    </row>
    <row r="312" spans="1:3" ht="16.5">
      <c r="A312" s="23"/>
      <c r="B312" s="23"/>
      <c r="C312" s="23"/>
    </row>
    <row r="313" spans="1:3" ht="16.5">
      <c r="A313" s="23"/>
      <c r="B313" s="23"/>
      <c r="C313" s="23"/>
    </row>
    <row r="314" spans="1:3" ht="16.5">
      <c r="A314" s="23"/>
      <c r="B314" s="23"/>
      <c r="C314" s="23"/>
    </row>
    <row r="315" spans="1:3" ht="16.5">
      <c r="A315" s="23"/>
      <c r="B315" s="23"/>
      <c r="C315" s="23"/>
    </row>
    <row r="316" spans="1:3" ht="16.5">
      <c r="A316" s="23"/>
      <c r="B316" s="23"/>
      <c r="C316" s="23"/>
    </row>
    <row r="317" spans="1:3" ht="16.5">
      <c r="A317" s="23"/>
      <c r="B317" s="23"/>
      <c r="C317" s="23"/>
    </row>
    <row r="318" spans="1:3" ht="16.5">
      <c r="A318" s="23"/>
      <c r="B318" s="23"/>
      <c r="C318" s="23"/>
    </row>
    <row r="319" spans="1:3" ht="16.5">
      <c r="A319" s="23"/>
      <c r="B319" s="23"/>
      <c r="C319" s="23"/>
    </row>
    <row r="320" spans="1:3" ht="16.5">
      <c r="A320" s="23"/>
      <c r="B320" s="23"/>
      <c r="C320" s="23"/>
    </row>
    <row r="321" spans="1:3" ht="16.5">
      <c r="A321" s="23"/>
      <c r="B321" s="23"/>
      <c r="C321" s="23"/>
    </row>
    <row r="322" spans="1:3" ht="16.5">
      <c r="A322" s="23"/>
      <c r="B322" s="23"/>
      <c r="C322" s="23"/>
    </row>
    <row r="323" spans="1:3" ht="16.5">
      <c r="A323" s="23"/>
      <c r="B323" s="23"/>
      <c r="C323" s="23"/>
    </row>
    <row r="324" spans="1:3" ht="16.5">
      <c r="A324" s="23"/>
      <c r="B324" s="23"/>
      <c r="C324" s="23"/>
    </row>
    <row r="325" spans="1:3" ht="16.5">
      <c r="A325" s="23"/>
      <c r="B325" s="23"/>
      <c r="C325" s="23"/>
    </row>
    <row r="326" spans="1:3" ht="16.5">
      <c r="A326" s="23"/>
      <c r="B326" s="23"/>
      <c r="C326" s="23"/>
    </row>
    <row r="327" spans="1:3" ht="16.5">
      <c r="A327" s="23"/>
      <c r="B327" s="23"/>
      <c r="C327" s="23"/>
    </row>
    <row r="328" spans="1:3" ht="16.5">
      <c r="A328" s="23"/>
      <c r="B328" s="23"/>
      <c r="C328" s="23"/>
    </row>
    <row r="329" spans="1:3" ht="16.5">
      <c r="A329" s="23"/>
      <c r="B329" s="23"/>
      <c r="C329" s="23"/>
    </row>
    <row r="330" spans="1:3" ht="16.5">
      <c r="A330" s="23"/>
      <c r="B330" s="23"/>
      <c r="C330" s="23"/>
    </row>
    <row r="331" spans="1:3" ht="16.5">
      <c r="A331" s="23"/>
      <c r="B331" s="23"/>
      <c r="C331" s="23"/>
    </row>
    <row r="332" spans="1:3" ht="16.5">
      <c r="A332" s="23"/>
      <c r="B332" s="23"/>
      <c r="C332" s="23"/>
    </row>
    <row r="333" spans="1:3" ht="16.5">
      <c r="A333" s="23"/>
      <c r="B333" s="23"/>
      <c r="C333" s="23"/>
    </row>
    <row r="334" spans="1:3" ht="16.5">
      <c r="A334" s="23"/>
      <c r="B334" s="23"/>
      <c r="C334" s="23"/>
    </row>
    <row r="335" spans="1:3" ht="16.5">
      <c r="A335" s="23"/>
      <c r="B335" s="23"/>
      <c r="C335" s="23"/>
    </row>
    <row r="336" spans="1:3" ht="16.5">
      <c r="A336" s="23"/>
      <c r="B336" s="23"/>
      <c r="C336" s="23"/>
    </row>
    <row r="337" spans="1:3" ht="16.5">
      <c r="A337" s="23"/>
      <c r="B337" s="23"/>
      <c r="C337" s="23"/>
    </row>
    <row r="338" spans="1:3" ht="16.5">
      <c r="A338" s="23"/>
      <c r="B338" s="23"/>
      <c r="C338" s="23"/>
    </row>
    <row r="339" spans="1:3" ht="16.5">
      <c r="A339" s="23"/>
      <c r="B339" s="23"/>
      <c r="C339" s="23"/>
    </row>
    <row r="340" spans="1:3" ht="16.5">
      <c r="A340" s="23"/>
      <c r="B340" s="23"/>
      <c r="C340" s="23"/>
    </row>
    <row r="341" spans="1:3" ht="16.5">
      <c r="A341" s="23"/>
      <c r="B341" s="23"/>
      <c r="C341" s="23"/>
    </row>
    <row r="342" spans="1:3" ht="16.5">
      <c r="A342" s="23"/>
      <c r="B342" s="23"/>
      <c r="C342" s="23"/>
    </row>
    <row r="343" spans="1:3" ht="16.5">
      <c r="A343" s="23"/>
      <c r="B343" s="23"/>
      <c r="C343" s="23"/>
    </row>
    <row r="344" spans="1:3" ht="16.5">
      <c r="A344" s="23"/>
      <c r="B344" s="23"/>
      <c r="C344" s="23"/>
    </row>
    <row r="345" spans="1:3" ht="16.5">
      <c r="A345" s="23"/>
      <c r="B345" s="23"/>
      <c r="C345" s="23"/>
    </row>
    <row r="346" spans="1:3" ht="16.5">
      <c r="A346" s="23"/>
      <c r="B346" s="23"/>
      <c r="C346" s="23"/>
    </row>
  </sheetData>
  <mergeCells count="242">
    <mergeCell ref="A285:C285"/>
    <mergeCell ref="A7:C7"/>
    <mergeCell ref="A8:C8"/>
    <mergeCell ref="A16:C16"/>
    <mergeCell ref="A38:C38"/>
    <mergeCell ref="A41:C41"/>
    <mergeCell ref="A33:C33"/>
    <mergeCell ref="A32:C32"/>
    <mergeCell ref="A31:C31"/>
    <mergeCell ref="A187:C187"/>
    <mergeCell ref="A4:C4"/>
    <mergeCell ref="A6:C6"/>
    <mergeCell ref="A5:C5"/>
    <mergeCell ref="A10:C10"/>
    <mergeCell ref="K4:M4"/>
    <mergeCell ref="K5:K6"/>
    <mergeCell ref="L5:L6"/>
    <mergeCell ref="M5:M6"/>
    <mergeCell ref="A153:C153"/>
    <mergeCell ref="A185:C185"/>
    <mergeCell ref="A184:C184"/>
    <mergeCell ref="A182:C182"/>
    <mergeCell ref="A181:C181"/>
    <mergeCell ref="A180:C180"/>
    <mergeCell ref="A183:C183"/>
    <mergeCell ref="A179:C179"/>
    <mergeCell ref="A178:C178"/>
    <mergeCell ref="A170:C170"/>
    <mergeCell ref="A212:C212"/>
    <mergeCell ref="A215:C215"/>
    <mergeCell ref="A206:C206"/>
    <mergeCell ref="A205:C205"/>
    <mergeCell ref="A210:C210"/>
    <mergeCell ref="A207:C207"/>
    <mergeCell ref="A209:C209"/>
    <mergeCell ref="A213:C213"/>
    <mergeCell ref="A204:C204"/>
    <mergeCell ref="A202:C202"/>
    <mergeCell ref="A201:C201"/>
    <mergeCell ref="A255:C255"/>
    <mergeCell ref="A218:C218"/>
    <mergeCell ref="A222:C222"/>
    <mergeCell ref="A230:C230"/>
    <mergeCell ref="A216:C216"/>
    <mergeCell ref="A233:C233"/>
    <mergeCell ref="A250:C250"/>
    <mergeCell ref="A256:C256"/>
    <mergeCell ref="A232:C232"/>
    <mergeCell ref="A245:C245"/>
    <mergeCell ref="A246:C246"/>
    <mergeCell ref="A243:C243"/>
    <mergeCell ref="A247:C247"/>
    <mergeCell ref="A253:C253"/>
    <mergeCell ref="A251:C251"/>
    <mergeCell ref="A252:C252"/>
    <mergeCell ref="A242:C242"/>
    <mergeCell ref="A172:C172"/>
    <mergeCell ref="A171:C171"/>
    <mergeCell ref="A190:C190"/>
    <mergeCell ref="A188:C188"/>
    <mergeCell ref="A177:C177"/>
    <mergeCell ref="A176:C176"/>
    <mergeCell ref="A175:C175"/>
    <mergeCell ref="A174:C174"/>
    <mergeCell ref="A199:C199"/>
    <mergeCell ref="A198:C198"/>
    <mergeCell ref="A203:C203"/>
    <mergeCell ref="A173:C173"/>
    <mergeCell ref="A195:C195"/>
    <mergeCell ref="A194:C194"/>
    <mergeCell ref="A193:C193"/>
    <mergeCell ref="A196:C196"/>
    <mergeCell ref="A192:C192"/>
    <mergeCell ref="A197:C197"/>
    <mergeCell ref="A235:C235"/>
    <mergeCell ref="A237:C237"/>
    <mergeCell ref="A234:C234"/>
    <mergeCell ref="A239:C239"/>
    <mergeCell ref="A248:C248"/>
    <mergeCell ref="A240:C240"/>
    <mergeCell ref="A241:C241"/>
    <mergeCell ref="A238:C238"/>
    <mergeCell ref="A223:C223"/>
    <mergeCell ref="A229:C229"/>
    <mergeCell ref="A220:C220"/>
    <mergeCell ref="A219:C219"/>
    <mergeCell ref="A228:C228"/>
    <mergeCell ref="A225:C225"/>
    <mergeCell ref="A224:C224"/>
    <mergeCell ref="A164:C164"/>
    <mergeCell ref="A163:C163"/>
    <mergeCell ref="A169:C169"/>
    <mergeCell ref="A168:C168"/>
    <mergeCell ref="A167:C167"/>
    <mergeCell ref="A149:C149"/>
    <mergeCell ref="A148:C148"/>
    <mergeCell ref="A189:C189"/>
    <mergeCell ref="A162:C162"/>
    <mergeCell ref="A161:C161"/>
    <mergeCell ref="A155:C155"/>
    <mergeCell ref="A154:C154"/>
    <mergeCell ref="A160:C160"/>
    <mergeCell ref="A159:C159"/>
    <mergeCell ref="A156:C156"/>
    <mergeCell ref="A147:C147"/>
    <mergeCell ref="A146:C146"/>
    <mergeCell ref="A145:C145"/>
    <mergeCell ref="A144:C144"/>
    <mergeCell ref="A143:C143"/>
    <mergeCell ref="A142:C142"/>
    <mergeCell ref="A141:C141"/>
    <mergeCell ref="A140:C140"/>
    <mergeCell ref="A139:C139"/>
    <mergeCell ref="A138:C138"/>
    <mergeCell ref="A137:C137"/>
    <mergeCell ref="A135:C135"/>
    <mergeCell ref="A136:C136"/>
    <mergeCell ref="A134:C134"/>
    <mergeCell ref="A133:C133"/>
    <mergeCell ref="A132:C132"/>
    <mergeCell ref="A131:C131"/>
    <mergeCell ref="A130:C130"/>
    <mergeCell ref="A129:C129"/>
    <mergeCell ref="A128:C128"/>
    <mergeCell ref="A127:C127"/>
    <mergeCell ref="A126:C126"/>
    <mergeCell ref="A125:C125"/>
    <mergeCell ref="A124:C124"/>
    <mergeCell ref="A123:C123"/>
    <mergeCell ref="A122:C122"/>
    <mergeCell ref="A121:C121"/>
    <mergeCell ref="A120:C120"/>
    <mergeCell ref="A117:C117"/>
    <mergeCell ref="A119:B119"/>
    <mergeCell ref="A116:C116"/>
    <mergeCell ref="A113:C113"/>
    <mergeCell ref="A112:C112"/>
    <mergeCell ref="A115:C115"/>
    <mergeCell ref="A102:C102"/>
    <mergeCell ref="A111:C111"/>
    <mergeCell ref="A109:C109"/>
    <mergeCell ref="A104:C104"/>
    <mergeCell ref="A103:C103"/>
    <mergeCell ref="A101:C101"/>
    <mergeCell ref="A100:C100"/>
    <mergeCell ref="A99:C99"/>
    <mergeCell ref="A98:C98"/>
    <mergeCell ref="A90:C90"/>
    <mergeCell ref="A97:C97"/>
    <mergeCell ref="A96:C96"/>
    <mergeCell ref="A95:C95"/>
    <mergeCell ref="A94:C94"/>
    <mergeCell ref="A87:C87"/>
    <mergeCell ref="A86:C86"/>
    <mergeCell ref="A108:C108"/>
    <mergeCell ref="A105:C105"/>
    <mergeCell ref="A106:C106"/>
    <mergeCell ref="A107:C107"/>
    <mergeCell ref="A93:C93"/>
    <mergeCell ref="A92:C92"/>
    <mergeCell ref="A91:C91"/>
    <mergeCell ref="A88:C88"/>
    <mergeCell ref="A85:C85"/>
    <mergeCell ref="A82:C82"/>
    <mergeCell ref="A80:C80"/>
    <mergeCell ref="A79:C79"/>
    <mergeCell ref="A84:C84"/>
    <mergeCell ref="A81:C81"/>
    <mergeCell ref="A78:C78"/>
    <mergeCell ref="A75:C75"/>
    <mergeCell ref="A74:C74"/>
    <mergeCell ref="A73:C73"/>
    <mergeCell ref="A77:C77"/>
    <mergeCell ref="A72:C72"/>
    <mergeCell ref="A71:C71"/>
    <mergeCell ref="A70:C70"/>
    <mergeCell ref="A69:C69"/>
    <mergeCell ref="A68:C68"/>
    <mergeCell ref="A67:C67"/>
    <mergeCell ref="A66:C66"/>
    <mergeCell ref="A65:C65"/>
    <mergeCell ref="A64:C64"/>
    <mergeCell ref="A63:C63"/>
    <mergeCell ref="A62:C62"/>
    <mergeCell ref="A61:C61"/>
    <mergeCell ref="A60:C60"/>
    <mergeCell ref="A59:C59"/>
    <mergeCell ref="A58:C58"/>
    <mergeCell ref="A57:C57"/>
    <mergeCell ref="A50:C50"/>
    <mergeCell ref="A49:C49"/>
    <mergeCell ref="A56:C56"/>
    <mergeCell ref="A55:C55"/>
    <mergeCell ref="A54:C54"/>
    <mergeCell ref="A53:C53"/>
    <mergeCell ref="A26:C26"/>
    <mergeCell ref="A42:C42"/>
    <mergeCell ref="A39:C39"/>
    <mergeCell ref="A36:C36"/>
    <mergeCell ref="A34:C34"/>
    <mergeCell ref="A30:C30"/>
    <mergeCell ref="A23:C23"/>
    <mergeCell ref="A35:C35"/>
    <mergeCell ref="A21:C21"/>
    <mergeCell ref="A20:C20"/>
    <mergeCell ref="A25:C25"/>
    <mergeCell ref="A24:C24"/>
    <mergeCell ref="A22:C22"/>
    <mergeCell ref="A28:C28"/>
    <mergeCell ref="A29:C29"/>
    <mergeCell ref="A27:C27"/>
    <mergeCell ref="A13:C13"/>
    <mergeCell ref="A11:C11"/>
    <mergeCell ref="A19:C19"/>
    <mergeCell ref="A18:C18"/>
    <mergeCell ref="A17:C17"/>
    <mergeCell ref="A14:C14"/>
    <mergeCell ref="A12:C12"/>
    <mergeCell ref="A264:C264"/>
    <mergeCell ref="A265:C265"/>
    <mergeCell ref="A44:C44"/>
    <mergeCell ref="A43:C43"/>
    <mergeCell ref="A48:C48"/>
    <mergeCell ref="A47:C47"/>
    <mergeCell ref="A46:C46"/>
    <mergeCell ref="A45:C45"/>
    <mergeCell ref="A52:C52"/>
    <mergeCell ref="A51:C51"/>
    <mergeCell ref="A261:C261"/>
    <mergeCell ref="A262:C262"/>
    <mergeCell ref="A263:C263"/>
    <mergeCell ref="A259:C259"/>
    <mergeCell ref="A150:C150"/>
    <mergeCell ref="A191:C191"/>
    <mergeCell ref="A257:C257"/>
    <mergeCell ref="A258:C258"/>
    <mergeCell ref="A227:C227"/>
    <mergeCell ref="A151:C151"/>
    <mergeCell ref="A157:C157"/>
    <mergeCell ref="A158:C158"/>
    <mergeCell ref="A166:C166"/>
    <mergeCell ref="A165:C165"/>
  </mergeCells>
  <printOptions horizontalCentered="1"/>
  <pageMargins left="0.1968503937007874" right="0.1968503937007874" top="0.5905511811023623" bottom="0.9448818897637796" header="0.3937007874015748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2-3</dc:title>
  <dc:subject>2-3</dc:subject>
  <dc:creator>行政院主計處</dc:creator>
  <cp:keywords/>
  <dc:description> </dc:description>
  <cp:lastModifiedBy>Administrator</cp:lastModifiedBy>
  <cp:lastPrinted>2003-04-25T00:43:25Z</cp:lastPrinted>
  <dcterms:created xsi:type="dcterms:W3CDTF">1997-09-11T01:47:13Z</dcterms:created>
  <dcterms:modified xsi:type="dcterms:W3CDTF">2008-11-13T11:54:20Z</dcterms:modified>
  <cp:category>I14</cp:category>
  <cp:version/>
  <cp:contentType/>
  <cp:contentStatus/>
</cp:coreProperties>
</file>