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BBF99CFD-38A0-46A5-9A76-A4FFC462171A}" xr6:coauthVersionLast="36" xr6:coauthVersionMax="36" xr10:uidLastSave="{00000000-0000-0000-0000-000000000000}"/>
  <bookViews>
    <workbookView xWindow="0" yWindow="0" windowWidth="22908" windowHeight="8232" xr2:uid="{00000000-000D-0000-FFFF-FFFF00000000}"/>
  </bookViews>
  <sheets>
    <sheet name="15" sheetId="4" r:id="rId1"/>
  </sheets>
  <definedNames>
    <definedName name="_xlnm.Print_Area" localSheetId="0">'15'!$A$1:$AH$52</definedName>
    <definedName name="_xlnm.Print_Titles" localSheetId="0">'15'!$1:$3</definedName>
  </definedNames>
  <calcPr calcId="191029"/>
</workbook>
</file>

<file path=xl/calcChain.xml><?xml version="1.0" encoding="utf-8"?>
<calcChain xmlns="http://schemas.openxmlformats.org/spreadsheetml/2006/main">
  <c r="AF10" i="4" l="1"/>
  <c r="AG10" i="4" s="1"/>
  <c r="AF11" i="4"/>
  <c r="AG11" i="4" s="1"/>
  <c r="AF13" i="4"/>
  <c r="AG13" i="4" s="1"/>
  <c r="AF15" i="4"/>
  <c r="AG15" i="4" s="1"/>
  <c r="AF16" i="4"/>
  <c r="AF18" i="4"/>
  <c r="AG18" i="4" s="1"/>
  <c r="AF19" i="4"/>
  <c r="AG19" i="4"/>
  <c r="AF20" i="4"/>
  <c r="AG20" i="4"/>
  <c r="AF22" i="4"/>
  <c r="AG22" i="4"/>
  <c r="AF24" i="4"/>
  <c r="AG24" i="4" s="1"/>
  <c r="AF25" i="4"/>
  <c r="AG25" i="4"/>
  <c r="AF27" i="4"/>
  <c r="AG27" i="4" s="1"/>
  <c r="AF29" i="4"/>
  <c r="AG29" i="4"/>
  <c r="AF30" i="4"/>
  <c r="AG30" i="4"/>
  <c r="AF32" i="4"/>
  <c r="AG32" i="4"/>
  <c r="AF34" i="4"/>
  <c r="AG34" i="4" s="1"/>
  <c r="AF35" i="4"/>
  <c r="AG35" i="4"/>
  <c r="AF37" i="4"/>
  <c r="AG37" i="4" s="1"/>
  <c r="AF38" i="4"/>
  <c r="AG38" i="4"/>
  <c r="AF39" i="4"/>
  <c r="AG39" i="4" s="1"/>
  <c r="AF41" i="4"/>
  <c r="AG41" i="4" s="1"/>
  <c r="AF45" i="4"/>
  <c r="AG45" i="4" s="1"/>
  <c r="AF48" i="4"/>
  <c r="AG48" i="4"/>
  <c r="AF49" i="4"/>
  <c r="AG49" i="4" s="1"/>
  <c r="AG16" i="4"/>
  <c r="AD49" i="4"/>
  <c r="AA49" i="4"/>
  <c r="X49" i="4"/>
  <c r="U49" i="4"/>
  <c r="AD48" i="4"/>
  <c r="AA48" i="4"/>
  <c r="X48" i="4"/>
  <c r="U48" i="4"/>
  <c r="AC47" i="4"/>
  <c r="AC46" i="4" s="1"/>
  <c r="AD46" i="4" s="1"/>
  <c r="Z47" i="4"/>
  <c r="Z46" i="4" s="1"/>
  <c r="AA46" i="4" s="1"/>
  <c r="W47" i="4"/>
  <c r="W46" i="4" s="1"/>
  <c r="X46" i="4" s="1"/>
  <c r="T47" i="4"/>
  <c r="U47" i="4" s="1"/>
  <c r="AD45" i="4"/>
  <c r="AA45" i="4"/>
  <c r="X45" i="4"/>
  <c r="U45" i="4"/>
  <c r="AC44" i="4"/>
  <c r="AD44" i="4" s="1"/>
  <c r="Z44" i="4"/>
  <c r="AA44" i="4"/>
  <c r="W44" i="4"/>
  <c r="X44" i="4" s="1"/>
  <c r="T44" i="4"/>
  <c r="U44" i="4" s="1"/>
  <c r="AD43" i="4"/>
  <c r="AA43" i="4"/>
  <c r="X43" i="4"/>
  <c r="U43" i="4"/>
  <c r="AC42" i="4"/>
  <c r="AD42" i="4" s="1"/>
  <c r="Z42" i="4"/>
  <c r="AA42" i="4"/>
  <c r="W42" i="4"/>
  <c r="X42" i="4" s="1"/>
  <c r="T42" i="4"/>
  <c r="AD41" i="4"/>
  <c r="AA41" i="4"/>
  <c r="X41" i="4"/>
  <c r="U41" i="4"/>
  <c r="AC40" i="4"/>
  <c r="AD40" i="4"/>
  <c r="Z40" i="4"/>
  <c r="AA40" i="4" s="1"/>
  <c r="W40" i="4"/>
  <c r="X40" i="4" s="1"/>
  <c r="T40" i="4"/>
  <c r="U40" i="4"/>
  <c r="AD39" i="4"/>
  <c r="AA39" i="4"/>
  <c r="X39" i="4"/>
  <c r="U39" i="4"/>
  <c r="AD38" i="4"/>
  <c r="AA38" i="4"/>
  <c r="X38" i="4"/>
  <c r="U38" i="4"/>
  <c r="AD37" i="4"/>
  <c r="AA37" i="4"/>
  <c r="X37" i="4"/>
  <c r="U37" i="4"/>
  <c r="AC36" i="4"/>
  <c r="AD36" i="4" s="1"/>
  <c r="Z36" i="4"/>
  <c r="AA36" i="4" s="1"/>
  <c r="W36" i="4"/>
  <c r="X36" i="4"/>
  <c r="T36" i="4"/>
  <c r="U36" i="4" s="1"/>
  <c r="AD35" i="4"/>
  <c r="AA35" i="4"/>
  <c r="X35" i="4"/>
  <c r="U35" i="4"/>
  <c r="AD34" i="4"/>
  <c r="AA34" i="4"/>
  <c r="X34" i="4"/>
  <c r="U34" i="4"/>
  <c r="AC33" i="4"/>
  <c r="AD33" i="4"/>
  <c r="Z33" i="4"/>
  <c r="AA33" i="4" s="1"/>
  <c r="W33" i="4"/>
  <c r="X33" i="4" s="1"/>
  <c r="T33" i="4"/>
  <c r="U33" i="4"/>
  <c r="AD32" i="4"/>
  <c r="AA32" i="4"/>
  <c r="X32" i="4"/>
  <c r="U32" i="4"/>
  <c r="AC31" i="4"/>
  <c r="AD31" i="4"/>
  <c r="Z31" i="4"/>
  <c r="W31" i="4"/>
  <c r="X31" i="4"/>
  <c r="T31" i="4"/>
  <c r="U31" i="4"/>
  <c r="AD30" i="4"/>
  <c r="AA30" i="4"/>
  <c r="X30" i="4"/>
  <c r="U30" i="4"/>
  <c r="AD29" i="4"/>
  <c r="AA29" i="4"/>
  <c r="X29" i="4"/>
  <c r="U29" i="4"/>
  <c r="AC28" i="4"/>
  <c r="AD28" i="4"/>
  <c r="Z28" i="4"/>
  <c r="AA28" i="4"/>
  <c r="W28" i="4"/>
  <c r="X28" i="4" s="1"/>
  <c r="T28" i="4"/>
  <c r="U28" i="4" s="1"/>
  <c r="AD27" i="4"/>
  <c r="AA27" i="4"/>
  <c r="X27" i="4"/>
  <c r="U27" i="4"/>
  <c r="AC26" i="4"/>
  <c r="AD26" i="4"/>
  <c r="Z26" i="4"/>
  <c r="AA26" i="4"/>
  <c r="W26" i="4"/>
  <c r="X26" i="4" s="1"/>
  <c r="T26" i="4"/>
  <c r="T6" i="4" s="1"/>
  <c r="AD25" i="4"/>
  <c r="AA25" i="4"/>
  <c r="X25" i="4"/>
  <c r="U25" i="4"/>
  <c r="AD24" i="4"/>
  <c r="AA24" i="4"/>
  <c r="X24" i="4"/>
  <c r="U24" i="4"/>
  <c r="AC23" i="4"/>
  <c r="AD23" i="4"/>
  <c r="Z23" i="4"/>
  <c r="AA23" i="4"/>
  <c r="W23" i="4"/>
  <c r="X23" i="4" s="1"/>
  <c r="T23" i="4"/>
  <c r="AD22" i="4"/>
  <c r="AA22" i="4"/>
  <c r="X22" i="4"/>
  <c r="U22" i="4"/>
  <c r="AC21" i="4"/>
  <c r="AD21" i="4"/>
  <c r="Z21" i="4"/>
  <c r="AA21" i="4" s="1"/>
  <c r="W21" i="4"/>
  <c r="W6" i="4" s="1"/>
  <c r="T21" i="4"/>
  <c r="U21" i="4"/>
  <c r="AD20" i="4"/>
  <c r="AA20" i="4"/>
  <c r="X20" i="4"/>
  <c r="U20" i="4"/>
  <c r="AD19" i="4"/>
  <c r="AA19" i="4"/>
  <c r="X19" i="4"/>
  <c r="U19" i="4"/>
  <c r="AD18" i="4"/>
  <c r="AA18" i="4"/>
  <c r="X18" i="4"/>
  <c r="U18" i="4"/>
  <c r="AD17" i="4"/>
  <c r="AA17" i="4"/>
  <c r="X17" i="4"/>
  <c r="U17" i="4"/>
  <c r="AD16" i="4"/>
  <c r="AA16" i="4"/>
  <c r="X16" i="4"/>
  <c r="U16" i="4"/>
  <c r="AD15" i="4"/>
  <c r="AA15" i="4"/>
  <c r="X15" i="4"/>
  <c r="U15" i="4"/>
  <c r="AC14" i="4"/>
  <c r="AD14" i="4" s="1"/>
  <c r="Z14" i="4"/>
  <c r="AA14" i="4"/>
  <c r="W14" i="4"/>
  <c r="X14" i="4"/>
  <c r="T14" i="4"/>
  <c r="AD13" i="4"/>
  <c r="AA13" i="4"/>
  <c r="X13" i="4"/>
  <c r="U13" i="4"/>
  <c r="AC12" i="4"/>
  <c r="AD12" i="4"/>
  <c r="Z12" i="4"/>
  <c r="W12" i="4"/>
  <c r="X12" i="4"/>
  <c r="T12" i="4"/>
  <c r="U12" i="4"/>
  <c r="AD11" i="4"/>
  <c r="AA11" i="4"/>
  <c r="X11" i="4"/>
  <c r="U11" i="4"/>
  <c r="AD10" i="4"/>
  <c r="AA10" i="4"/>
  <c r="X10" i="4"/>
  <c r="U10" i="4"/>
  <c r="AC9" i="4"/>
  <c r="AD9" i="4"/>
  <c r="Z9" i="4"/>
  <c r="AA9" i="4"/>
  <c r="W9" i="4"/>
  <c r="T9" i="4"/>
  <c r="U9" i="4"/>
  <c r="AD8" i="4"/>
  <c r="Z8" i="4"/>
  <c r="AA8" i="4"/>
  <c r="X8" i="4"/>
  <c r="U8" i="4"/>
  <c r="AC7" i="4"/>
  <c r="W7" i="4"/>
  <c r="P49" i="4"/>
  <c r="M49" i="4"/>
  <c r="J49" i="4"/>
  <c r="G49" i="4"/>
  <c r="D49" i="4"/>
  <c r="P48" i="4"/>
  <c r="M48" i="4"/>
  <c r="J48" i="4"/>
  <c r="G48" i="4"/>
  <c r="D48" i="4"/>
  <c r="O47" i="4"/>
  <c r="P47" i="4"/>
  <c r="L47" i="4"/>
  <c r="M47" i="4"/>
  <c r="I47" i="4"/>
  <c r="I46" i="4" s="1"/>
  <c r="J46" i="4" s="1"/>
  <c r="F47" i="4"/>
  <c r="F46" i="4" s="1"/>
  <c r="G46" i="4" s="1"/>
  <c r="C47" i="4"/>
  <c r="P45" i="4"/>
  <c r="M45" i="4"/>
  <c r="J45" i="4"/>
  <c r="G45" i="4"/>
  <c r="D45" i="4"/>
  <c r="P44" i="4"/>
  <c r="O44" i="4"/>
  <c r="L44" i="4"/>
  <c r="AF44" i="4" s="1"/>
  <c r="AG44" i="4" s="1"/>
  <c r="I44" i="4"/>
  <c r="J44" i="4"/>
  <c r="F44" i="4"/>
  <c r="G44" i="4" s="1"/>
  <c r="C44" i="4"/>
  <c r="D44" i="4"/>
  <c r="P43" i="4"/>
  <c r="M43" i="4"/>
  <c r="I43" i="4"/>
  <c r="I42" i="4" s="1"/>
  <c r="J42" i="4" s="1"/>
  <c r="F43" i="4"/>
  <c r="AF43" i="4" s="1"/>
  <c r="AG43" i="4" s="1"/>
  <c r="C43" i="4"/>
  <c r="D43" i="4" s="1"/>
  <c r="O42" i="4"/>
  <c r="P42" i="4" s="1"/>
  <c r="L42" i="4"/>
  <c r="M42" i="4" s="1"/>
  <c r="P41" i="4"/>
  <c r="M41" i="4"/>
  <c r="J41" i="4"/>
  <c r="G41" i="4"/>
  <c r="D41" i="4"/>
  <c r="O40" i="4"/>
  <c r="P40" i="4"/>
  <c r="L40" i="4"/>
  <c r="M40" i="4"/>
  <c r="I40" i="4"/>
  <c r="J40" i="4" s="1"/>
  <c r="F40" i="4"/>
  <c r="C40" i="4"/>
  <c r="AF40" i="4" s="1"/>
  <c r="AG40" i="4" s="1"/>
  <c r="P39" i="4"/>
  <c r="M39" i="4"/>
  <c r="J39" i="4"/>
  <c r="G39" i="4"/>
  <c r="D39" i="4"/>
  <c r="P38" i="4"/>
  <c r="M38" i="4"/>
  <c r="J38" i="4"/>
  <c r="G38" i="4"/>
  <c r="D38" i="4"/>
  <c r="P37" i="4"/>
  <c r="M37" i="4"/>
  <c r="J37" i="4"/>
  <c r="G37" i="4"/>
  <c r="D37" i="4"/>
  <c r="O36" i="4"/>
  <c r="P36" i="4" s="1"/>
  <c r="L36" i="4"/>
  <c r="M36" i="4"/>
  <c r="I36" i="4"/>
  <c r="J36" i="4" s="1"/>
  <c r="F36" i="4"/>
  <c r="C36" i="4"/>
  <c r="D36" i="4"/>
  <c r="P35" i="4"/>
  <c r="M35" i="4"/>
  <c r="J35" i="4"/>
  <c r="G35" i="4"/>
  <c r="D35" i="4"/>
  <c r="P34" i="4"/>
  <c r="M34" i="4"/>
  <c r="J34" i="4"/>
  <c r="G34" i="4"/>
  <c r="D34" i="4"/>
  <c r="O33" i="4"/>
  <c r="P33" i="4"/>
  <c r="L33" i="4"/>
  <c r="M33" i="4" s="1"/>
  <c r="I33" i="4"/>
  <c r="J33" i="4"/>
  <c r="F33" i="4"/>
  <c r="C33" i="4"/>
  <c r="D33" i="4"/>
  <c r="P32" i="4"/>
  <c r="M32" i="4"/>
  <c r="J32" i="4"/>
  <c r="G32" i="4"/>
  <c r="D32" i="4"/>
  <c r="O31" i="4"/>
  <c r="P31" i="4" s="1"/>
  <c r="L31" i="4"/>
  <c r="M31" i="4"/>
  <c r="I31" i="4"/>
  <c r="J31" i="4"/>
  <c r="F31" i="4"/>
  <c r="G31" i="4" s="1"/>
  <c r="C31" i="4"/>
  <c r="P30" i="4"/>
  <c r="M30" i="4"/>
  <c r="J30" i="4"/>
  <c r="G30" i="4"/>
  <c r="D30" i="4"/>
  <c r="P29" i="4"/>
  <c r="M29" i="4"/>
  <c r="J29" i="4"/>
  <c r="G29" i="4"/>
  <c r="D29" i="4"/>
  <c r="O28" i="4"/>
  <c r="P28" i="4" s="1"/>
  <c r="L28" i="4"/>
  <c r="M28" i="4" s="1"/>
  <c r="I28" i="4"/>
  <c r="J28" i="4" s="1"/>
  <c r="F28" i="4"/>
  <c r="G28" i="4" s="1"/>
  <c r="C28" i="4"/>
  <c r="P27" i="4"/>
  <c r="M27" i="4"/>
  <c r="J27" i="4"/>
  <c r="G27" i="4"/>
  <c r="D27" i="4"/>
  <c r="O26" i="4"/>
  <c r="P26" i="4"/>
  <c r="L26" i="4"/>
  <c r="M26" i="4" s="1"/>
  <c r="I26" i="4"/>
  <c r="J26" i="4"/>
  <c r="F26" i="4"/>
  <c r="G26" i="4"/>
  <c r="C26" i="4"/>
  <c r="D26" i="4" s="1"/>
  <c r="P25" i="4"/>
  <c r="M25" i="4"/>
  <c r="J25" i="4"/>
  <c r="G25" i="4"/>
  <c r="D25" i="4"/>
  <c r="P24" i="4"/>
  <c r="M24" i="4"/>
  <c r="J24" i="4"/>
  <c r="G24" i="4"/>
  <c r="D24" i="4"/>
  <c r="O23" i="4"/>
  <c r="P23" i="4"/>
  <c r="L23" i="4"/>
  <c r="M23" i="4" s="1"/>
  <c r="J23" i="4"/>
  <c r="I23" i="4"/>
  <c r="F23" i="4"/>
  <c r="AF23" i="4" s="1"/>
  <c r="AG23" i="4" s="1"/>
  <c r="C23" i="4"/>
  <c r="D23" i="4"/>
  <c r="P22" i="4"/>
  <c r="M22" i="4"/>
  <c r="J22" i="4"/>
  <c r="G22" i="4"/>
  <c r="D22" i="4"/>
  <c r="O21" i="4"/>
  <c r="P21" i="4"/>
  <c r="L21" i="4"/>
  <c r="M21" i="4"/>
  <c r="I21" i="4"/>
  <c r="J21" i="4" s="1"/>
  <c r="F21" i="4"/>
  <c r="G21" i="4"/>
  <c r="C21" i="4"/>
  <c r="D21" i="4"/>
  <c r="P20" i="4"/>
  <c r="M20" i="4"/>
  <c r="J20" i="4"/>
  <c r="G20" i="4"/>
  <c r="D20" i="4"/>
  <c r="P19" i="4"/>
  <c r="M19" i="4"/>
  <c r="J19" i="4"/>
  <c r="G19" i="4"/>
  <c r="D19" i="4"/>
  <c r="P18" i="4"/>
  <c r="M18" i="4"/>
  <c r="J18" i="4"/>
  <c r="G18" i="4"/>
  <c r="D18" i="4"/>
  <c r="O17" i="4"/>
  <c r="O14" i="4" s="1"/>
  <c r="M17" i="4"/>
  <c r="J17" i="4"/>
  <c r="G17" i="4"/>
  <c r="D17" i="4"/>
  <c r="P16" i="4"/>
  <c r="M16" i="4"/>
  <c r="J16" i="4"/>
  <c r="G16" i="4"/>
  <c r="D16" i="4"/>
  <c r="P15" i="4"/>
  <c r="M15" i="4"/>
  <c r="J15" i="4"/>
  <c r="G15" i="4"/>
  <c r="D15" i="4"/>
  <c r="L14" i="4"/>
  <c r="M14" i="4"/>
  <c r="I14" i="4"/>
  <c r="J14" i="4" s="1"/>
  <c r="F14" i="4"/>
  <c r="G14" i="4"/>
  <c r="C14" i="4"/>
  <c r="P13" i="4"/>
  <c r="M13" i="4"/>
  <c r="J13" i="4"/>
  <c r="G13" i="4"/>
  <c r="D13" i="4"/>
  <c r="O12" i="4"/>
  <c r="P12" i="4"/>
  <c r="L12" i="4"/>
  <c r="M12" i="4" s="1"/>
  <c r="I12" i="4"/>
  <c r="J12" i="4"/>
  <c r="F12" i="4"/>
  <c r="G12" i="4" s="1"/>
  <c r="C12" i="4"/>
  <c r="D12" i="4" s="1"/>
  <c r="P11" i="4"/>
  <c r="M11" i="4"/>
  <c r="J11" i="4"/>
  <c r="G11" i="4"/>
  <c r="D11" i="4"/>
  <c r="P10" i="4"/>
  <c r="M10" i="4"/>
  <c r="J10" i="4"/>
  <c r="G10" i="4"/>
  <c r="D10" i="4"/>
  <c r="O9" i="4"/>
  <c r="L9" i="4"/>
  <c r="M9" i="4"/>
  <c r="I9" i="4"/>
  <c r="AF9" i="4" s="1"/>
  <c r="AG9" i="4" s="1"/>
  <c r="F9" i="4"/>
  <c r="G9" i="4"/>
  <c r="C9" i="4"/>
  <c r="D9" i="4" s="1"/>
  <c r="P8" i="4"/>
  <c r="M8" i="4"/>
  <c r="G8" i="4"/>
  <c r="D8" i="4"/>
  <c r="O7" i="4"/>
  <c r="P7" i="4"/>
  <c r="L7" i="4"/>
  <c r="M7" i="4"/>
  <c r="F7" i="4"/>
  <c r="G7" i="4" s="1"/>
  <c r="C7" i="4"/>
  <c r="D7" i="4"/>
  <c r="O46" i="4"/>
  <c r="P46" i="4" s="1"/>
  <c r="C42" i="4"/>
  <c r="D42" i="4"/>
  <c r="D14" i="4"/>
  <c r="D40" i="4"/>
  <c r="X9" i="4"/>
  <c r="AA12" i="4"/>
  <c r="U14" i="4"/>
  <c r="U42" i="4"/>
  <c r="AD47" i="4"/>
  <c r="AA31" i="4"/>
  <c r="X7" i="4"/>
  <c r="T46" i="4"/>
  <c r="U46" i="4"/>
  <c r="J8" i="4"/>
  <c r="I7" i="4"/>
  <c r="L46" i="4"/>
  <c r="M46" i="4" s="1"/>
  <c r="P17" i="4"/>
  <c r="AF17" i="4"/>
  <c r="AG17" i="4" s="1"/>
  <c r="D47" i="4"/>
  <c r="G40" i="4"/>
  <c r="J43" i="4"/>
  <c r="D31" i="4"/>
  <c r="AD7" i="4"/>
  <c r="AF33" i="4"/>
  <c r="AG33" i="4"/>
  <c r="G33" i="4"/>
  <c r="G47" i="4"/>
  <c r="T7" i="4"/>
  <c r="C46" i="4"/>
  <c r="AF12" i="4"/>
  <c r="AG12" i="4" s="1"/>
  <c r="J47" i="4"/>
  <c r="P9" i="4"/>
  <c r="G36" i="4"/>
  <c r="U23" i="4"/>
  <c r="U7" i="4"/>
  <c r="D28" i="4"/>
  <c r="AA47" i="4"/>
  <c r="AF36" i="4"/>
  <c r="AG36" i="4" s="1"/>
  <c r="AF8" i="4"/>
  <c r="AG8" i="4"/>
  <c r="C6" i="4"/>
  <c r="AC6" i="4"/>
  <c r="AC50" i="4" s="1"/>
  <c r="AD50" i="4" s="1"/>
  <c r="Z7" i="4"/>
  <c r="AA7" i="4" s="1"/>
  <c r="X47" i="4"/>
  <c r="AF47" i="4"/>
  <c r="AG47" i="4"/>
  <c r="D6" i="4"/>
  <c r="I6" i="4" l="1"/>
  <c r="X6" i="4"/>
  <c r="W50" i="4"/>
  <c r="X50" i="4" s="1"/>
  <c r="AF14" i="4"/>
  <c r="AG14" i="4" s="1"/>
  <c r="P14" i="4"/>
  <c r="U6" i="4"/>
  <c r="T50" i="4"/>
  <c r="U50" i="4" s="1"/>
  <c r="AF46" i="4"/>
  <c r="AG46" i="4" s="1"/>
  <c r="O6" i="4"/>
  <c r="AF21" i="4"/>
  <c r="AG21" i="4" s="1"/>
  <c r="U26" i="4"/>
  <c r="AF28" i="4"/>
  <c r="AG28" i="4" s="1"/>
  <c r="C50" i="4"/>
  <c r="J7" i="4"/>
  <c r="AF26" i="4"/>
  <c r="AG26" i="4" s="1"/>
  <c r="AF31" i="4"/>
  <c r="AG31" i="4" s="1"/>
  <c r="D46" i="4"/>
  <c r="J9" i="4"/>
  <c r="G23" i="4"/>
  <c r="G43" i="4"/>
  <c r="M44" i="4"/>
  <c r="X21" i="4"/>
  <c r="F6" i="4"/>
  <c r="L6" i="4"/>
  <c r="AF7" i="4"/>
  <c r="AG7" i="4" s="1"/>
  <c r="AD6" i="4"/>
  <c r="F42" i="4"/>
  <c r="Z6" i="4"/>
  <c r="AF6" i="4" l="1"/>
  <c r="AG6" i="4" s="1"/>
  <c r="F50" i="4"/>
  <c r="G50" i="4" s="1"/>
  <c r="G6" i="4"/>
  <c r="M6" i="4"/>
  <c r="L50" i="4"/>
  <c r="M50" i="4" s="1"/>
  <c r="O50" i="4"/>
  <c r="P50" i="4" s="1"/>
  <c r="P6" i="4"/>
  <c r="D50" i="4"/>
  <c r="J6" i="4"/>
  <c r="I50" i="4"/>
  <c r="J50" i="4" s="1"/>
  <c r="AA6" i="4"/>
  <c r="Z50" i="4"/>
  <c r="AA50" i="4" s="1"/>
  <c r="G42" i="4"/>
  <c r="AF42" i="4"/>
  <c r="AG42" i="4" s="1"/>
  <c r="AF50" i="4" l="1"/>
  <c r="AG50" i="4" s="1"/>
</calcChain>
</file>

<file path=xl/sharedStrings.xml><?xml version="1.0" encoding="utf-8"?>
<sst xmlns="http://schemas.openxmlformats.org/spreadsheetml/2006/main" count="146" uniqueCount="69">
  <si>
    <t>單位：新臺幣千元</t>
  </si>
  <si>
    <t>基　金　名　稱</t>
  </si>
  <si>
    <t>津 貼</t>
  </si>
  <si>
    <t>獎 金</t>
  </si>
  <si>
    <t>資 遣 費</t>
  </si>
  <si>
    <t xml:space="preserve"> 福 利 費</t>
  </si>
  <si>
    <t>提 繳 費</t>
  </si>
  <si>
    <t>合 計</t>
  </si>
  <si>
    <t>兼 任 人 員</t>
  </si>
  <si>
    <t>用 人 費 用</t>
  </si>
  <si>
    <t>甲、業務支出部分</t>
  </si>
  <si>
    <t>行政院主管</t>
  </si>
  <si>
    <t>行政院國家發展基金</t>
  </si>
  <si>
    <t>內政部主管</t>
  </si>
  <si>
    <t>營建建設基金</t>
  </si>
  <si>
    <t>實施平均地權基金</t>
  </si>
  <si>
    <t>國防部主管</t>
  </si>
  <si>
    <t>國軍老舊眷村改建基金</t>
  </si>
  <si>
    <t>教育部主管</t>
  </si>
  <si>
    <t>國立大學校院校務基金（綜計）</t>
  </si>
  <si>
    <t>國立臺灣大學附設醫院作業基金</t>
  </si>
  <si>
    <t>國立成功大學附設醫院作業基金</t>
  </si>
  <si>
    <t>國立陽明交通大學附設醫院作業基金</t>
  </si>
  <si>
    <t>教育部所屬機構作業基金</t>
  </si>
  <si>
    <t>國立高級中等學校校務基金</t>
  </si>
  <si>
    <t>法務部主管</t>
  </si>
  <si>
    <t>法務部矯正機關作業基金</t>
  </si>
  <si>
    <t>經濟部主管</t>
  </si>
  <si>
    <t>經濟作業基金</t>
  </si>
  <si>
    <t>水資源作業基金</t>
  </si>
  <si>
    <t>交通部主管</t>
  </si>
  <si>
    <t>交通作業基金</t>
  </si>
  <si>
    <t>國軍退除役官兵輔導委員會主管</t>
  </si>
  <si>
    <t>國軍退除役官兵安置基金</t>
  </si>
  <si>
    <t>榮民醫療作業基金</t>
  </si>
  <si>
    <t>科技部主管</t>
  </si>
  <si>
    <t>科學園區管理局作業基金</t>
  </si>
  <si>
    <t>農業委員會主管</t>
  </si>
  <si>
    <t>農業作業基金</t>
  </si>
  <si>
    <t>農田水利事業作業基金</t>
  </si>
  <si>
    <t>衛生福利部主管</t>
  </si>
  <si>
    <t>醫療藥品基金</t>
  </si>
  <si>
    <t>管制藥品製藥工廠作業基金</t>
  </si>
  <si>
    <t>國民年金保險基金</t>
  </si>
  <si>
    <t>文化部主管</t>
  </si>
  <si>
    <t>國立文化機構作業基金</t>
  </si>
  <si>
    <t>國立故宮博物院主管</t>
  </si>
  <si>
    <t>故宮文物藝術發展基金</t>
  </si>
  <si>
    <t>原住民族委員會主管</t>
  </si>
  <si>
    <t>原住民族綜合發展基金</t>
  </si>
  <si>
    <t>乙、資本支出部分</t>
  </si>
  <si>
    <t>合　　　　　　　計</t>
  </si>
  <si>
    <t>正式員額薪資</t>
    <phoneticPr fontId="1" type="noConversion"/>
  </si>
  <si>
    <t>聘僱人員薪資</t>
    <phoneticPr fontId="1" type="noConversion"/>
  </si>
  <si>
    <t>超時工作報酬</t>
    <phoneticPr fontId="1" type="noConversion"/>
  </si>
  <si>
    <t>退休及卹償金</t>
    <phoneticPr fontId="1" type="noConversion"/>
  </si>
  <si>
    <t>本院原
核定數</t>
  </si>
  <si>
    <t>本院原
核定數</t>
    <phoneticPr fontId="1" type="noConversion"/>
  </si>
  <si>
    <t>修正
調整欄</t>
  </si>
  <si>
    <t>修正
調整欄</t>
    <phoneticPr fontId="1" type="noConversion"/>
  </si>
  <si>
    <t>修正後
核定數</t>
  </si>
  <si>
    <t>修正後
核定數</t>
    <phoneticPr fontId="1" type="noConversion"/>
  </si>
  <si>
    <t>中華民國　</t>
    <phoneticPr fontId="1" type="noConversion"/>
  </si>
  <si>
    <t>註：1.表列各項薪資、超時工作報酬、津貼、獎金、退休金、資遣費、福利費及提繳費，係專任人員、管理會
　　2.兼任人員用人費用，係指各基金因業務需要，由有關機關之現職人員兼辦者（含兼任教師），其相關之</t>
    <phoneticPr fontId="1" type="noConversion"/>
  </si>
  <si>
    <t>委員及顧問人員之用人費用，但不含兼任人員部分。
用人費用。</t>
    <phoneticPr fontId="1" type="noConversion"/>
  </si>
  <si>
    <t>　明　細　表　修　正　情　形</t>
    <phoneticPr fontId="1" type="noConversion"/>
  </si>
  <si>
    <t xml:space="preserve">作　業　基　金　用　人　費　用  </t>
    <phoneticPr fontId="1" type="noConversion"/>
  </si>
  <si>
    <r>
      <t xml:space="preserve"> 　</t>
    </r>
    <r>
      <rPr>
        <b/>
        <sz val="18"/>
        <rFont val="Times New Roman"/>
        <family val="1"/>
      </rPr>
      <t>111</t>
    </r>
    <r>
      <rPr>
        <b/>
        <sz val="18"/>
        <rFont val="微軟正黑體"/>
        <family val="2"/>
        <charset val="136"/>
      </rPr>
      <t>年度</t>
    </r>
    <phoneticPr fontId="1" type="noConversion"/>
  </si>
  <si>
    <r>
      <t>　明　細　表　修　正　情　形</t>
    </r>
    <r>
      <rPr>
        <b/>
        <sz val="20"/>
        <rFont val="微軟正黑體"/>
        <family val="2"/>
        <charset val="136"/>
      </rPr>
      <t>（續）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</si>
</sst>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-;\-#,##0_-;_-* &quot;-&quot;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微軟正黑體"/>
      <family val="2"/>
      <charset val="136"/>
    </font>
    <font>
      <sz val="18"/>
      <name val="新細明體"/>
      <family val="1"/>
      <charset val="136"/>
    </font>
    <font>
      <sz val="15"/>
      <name val="微軟正黑體"/>
      <family val="2"/>
      <charset val="136"/>
    </font>
    <font>
      <sz val="15"/>
      <name val="新細明體"/>
      <family val="1"/>
      <charset val="136"/>
    </font>
    <font>
      <b/>
      <sz val="15"/>
      <name val="微軟正黑體"/>
      <family val="2"/>
      <charset val="136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sz val="26"/>
      <name val="微軟正黑體"/>
      <family val="2"/>
      <charset val="136"/>
    </font>
    <font>
      <b/>
      <sz val="26"/>
      <name val="新細明體"/>
      <family val="1"/>
      <charset val="136"/>
    </font>
    <font>
      <b/>
      <sz val="2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7" xfId="0" applyNumberFormat="1" applyFont="1" applyFill="1" applyBorder="1" applyAlignment="1">
      <alignment horizontal="right" vertical="center"/>
    </xf>
    <xf numFmtId="41" fontId="8" fillId="0" borderId="9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2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left" vertical="top" wrapText="1"/>
    </xf>
    <xf numFmtId="176" fontId="7" fillId="0" borderId="12" xfId="0" applyNumberFormat="1" applyFont="1" applyFill="1" applyBorder="1" applyAlignment="1">
      <alignment horizontal="right" vertical="top"/>
    </xf>
    <xf numFmtId="176" fontId="7" fillId="0" borderId="13" xfId="0" applyNumberFormat="1" applyFont="1" applyFill="1" applyBorder="1" applyAlignment="1">
      <alignment horizontal="right" vertical="top"/>
    </xf>
    <xf numFmtId="176" fontId="7" fillId="0" borderId="11" xfId="0" applyNumberFormat="1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left" vertical="top" wrapText="1"/>
    </xf>
    <xf numFmtId="176" fontId="7" fillId="0" borderId="15" xfId="0" applyNumberFormat="1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left" vertical="top" wrapText="1" indent="2"/>
    </xf>
    <xf numFmtId="176" fontId="8" fillId="0" borderId="12" xfId="0" applyNumberFormat="1" applyFont="1" applyFill="1" applyBorder="1" applyAlignment="1">
      <alignment horizontal="right" vertical="top"/>
    </xf>
    <xf numFmtId="176" fontId="8" fillId="0" borderId="13" xfId="0" applyNumberFormat="1" applyFont="1" applyFill="1" applyBorder="1" applyAlignment="1">
      <alignment horizontal="right" vertical="top"/>
    </xf>
    <xf numFmtId="176" fontId="8" fillId="0" borderId="11" xfId="0" applyNumberFormat="1" applyFont="1" applyFill="1" applyBorder="1" applyAlignment="1">
      <alignment horizontal="right" vertical="top"/>
    </xf>
    <xf numFmtId="176" fontId="8" fillId="0" borderId="15" xfId="0" applyNumberFormat="1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2"/>
  <sheetViews>
    <sheetView tabSelected="1" view="pageBreakPreview" zoomScaleNormal="100" zoomScaleSheetLayoutView="100" workbookViewId="0">
      <pane xSplit="1" ySplit="5" topLeftCell="S6" activePane="bottomRight" state="frozen"/>
      <selection pane="topRight" activeCell="B1" sqref="B1"/>
      <selection pane="bottomLeft" activeCell="A6" sqref="A6"/>
      <selection pane="bottomRight" activeCell="V8" sqref="V8"/>
    </sheetView>
  </sheetViews>
  <sheetFormatPr defaultColWidth="8.77734375" defaultRowHeight="16.2" customHeight="1"/>
  <cols>
    <col min="1" max="1" width="37.21875" style="1" bestFit="1" customWidth="1"/>
    <col min="2" max="2" width="17.109375" style="1" bestFit="1" customWidth="1"/>
    <col min="3" max="3" width="14.77734375" style="1" customWidth="1"/>
    <col min="4" max="4" width="17.109375" style="1" bestFit="1" customWidth="1"/>
    <col min="5" max="13" width="14.77734375" style="1" customWidth="1"/>
    <col min="14" max="14" width="17.109375" style="1" bestFit="1" customWidth="1"/>
    <col min="15" max="15" width="14.77734375" style="1" customWidth="1"/>
    <col min="16" max="16" width="17.109375" style="1" bestFit="1" customWidth="1"/>
    <col min="17" max="17" width="15.44140625" style="1" hidden="1" customWidth="1"/>
    <col min="18" max="18" width="37.21875" style="1" bestFit="1" customWidth="1"/>
    <col min="19" max="19" width="17.109375" style="1" bestFit="1" customWidth="1"/>
    <col min="20" max="20" width="14.77734375" style="1" customWidth="1"/>
    <col min="21" max="21" width="17.109375" style="1" bestFit="1" customWidth="1"/>
    <col min="22" max="30" width="14.77734375" style="1" customWidth="1"/>
    <col min="31" max="31" width="18.77734375" style="1" bestFit="1" customWidth="1"/>
    <col min="32" max="32" width="15.44140625" style="1" bestFit="1" customWidth="1"/>
    <col min="33" max="33" width="18.77734375" style="1" bestFit="1" customWidth="1"/>
    <col min="34" max="51" width="15.44140625" style="1" customWidth="1"/>
    <col min="52" max="16384" width="8.77734375" style="1"/>
  </cols>
  <sheetData>
    <row r="1" spans="1:51" s="34" customFormat="1" ht="36.6">
      <c r="A1" s="51" t="s">
        <v>66</v>
      </c>
      <c r="B1" s="51"/>
      <c r="C1" s="51"/>
      <c r="D1" s="51"/>
      <c r="E1" s="51"/>
      <c r="F1" s="51"/>
      <c r="G1" s="51"/>
      <c r="H1" s="52" t="s">
        <v>65</v>
      </c>
      <c r="I1" s="52"/>
      <c r="J1" s="52"/>
      <c r="K1" s="52"/>
      <c r="L1" s="52"/>
      <c r="M1" s="52"/>
      <c r="N1" s="52"/>
      <c r="O1" s="52"/>
      <c r="P1" s="52"/>
      <c r="Q1" s="33"/>
      <c r="R1" s="51" t="s">
        <v>66</v>
      </c>
      <c r="S1" s="51"/>
      <c r="T1" s="51"/>
      <c r="U1" s="51"/>
      <c r="V1" s="51"/>
      <c r="W1" s="51"/>
      <c r="X1" s="51"/>
      <c r="Y1" s="52" t="s">
        <v>68</v>
      </c>
      <c r="Z1" s="52"/>
      <c r="AA1" s="52"/>
      <c r="AB1" s="52"/>
      <c r="AC1" s="52"/>
      <c r="AD1" s="52"/>
      <c r="AE1" s="52"/>
      <c r="AF1" s="52"/>
      <c r="AG1" s="52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1" s="4" customFormat="1" ht="24.6">
      <c r="B2" s="5"/>
      <c r="C2" s="5"/>
      <c r="D2" s="5"/>
      <c r="E2" s="5"/>
      <c r="F2" s="5"/>
      <c r="G2" s="3" t="s">
        <v>62</v>
      </c>
      <c r="H2" s="32" t="s">
        <v>67</v>
      </c>
      <c r="I2" s="5"/>
      <c r="J2" s="5"/>
      <c r="K2" s="5"/>
      <c r="L2" s="5"/>
      <c r="M2" s="5"/>
      <c r="N2" s="5"/>
      <c r="O2" s="5"/>
      <c r="P2" s="5"/>
      <c r="Q2" s="5"/>
      <c r="S2" s="5"/>
      <c r="T2" s="5"/>
      <c r="U2" s="5"/>
      <c r="V2" s="5"/>
      <c r="W2" s="5"/>
      <c r="X2" s="3" t="s">
        <v>62</v>
      </c>
      <c r="Y2" s="2" t="s">
        <v>67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7" customFormat="1" ht="21.6" thickBot="1">
      <c r="A3" s="6"/>
      <c r="B3" s="6"/>
      <c r="C3" s="6"/>
      <c r="E3" s="6"/>
      <c r="F3" s="6"/>
      <c r="G3" s="6"/>
      <c r="H3" s="6"/>
      <c r="I3" s="6"/>
      <c r="J3" s="6"/>
      <c r="K3" s="6"/>
      <c r="L3" s="6"/>
      <c r="M3" s="6"/>
      <c r="N3" s="6"/>
      <c r="O3" s="53" t="s">
        <v>0</v>
      </c>
      <c r="P3" s="53"/>
      <c r="Q3" s="8"/>
      <c r="R3" s="6"/>
      <c r="S3" s="6"/>
      <c r="T3" s="6"/>
      <c r="V3" s="6"/>
      <c r="W3" s="6"/>
      <c r="X3" s="6"/>
      <c r="Y3" s="6"/>
      <c r="Z3" s="6"/>
      <c r="AA3" s="6"/>
      <c r="AB3" s="6"/>
      <c r="AC3" s="6"/>
      <c r="AD3" s="6"/>
      <c r="AE3" s="6"/>
      <c r="AF3" s="53" t="s">
        <v>0</v>
      </c>
      <c r="AG3" s="53"/>
      <c r="AH3" s="5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7" customFormat="1" ht="25.5" customHeight="1">
      <c r="A4" s="54" t="s">
        <v>1</v>
      </c>
      <c r="B4" s="59" t="s">
        <v>52</v>
      </c>
      <c r="C4" s="60"/>
      <c r="D4" s="61"/>
      <c r="E4" s="48" t="s">
        <v>53</v>
      </c>
      <c r="F4" s="49"/>
      <c r="G4" s="50"/>
      <c r="H4" s="48" t="s">
        <v>54</v>
      </c>
      <c r="I4" s="49"/>
      <c r="J4" s="50"/>
      <c r="K4" s="48" t="s">
        <v>2</v>
      </c>
      <c r="L4" s="49"/>
      <c r="M4" s="50"/>
      <c r="N4" s="48" t="s">
        <v>3</v>
      </c>
      <c r="O4" s="49"/>
      <c r="P4" s="49"/>
      <c r="Q4" s="9"/>
      <c r="R4" s="54" t="s">
        <v>1</v>
      </c>
      <c r="S4" s="48" t="s">
        <v>55</v>
      </c>
      <c r="T4" s="49"/>
      <c r="U4" s="50"/>
      <c r="V4" s="48" t="s">
        <v>4</v>
      </c>
      <c r="W4" s="49"/>
      <c r="X4" s="50"/>
      <c r="Y4" s="48" t="s">
        <v>5</v>
      </c>
      <c r="Z4" s="49"/>
      <c r="AA4" s="50"/>
      <c r="AB4" s="48" t="s">
        <v>6</v>
      </c>
      <c r="AC4" s="49"/>
      <c r="AD4" s="50"/>
      <c r="AE4" s="48" t="s">
        <v>7</v>
      </c>
      <c r="AF4" s="49"/>
      <c r="AG4" s="58"/>
      <c r="AH4" s="11" t="s">
        <v>8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7" customFormat="1" ht="38.4">
      <c r="A5" s="55"/>
      <c r="B5" s="12" t="s">
        <v>57</v>
      </c>
      <c r="C5" s="12" t="s">
        <v>59</v>
      </c>
      <c r="D5" s="12" t="s">
        <v>61</v>
      </c>
      <c r="E5" s="12" t="s">
        <v>56</v>
      </c>
      <c r="F5" s="12" t="s">
        <v>58</v>
      </c>
      <c r="G5" s="12" t="s">
        <v>60</v>
      </c>
      <c r="H5" s="12" t="s">
        <v>56</v>
      </c>
      <c r="I5" s="12" t="s">
        <v>58</v>
      </c>
      <c r="J5" s="12" t="s">
        <v>60</v>
      </c>
      <c r="K5" s="12" t="s">
        <v>56</v>
      </c>
      <c r="L5" s="12" t="s">
        <v>58</v>
      </c>
      <c r="M5" s="12" t="s">
        <v>60</v>
      </c>
      <c r="N5" s="12" t="s">
        <v>56</v>
      </c>
      <c r="O5" s="12" t="s">
        <v>58</v>
      </c>
      <c r="P5" s="13" t="s">
        <v>60</v>
      </c>
      <c r="Q5" s="14"/>
      <c r="R5" s="55"/>
      <c r="S5" s="12" t="s">
        <v>56</v>
      </c>
      <c r="T5" s="12" t="s">
        <v>58</v>
      </c>
      <c r="U5" s="12" t="s">
        <v>60</v>
      </c>
      <c r="V5" s="12" t="s">
        <v>56</v>
      </c>
      <c r="W5" s="12" t="s">
        <v>58</v>
      </c>
      <c r="X5" s="12" t="s">
        <v>60</v>
      </c>
      <c r="Y5" s="12" t="s">
        <v>56</v>
      </c>
      <c r="Z5" s="12" t="s">
        <v>58</v>
      </c>
      <c r="AA5" s="12" t="s">
        <v>60</v>
      </c>
      <c r="AB5" s="12" t="s">
        <v>56</v>
      </c>
      <c r="AC5" s="12" t="s">
        <v>58</v>
      </c>
      <c r="AD5" s="12" t="s">
        <v>60</v>
      </c>
      <c r="AE5" s="12" t="s">
        <v>56</v>
      </c>
      <c r="AF5" s="12" t="s">
        <v>58</v>
      </c>
      <c r="AG5" s="16" t="s">
        <v>60</v>
      </c>
      <c r="AH5" s="17" t="s">
        <v>9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s="7" customFormat="1" ht="21">
      <c r="A6" s="35" t="s">
        <v>10</v>
      </c>
      <c r="B6" s="36">
        <v>73401857</v>
      </c>
      <c r="C6" s="36">
        <f>C7+C9+C12+C14+C21+C23+C26+C28+C31+C33+C36+C40+C42+C44</f>
        <v>2597232.7200000002</v>
      </c>
      <c r="D6" s="36">
        <f>B6+C6</f>
        <v>75999089.719999999</v>
      </c>
      <c r="E6" s="36">
        <v>2977323</v>
      </c>
      <c r="F6" s="36">
        <f>F7+F9+F12+F14+F21+F23+F26+F28+F31+F33+F36+F40+F42+F44</f>
        <v>76227</v>
      </c>
      <c r="G6" s="36">
        <f>E6+F6</f>
        <v>3053550</v>
      </c>
      <c r="H6" s="37">
        <v>3624165</v>
      </c>
      <c r="I6" s="36">
        <f>I7+I9+I12+I14+I21+I23+I26+I28+I31+I33+I36+I40+I42+I44</f>
        <v>182</v>
      </c>
      <c r="J6" s="36">
        <f>H6+I6</f>
        <v>3624347</v>
      </c>
      <c r="K6" s="36">
        <v>333108</v>
      </c>
      <c r="L6" s="36">
        <f>L7+L9+L12+L14+L21+L23+L26+L28+L31+L33+L36+L40+L42+L44</f>
        <v>3860</v>
      </c>
      <c r="M6" s="36">
        <f>K6+L6</f>
        <v>336968</v>
      </c>
      <c r="N6" s="38">
        <v>33131738</v>
      </c>
      <c r="O6" s="36">
        <f>O7+O9+O12+O14+O21+O23+O26+O28+O31+O33+O36+O40+O42+O44</f>
        <v>435544.04</v>
      </c>
      <c r="P6" s="37">
        <f>N6+O6</f>
        <v>33567282.039999999</v>
      </c>
      <c r="Q6" s="18"/>
      <c r="R6" s="39" t="s">
        <v>10</v>
      </c>
      <c r="S6" s="36">
        <v>11404079</v>
      </c>
      <c r="T6" s="36">
        <f>T7+T9+T12+T14+T21+T23+T26+T28+T31+T33+T36+T40+T42+T44</f>
        <v>64043</v>
      </c>
      <c r="U6" s="36">
        <f>S6+T6</f>
        <v>11468122</v>
      </c>
      <c r="V6" s="36">
        <v>27377</v>
      </c>
      <c r="W6" s="36">
        <f>W7+W9+W12+W14+W21+W23+W26+W28+W31+W33+W36+W40+W42+W44</f>
        <v>-1363</v>
      </c>
      <c r="X6" s="36">
        <f>V6+W6</f>
        <v>26014</v>
      </c>
      <c r="Y6" s="36">
        <v>9669048</v>
      </c>
      <c r="Z6" s="36">
        <f>Z7+Z9+Z12+Z14+Z21+Z23+Z26+Z28+Z31+Z33+Z36+Z40+Z42+Z44</f>
        <v>-56065</v>
      </c>
      <c r="AA6" s="36">
        <f t="shared" ref="AA6:AA50" si="0">Y6+Z6</f>
        <v>9612983</v>
      </c>
      <c r="AB6" s="36">
        <v>3349</v>
      </c>
      <c r="AC6" s="36">
        <f>AC7+AC9+AC12+AC14+AC21+AC23+AC26+AC28+AC31+AC33+AC36+AC40+AC42+AC44</f>
        <v>0</v>
      </c>
      <c r="AD6" s="36">
        <f t="shared" ref="AD6:AD50" si="1">AB6+AC6</f>
        <v>3349</v>
      </c>
      <c r="AE6" s="37">
        <v>134572044</v>
      </c>
      <c r="AF6" s="36">
        <f>C6+F6+I6+L6+O6+T6+W6+Z6+AC6</f>
        <v>3119660.7600000002</v>
      </c>
      <c r="AG6" s="36">
        <f t="shared" ref="AG6:AG50" si="2">AE6+AF6</f>
        <v>137691704.75999999</v>
      </c>
      <c r="AH6" s="40">
        <v>10257744</v>
      </c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s="20" customFormat="1" ht="21">
      <c r="A7" s="41" t="s">
        <v>11</v>
      </c>
      <c r="B7" s="36">
        <v>864</v>
      </c>
      <c r="C7" s="36">
        <f>C8</f>
        <v>0</v>
      </c>
      <c r="D7" s="36">
        <f t="shared" ref="D7:D50" si="3">B7+C7</f>
        <v>864</v>
      </c>
      <c r="E7" s="36">
        <v>20461</v>
      </c>
      <c r="F7" s="36">
        <f>F8</f>
        <v>538</v>
      </c>
      <c r="G7" s="36">
        <f t="shared" ref="G7:G50" si="4">E7+F7</f>
        <v>20999</v>
      </c>
      <c r="H7" s="37">
        <v>1520</v>
      </c>
      <c r="I7" s="36">
        <f>I8</f>
        <v>-434</v>
      </c>
      <c r="J7" s="36">
        <f t="shared" ref="J7:J50" si="5">H7+I7</f>
        <v>1086</v>
      </c>
      <c r="K7" s="36">
        <v>0</v>
      </c>
      <c r="L7" s="36">
        <f>L8</f>
        <v>0</v>
      </c>
      <c r="M7" s="36">
        <f t="shared" ref="M7:M50" si="6">K7+L7</f>
        <v>0</v>
      </c>
      <c r="N7" s="38">
        <v>2558</v>
      </c>
      <c r="O7" s="36">
        <f>O8</f>
        <v>67</v>
      </c>
      <c r="P7" s="37">
        <f t="shared" ref="P7:P50" si="7">N7+O7</f>
        <v>2625</v>
      </c>
      <c r="Q7" s="18"/>
      <c r="R7" s="41" t="s">
        <v>11</v>
      </c>
      <c r="S7" s="36">
        <v>1228</v>
      </c>
      <c r="T7" s="36">
        <f>T8</f>
        <v>0</v>
      </c>
      <c r="U7" s="36">
        <f t="shared" ref="U7:U14" si="8">S7+T7</f>
        <v>1228</v>
      </c>
      <c r="V7" s="36">
        <v>0</v>
      </c>
      <c r="W7" s="36">
        <f>W8</f>
        <v>0</v>
      </c>
      <c r="X7" s="36">
        <f t="shared" ref="X7:X14" si="9">V7+W7</f>
        <v>0</v>
      </c>
      <c r="Y7" s="36">
        <v>2343</v>
      </c>
      <c r="Z7" s="36">
        <f>Z8</f>
        <v>-171</v>
      </c>
      <c r="AA7" s="36">
        <f t="shared" si="0"/>
        <v>2172</v>
      </c>
      <c r="AB7" s="36">
        <v>0</v>
      </c>
      <c r="AC7" s="36">
        <f>AC8</f>
        <v>0</v>
      </c>
      <c r="AD7" s="36">
        <f t="shared" si="1"/>
        <v>0</v>
      </c>
      <c r="AE7" s="37">
        <v>28974</v>
      </c>
      <c r="AF7" s="36">
        <f t="shared" ref="AF7:AF50" si="10">C7+F7+I7+L7+O7+T7+W7+Z7+AC7</f>
        <v>0</v>
      </c>
      <c r="AG7" s="36">
        <f t="shared" si="2"/>
        <v>28974</v>
      </c>
      <c r="AH7" s="40">
        <v>2712</v>
      </c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s="7" customFormat="1" ht="21">
      <c r="A8" s="42" t="s">
        <v>12</v>
      </c>
      <c r="B8" s="43">
        <v>864</v>
      </c>
      <c r="C8" s="43">
        <v>0</v>
      </c>
      <c r="D8" s="43">
        <f t="shared" si="3"/>
        <v>864</v>
      </c>
      <c r="E8" s="43">
        <v>20461</v>
      </c>
      <c r="F8" s="43">
        <v>538</v>
      </c>
      <c r="G8" s="43">
        <f t="shared" si="4"/>
        <v>20999</v>
      </c>
      <c r="H8" s="44">
        <v>1520</v>
      </c>
      <c r="I8" s="43">
        <v>-434</v>
      </c>
      <c r="J8" s="43">
        <f t="shared" si="5"/>
        <v>1086</v>
      </c>
      <c r="K8" s="43">
        <v>0</v>
      </c>
      <c r="L8" s="43">
        <v>0</v>
      </c>
      <c r="M8" s="43">
        <f t="shared" si="6"/>
        <v>0</v>
      </c>
      <c r="N8" s="45">
        <v>2558</v>
      </c>
      <c r="O8" s="43">
        <v>67</v>
      </c>
      <c r="P8" s="44">
        <f t="shared" si="7"/>
        <v>2625</v>
      </c>
      <c r="Q8" s="21"/>
      <c r="R8" s="42" t="s">
        <v>12</v>
      </c>
      <c r="S8" s="43">
        <v>1228</v>
      </c>
      <c r="T8" s="43">
        <v>0</v>
      </c>
      <c r="U8" s="43">
        <f t="shared" si="8"/>
        <v>1228</v>
      </c>
      <c r="V8" s="43">
        <v>0</v>
      </c>
      <c r="W8" s="43">
        <v>0</v>
      </c>
      <c r="X8" s="43">
        <f t="shared" si="9"/>
        <v>0</v>
      </c>
      <c r="Y8" s="43">
        <v>2343</v>
      </c>
      <c r="Z8" s="43">
        <f>-171</f>
        <v>-171</v>
      </c>
      <c r="AA8" s="43">
        <f t="shared" si="0"/>
        <v>2172</v>
      </c>
      <c r="AB8" s="43">
        <v>0</v>
      </c>
      <c r="AC8" s="43">
        <v>0</v>
      </c>
      <c r="AD8" s="43">
        <f t="shared" si="1"/>
        <v>0</v>
      </c>
      <c r="AE8" s="44">
        <v>28974</v>
      </c>
      <c r="AF8" s="43">
        <f t="shared" si="10"/>
        <v>0</v>
      </c>
      <c r="AG8" s="43">
        <f t="shared" si="2"/>
        <v>28974</v>
      </c>
      <c r="AH8" s="46">
        <v>2712</v>
      </c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s="7" customFormat="1" ht="21">
      <c r="A9" s="41" t="s">
        <v>13</v>
      </c>
      <c r="B9" s="36">
        <v>3320</v>
      </c>
      <c r="C9" s="36">
        <f>SUM(C10:C11)</f>
        <v>0</v>
      </c>
      <c r="D9" s="36">
        <f t="shared" si="3"/>
        <v>3320</v>
      </c>
      <c r="E9" s="36">
        <v>13917</v>
      </c>
      <c r="F9" s="36">
        <f>SUM(F10:F11)</f>
        <v>683</v>
      </c>
      <c r="G9" s="36">
        <f t="shared" si="4"/>
        <v>14600</v>
      </c>
      <c r="H9" s="37">
        <v>1065</v>
      </c>
      <c r="I9" s="36">
        <f>SUM(I10:I11)</f>
        <v>0</v>
      </c>
      <c r="J9" s="36">
        <f t="shared" si="5"/>
        <v>1065</v>
      </c>
      <c r="K9" s="36">
        <v>0</v>
      </c>
      <c r="L9" s="36">
        <f>SUM(L10:L11)</f>
        <v>0</v>
      </c>
      <c r="M9" s="36">
        <f t="shared" si="6"/>
        <v>0</v>
      </c>
      <c r="N9" s="38">
        <v>2488</v>
      </c>
      <c r="O9" s="36">
        <f>SUM(O10:O11)</f>
        <v>100</v>
      </c>
      <c r="P9" s="37">
        <f t="shared" si="7"/>
        <v>2588</v>
      </c>
      <c r="Q9" s="18"/>
      <c r="R9" s="41" t="s">
        <v>13</v>
      </c>
      <c r="S9" s="36">
        <v>1283</v>
      </c>
      <c r="T9" s="36">
        <f>SUM(T10:T11)</f>
        <v>0</v>
      </c>
      <c r="U9" s="36">
        <f t="shared" si="8"/>
        <v>1283</v>
      </c>
      <c r="V9" s="36">
        <v>0</v>
      </c>
      <c r="W9" s="36">
        <f>SUM(W10:W11)</f>
        <v>0</v>
      </c>
      <c r="X9" s="36">
        <f t="shared" si="9"/>
        <v>0</v>
      </c>
      <c r="Y9" s="36">
        <v>3361</v>
      </c>
      <c r="Z9" s="36">
        <f>SUM(Z10:Z11)</f>
        <v>0</v>
      </c>
      <c r="AA9" s="36">
        <f t="shared" si="0"/>
        <v>3361</v>
      </c>
      <c r="AB9" s="36">
        <v>0</v>
      </c>
      <c r="AC9" s="36">
        <f>SUM(AC10:AC11)</f>
        <v>0</v>
      </c>
      <c r="AD9" s="36">
        <f t="shared" si="1"/>
        <v>0</v>
      </c>
      <c r="AE9" s="37">
        <v>25434</v>
      </c>
      <c r="AF9" s="36">
        <f t="shared" si="10"/>
        <v>783</v>
      </c>
      <c r="AG9" s="36">
        <f t="shared" si="2"/>
        <v>26217</v>
      </c>
      <c r="AH9" s="40">
        <v>511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 s="7" customFormat="1" ht="21">
      <c r="A10" s="42" t="s">
        <v>14</v>
      </c>
      <c r="B10" s="43">
        <v>3230</v>
      </c>
      <c r="C10" s="43">
        <v>0</v>
      </c>
      <c r="D10" s="43">
        <f t="shared" si="3"/>
        <v>3230</v>
      </c>
      <c r="E10" s="43">
        <v>13917</v>
      </c>
      <c r="F10" s="43">
        <v>683</v>
      </c>
      <c r="G10" s="43">
        <f t="shared" si="4"/>
        <v>14600</v>
      </c>
      <c r="H10" s="44">
        <v>1065</v>
      </c>
      <c r="I10" s="43">
        <v>0</v>
      </c>
      <c r="J10" s="43">
        <f t="shared" si="5"/>
        <v>1065</v>
      </c>
      <c r="K10" s="43">
        <v>0</v>
      </c>
      <c r="L10" s="43">
        <v>0</v>
      </c>
      <c r="M10" s="43">
        <f t="shared" si="6"/>
        <v>0</v>
      </c>
      <c r="N10" s="45">
        <v>2488</v>
      </c>
      <c r="O10" s="43">
        <v>100</v>
      </c>
      <c r="P10" s="44">
        <f t="shared" si="7"/>
        <v>2588</v>
      </c>
      <c r="Q10" s="21"/>
      <c r="R10" s="42" t="s">
        <v>14</v>
      </c>
      <c r="S10" s="43">
        <v>1283</v>
      </c>
      <c r="T10" s="43">
        <v>0</v>
      </c>
      <c r="U10" s="43">
        <f t="shared" si="8"/>
        <v>1283</v>
      </c>
      <c r="V10" s="43">
        <v>0</v>
      </c>
      <c r="W10" s="43">
        <v>0</v>
      </c>
      <c r="X10" s="43">
        <f t="shared" si="9"/>
        <v>0</v>
      </c>
      <c r="Y10" s="43">
        <v>3361</v>
      </c>
      <c r="Z10" s="43">
        <v>0</v>
      </c>
      <c r="AA10" s="43">
        <f t="shared" si="0"/>
        <v>3361</v>
      </c>
      <c r="AB10" s="43">
        <v>0</v>
      </c>
      <c r="AC10" s="43">
        <v>0</v>
      </c>
      <c r="AD10" s="43">
        <f t="shared" si="1"/>
        <v>0</v>
      </c>
      <c r="AE10" s="44">
        <v>25344</v>
      </c>
      <c r="AF10" s="43">
        <f t="shared" si="10"/>
        <v>783</v>
      </c>
      <c r="AG10" s="43">
        <f t="shared" si="2"/>
        <v>26127</v>
      </c>
      <c r="AH10" s="46">
        <v>140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s="7" customFormat="1" ht="21">
      <c r="A11" s="42" t="s">
        <v>15</v>
      </c>
      <c r="B11" s="43">
        <v>90</v>
      </c>
      <c r="C11" s="43">
        <v>0</v>
      </c>
      <c r="D11" s="43">
        <f t="shared" si="3"/>
        <v>90</v>
      </c>
      <c r="E11" s="43">
        <v>0</v>
      </c>
      <c r="F11" s="43">
        <v>0</v>
      </c>
      <c r="G11" s="43">
        <f t="shared" si="4"/>
        <v>0</v>
      </c>
      <c r="H11" s="44">
        <v>0</v>
      </c>
      <c r="I11" s="43">
        <v>0</v>
      </c>
      <c r="J11" s="43">
        <f t="shared" si="5"/>
        <v>0</v>
      </c>
      <c r="K11" s="43">
        <v>0</v>
      </c>
      <c r="L11" s="43">
        <v>0</v>
      </c>
      <c r="M11" s="43">
        <f t="shared" si="6"/>
        <v>0</v>
      </c>
      <c r="N11" s="45">
        <v>0</v>
      </c>
      <c r="O11" s="43">
        <v>0</v>
      </c>
      <c r="P11" s="44">
        <f t="shared" si="7"/>
        <v>0</v>
      </c>
      <c r="Q11" s="21"/>
      <c r="R11" s="42" t="s">
        <v>15</v>
      </c>
      <c r="S11" s="43">
        <v>0</v>
      </c>
      <c r="T11" s="43">
        <v>0</v>
      </c>
      <c r="U11" s="43">
        <f t="shared" si="8"/>
        <v>0</v>
      </c>
      <c r="V11" s="43">
        <v>0</v>
      </c>
      <c r="W11" s="43">
        <v>0</v>
      </c>
      <c r="X11" s="43">
        <f t="shared" si="9"/>
        <v>0</v>
      </c>
      <c r="Y11" s="43">
        <v>0</v>
      </c>
      <c r="Z11" s="43">
        <v>0</v>
      </c>
      <c r="AA11" s="43">
        <f t="shared" si="0"/>
        <v>0</v>
      </c>
      <c r="AB11" s="43">
        <v>0</v>
      </c>
      <c r="AC11" s="43">
        <v>0</v>
      </c>
      <c r="AD11" s="43">
        <f t="shared" si="1"/>
        <v>0</v>
      </c>
      <c r="AE11" s="44">
        <v>90</v>
      </c>
      <c r="AF11" s="43">
        <f t="shared" si="10"/>
        <v>0</v>
      </c>
      <c r="AG11" s="43">
        <f t="shared" si="2"/>
        <v>90</v>
      </c>
      <c r="AH11" s="46">
        <v>371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s="7" customFormat="1" ht="21">
      <c r="A12" s="41" t="s">
        <v>16</v>
      </c>
      <c r="B12" s="36">
        <v>10</v>
      </c>
      <c r="C12" s="36">
        <f>C13</f>
        <v>0</v>
      </c>
      <c r="D12" s="36">
        <f t="shared" si="3"/>
        <v>10</v>
      </c>
      <c r="E12" s="36">
        <v>0</v>
      </c>
      <c r="F12" s="36">
        <f>F13</f>
        <v>0</v>
      </c>
      <c r="G12" s="36">
        <f t="shared" si="4"/>
        <v>0</v>
      </c>
      <c r="H12" s="37">
        <v>0</v>
      </c>
      <c r="I12" s="36">
        <f>I13</f>
        <v>0</v>
      </c>
      <c r="J12" s="36">
        <f t="shared" si="5"/>
        <v>0</v>
      </c>
      <c r="K12" s="36">
        <v>0</v>
      </c>
      <c r="L12" s="36">
        <f>L13</f>
        <v>0</v>
      </c>
      <c r="M12" s="36">
        <f t="shared" si="6"/>
        <v>0</v>
      </c>
      <c r="N12" s="38">
        <v>0</v>
      </c>
      <c r="O12" s="36">
        <f>O13</f>
        <v>0</v>
      </c>
      <c r="P12" s="37">
        <f t="shared" si="7"/>
        <v>0</v>
      </c>
      <c r="Q12" s="18"/>
      <c r="R12" s="41" t="s">
        <v>16</v>
      </c>
      <c r="S12" s="36">
        <v>0</v>
      </c>
      <c r="T12" s="36">
        <f>T13</f>
        <v>0</v>
      </c>
      <c r="U12" s="36">
        <f t="shared" si="8"/>
        <v>0</v>
      </c>
      <c r="V12" s="36">
        <v>0</v>
      </c>
      <c r="W12" s="36">
        <f>W13</f>
        <v>0</v>
      </c>
      <c r="X12" s="36">
        <f t="shared" si="9"/>
        <v>0</v>
      </c>
      <c r="Y12" s="36">
        <v>0</v>
      </c>
      <c r="Z12" s="36">
        <f>Z13</f>
        <v>0</v>
      </c>
      <c r="AA12" s="36">
        <f t="shared" si="0"/>
        <v>0</v>
      </c>
      <c r="AB12" s="36">
        <v>0</v>
      </c>
      <c r="AC12" s="36">
        <f>AC13</f>
        <v>0</v>
      </c>
      <c r="AD12" s="36">
        <f t="shared" si="1"/>
        <v>0</v>
      </c>
      <c r="AE12" s="37">
        <v>10</v>
      </c>
      <c r="AF12" s="36">
        <f t="shared" si="10"/>
        <v>0</v>
      </c>
      <c r="AG12" s="36">
        <f t="shared" si="2"/>
        <v>10</v>
      </c>
      <c r="AH12" s="40">
        <v>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s="7" customFormat="1" ht="21">
      <c r="A13" s="42" t="s">
        <v>17</v>
      </c>
      <c r="B13" s="43">
        <v>10</v>
      </c>
      <c r="C13" s="43">
        <v>0</v>
      </c>
      <c r="D13" s="43">
        <f t="shared" si="3"/>
        <v>10</v>
      </c>
      <c r="E13" s="43">
        <v>0</v>
      </c>
      <c r="F13" s="43">
        <v>0</v>
      </c>
      <c r="G13" s="43">
        <f t="shared" si="4"/>
        <v>0</v>
      </c>
      <c r="H13" s="44">
        <v>0</v>
      </c>
      <c r="I13" s="43">
        <v>0</v>
      </c>
      <c r="J13" s="43">
        <f t="shared" si="5"/>
        <v>0</v>
      </c>
      <c r="K13" s="43">
        <v>0</v>
      </c>
      <c r="L13" s="43">
        <v>0</v>
      </c>
      <c r="M13" s="43">
        <f t="shared" si="6"/>
        <v>0</v>
      </c>
      <c r="N13" s="45">
        <v>0</v>
      </c>
      <c r="O13" s="43">
        <v>0</v>
      </c>
      <c r="P13" s="44">
        <f t="shared" si="7"/>
        <v>0</v>
      </c>
      <c r="Q13" s="21"/>
      <c r="R13" s="42" t="s">
        <v>17</v>
      </c>
      <c r="S13" s="43">
        <v>0</v>
      </c>
      <c r="T13" s="43">
        <v>0</v>
      </c>
      <c r="U13" s="43">
        <f t="shared" si="8"/>
        <v>0</v>
      </c>
      <c r="V13" s="43">
        <v>0</v>
      </c>
      <c r="W13" s="43">
        <v>0</v>
      </c>
      <c r="X13" s="43">
        <f t="shared" si="9"/>
        <v>0</v>
      </c>
      <c r="Y13" s="43">
        <v>0</v>
      </c>
      <c r="Z13" s="43">
        <v>0</v>
      </c>
      <c r="AA13" s="43">
        <f t="shared" si="0"/>
        <v>0</v>
      </c>
      <c r="AB13" s="43">
        <v>0</v>
      </c>
      <c r="AC13" s="43">
        <v>0</v>
      </c>
      <c r="AD13" s="43">
        <f t="shared" si="1"/>
        <v>0</v>
      </c>
      <c r="AE13" s="44">
        <v>10</v>
      </c>
      <c r="AF13" s="43">
        <f t="shared" si="10"/>
        <v>0</v>
      </c>
      <c r="AG13" s="43">
        <f t="shared" si="2"/>
        <v>10</v>
      </c>
      <c r="AH13" s="46">
        <v>0</v>
      </c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s="7" customFormat="1" ht="21">
      <c r="A14" s="41" t="s">
        <v>18</v>
      </c>
      <c r="B14" s="36">
        <v>55761813</v>
      </c>
      <c r="C14" s="36">
        <f>SUM(C15:C20)</f>
        <v>2156873.7200000002</v>
      </c>
      <c r="D14" s="36">
        <f t="shared" si="3"/>
        <v>57918686.719999999</v>
      </c>
      <c r="E14" s="36">
        <v>865889</v>
      </c>
      <c r="F14" s="36">
        <f>SUM(F15:F20)</f>
        <v>34271</v>
      </c>
      <c r="G14" s="36">
        <f t="shared" si="4"/>
        <v>900160</v>
      </c>
      <c r="H14" s="37">
        <v>1654364</v>
      </c>
      <c r="I14" s="36">
        <f>SUM(I15:I20)</f>
        <v>0</v>
      </c>
      <c r="J14" s="36">
        <f t="shared" si="5"/>
        <v>1654364</v>
      </c>
      <c r="K14" s="36">
        <v>196556</v>
      </c>
      <c r="L14" s="36">
        <f>SUM(L15:L20)</f>
        <v>3860</v>
      </c>
      <c r="M14" s="36">
        <f t="shared" si="6"/>
        <v>200416</v>
      </c>
      <c r="N14" s="38">
        <v>16156465</v>
      </c>
      <c r="O14" s="36">
        <f>SUM(O15:O20)</f>
        <v>325487.03999999998</v>
      </c>
      <c r="P14" s="37">
        <f t="shared" si="7"/>
        <v>16481952.039999999</v>
      </c>
      <c r="Q14" s="18"/>
      <c r="R14" s="41" t="s">
        <v>18</v>
      </c>
      <c r="S14" s="36">
        <v>4767343</v>
      </c>
      <c r="T14" s="36">
        <f>SUM(T15:T20)</f>
        <v>62940</v>
      </c>
      <c r="U14" s="36">
        <f t="shared" si="8"/>
        <v>4830283</v>
      </c>
      <c r="V14" s="36">
        <v>13981</v>
      </c>
      <c r="W14" s="36">
        <f>SUM(W15:W20)</f>
        <v>-1363</v>
      </c>
      <c r="X14" s="36">
        <f t="shared" si="9"/>
        <v>12618</v>
      </c>
      <c r="Y14" s="36">
        <v>6419994</v>
      </c>
      <c r="Z14" s="36">
        <f>SUM(Z15:Z20)</f>
        <v>36049</v>
      </c>
      <c r="AA14" s="36">
        <f t="shared" si="0"/>
        <v>6456043</v>
      </c>
      <c r="AB14" s="36">
        <v>1223</v>
      </c>
      <c r="AC14" s="36">
        <f>SUM(AC15:AC20)</f>
        <v>0</v>
      </c>
      <c r="AD14" s="36">
        <f t="shared" si="1"/>
        <v>1223</v>
      </c>
      <c r="AE14" s="37">
        <v>85837628</v>
      </c>
      <c r="AF14" s="36">
        <f t="shared" si="10"/>
        <v>2618117.7600000002</v>
      </c>
      <c r="AG14" s="36">
        <f t="shared" si="2"/>
        <v>88455745.760000005</v>
      </c>
      <c r="AH14" s="40">
        <v>10097624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s="7" customFormat="1" ht="38.4">
      <c r="A15" s="42" t="s">
        <v>19</v>
      </c>
      <c r="B15" s="43">
        <v>33892652</v>
      </c>
      <c r="C15" s="43">
        <v>1282108.7200000002</v>
      </c>
      <c r="D15" s="43">
        <f>B15+C15</f>
        <v>35174760.719999999</v>
      </c>
      <c r="E15" s="43">
        <v>84776</v>
      </c>
      <c r="F15" s="43">
        <v>3027</v>
      </c>
      <c r="G15" s="43">
        <f>E15+F15</f>
        <v>87803</v>
      </c>
      <c r="H15" s="44">
        <v>404803</v>
      </c>
      <c r="I15" s="43">
        <v>0</v>
      </c>
      <c r="J15" s="43">
        <f>H15+I15</f>
        <v>404803</v>
      </c>
      <c r="K15" s="43">
        <v>75111</v>
      </c>
      <c r="L15" s="43">
        <v>0</v>
      </c>
      <c r="M15" s="43">
        <f>K15+L15</f>
        <v>75111</v>
      </c>
      <c r="N15" s="45">
        <v>4716442</v>
      </c>
      <c r="O15" s="43">
        <v>140485.03999999998</v>
      </c>
      <c r="P15" s="44">
        <f>N15+O15</f>
        <v>4856927.04</v>
      </c>
      <c r="Q15" s="21"/>
      <c r="R15" s="42" t="s">
        <v>19</v>
      </c>
      <c r="S15" s="43">
        <v>2675954</v>
      </c>
      <c r="T15" s="43">
        <v>0</v>
      </c>
      <c r="U15" s="43">
        <f>S15+T15</f>
        <v>2675954</v>
      </c>
      <c r="V15" s="43">
        <v>13021</v>
      </c>
      <c r="W15" s="43">
        <v>-1363</v>
      </c>
      <c r="X15" s="43">
        <f>V15+W15</f>
        <v>11658</v>
      </c>
      <c r="Y15" s="43">
        <v>3616731</v>
      </c>
      <c r="Z15" s="43">
        <v>-27078</v>
      </c>
      <c r="AA15" s="43">
        <f t="shared" si="0"/>
        <v>3589653</v>
      </c>
      <c r="AB15" s="43">
        <v>769</v>
      </c>
      <c r="AC15" s="43">
        <v>0</v>
      </c>
      <c r="AD15" s="43">
        <f t="shared" si="1"/>
        <v>769</v>
      </c>
      <c r="AE15" s="44">
        <v>45480259</v>
      </c>
      <c r="AF15" s="43">
        <f t="shared" si="10"/>
        <v>1397179.7600000002</v>
      </c>
      <c r="AG15" s="43">
        <f t="shared" si="2"/>
        <v>46877438.759999998</v>
      </c>
      <c r="AH15" s="46">
        <v>7001529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s="7" customFormat="1" ht="38.4">
      <c r="A16" s="42" t="s">
        <v>20</v>
      </c>
      <c r="B16" s="43">
        <v>3014826</v>
      </c>
      <c r="C16" s="43">
        <v>120593</v>
      </c>
      <c r="D16" s="43">
        <f>B16+C16</f>
        <v>3135419</v>
      </c>
      <c r="E16" s="43">
        <v>398559</v>
      </c>
      <c r="F16" s="43">
        <v>15942</v>
      </c>
      <c r="G16" s="43">
        <f>E16+F16</f>
        <v>414501</v>
      </c>
      <c r="H16" s="44">
        <v>612070</v>
      </c>
      <c r="I16" s="43">
        <v>0</v>
      </c>
      <c r="J16" s="43">
        <f>H16+I16</f>
        <v>612070</v>
      </c>
      <c r="K16" s="43">
        <v>0</v>
      </c>
      <c r="L16" s="43">
        <v>0</v>
      </c>
      <c r="M16" s="43">
        <f>K16+L16</f>
        <v>0</v>
      </c>
      <c r="N16" s="45">
        <v>5332738</v>
      </c>
      <c r="O16" s="43">
        <v>16819</v>
      </c>
      <c r="P16" s="44">
        <f t="shared" si="7"/>
        <v>5349557</v>
      </c>
      <c r="Q16" s="21"/>
      <c r="R16" s="42" t="s">
        <v>20</v>
      </c>
      <c r="S16" s="43">
        <v>333473</v>
      </c>
      <c r="T16" s="43">
        <v>0</v>
      </c>
      <c r="U16" s="43">
        <f t="shared" ref="U16:U50" si="11">S16+T16</f>
        <v>333473</v>
      </c>
      <c r="V16" s="43">
        <v>960</v>
      </c>
      <c r="W16" s="43">
        <v>0</v>
      </c>
      <c r="X16" s="43">
        <f t="shared" ref="X16:X50" si="12">V16+W16</f>
        <v>960</v>
      </c>
      <c r="Y16" s="43">
        <v>582974</v>
      </c>
      <c r="Z16" s="43">
        <v>0</v>
      </c>
      <c r="AA16" s="43">
        <f t="shared" si="0"/>
        <v>582974</v>
      </c>
      <c r="AB16" s="43">
        <v>166</v>
      </c>
      <c r="AC16" s="43">
        <v>0</v>
      </c>
      <c r="AD16" s="43">
        <f t="shared" si="1"/>
        <v>166</v>
      </c>
      <c r="AE16" s="44">
        <v>10275766</v>
      </c>
      <c r="AF16" s="43">
        <f t="shared" si="10"/>
        <v>153354</v>
      </c>
      <c r="AG16" s="43">
        <f t="shared" si="2"/>
        <v>10429120</v>
      </c>
      <c r="AH16" s="46">
        <v>1813598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s="7" customFormat="1" ht="38.4">
      <c r="A17" s="42" t="s">
        <v>21</v>
      </c>
      <c r="B17" s="43">
        <v>1061326</v>
      </c>
      <c r="C17" s="43">
        <v>42451</v>
      </c>
      <c r="D17" s="43">
        <f t="shared" si="3"/>
        <v>1103777</v>
      </c>
      <c r="E17" s="43">
        <v>181732</v>
      </c>
      <c r="F17" s="43">
        <v>7270</v>
      </c>
      <c r="G17" s="43">
        <f t="shared" si="4"/>
        <v>189002</v>
      </c>
      <c r="H17" s="44">
        <v>234011</v>
      </c>
      <c r="I17" s="43">
        <v>0</v>
      </c>
      <c r="J17" s="43">
        <f t="shared" si="5"/>
        <v>234011</v>
      </c>
      <c r="K17" s="43">
        <v>0</v>
      </c>
      <c r="L17" s="43">
        <v>0</v>
      </c>
      <c r="M17" s="43">
        <f t="shared" si="6"/>
        <v>0</v>
      </c>
      <c r="N17" s="45">
        <v>1883053</v>
      </c>
      <c r="O17" s="43">
        <f>4963+6220</f>
        <v>11183</v>
      </c>
      <c r="P17" s="44">
        <f t="shared" si="7"/>
        <v>1894236</v>
      </c>
      <c r="Q17" s="21"/>
      <c r="R17" s="42" t="s">
        <v>21</v>
      </c>
      <c r="S17" s="43">
        <v>112882</v>
      </c>
      <c r="T17" s="43">
        <v>0</v>
      </c>
      <c r="U17" s="43">
        <f t="shared" si="11"/>
        <v>112882</v>
      </c>
      <c r="V17" s="43">
        <v>0</v>
      </c>
      <c r="W17" s="43">
        <v>0</v>
      </c>
      <c r="X17" s="43">
        <f t="shared" si="12"/>
        <v>0</v>
      </c>
      <c r="Y17" s="43">
        <v>219686</v>
      </c>
      <c r="Z17" s="43">
        <v>0</v>
      </c>
      <c r="AA17" s="43">
        <f t="shared" si="0"/>
        <v>219686</v>
      </c>
      <c r="AB17" s="43">
        <v>18</v>
      </c>
      <c r="AC17" s="43">
        <v>0</v>
      </c>
      <c r="AD17" s="43">
        <f t="shared" si="1"/>
        <v>18</v>
      </c>
      <c r="AE17" s="44">
        <v>3692708</v>
      </c>
      <c r="AF17" s="43">
        <f t="shared" si="10"/>
        <v>60904</v>
      </c>
      <c r="AG17" s="43">
        <f t="shared" si="2"/>
        <v>3753612</v>
      </c>
      <c r="AH17" s="46">
        <v>366079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s="7" customFormat="1" ht="38.4">
      <c r="A18" s="42" t="s">
        <v>22</v>
      </c>
      <c r="B18" s="43">
        <v>126778</v>
      </c>
      <c r="C18" s="43">
        <v>5071</v>
      </c>
      <c r="D18" s="43">
        <f t="shared" si="3"/>
        <v>131849</v>
      </c>
      <c r="E18" s="43">
        <v>0</v>
      </c>
      <c r="F18" s="43">
        <v>0</v>
      </c>
      <c r="G18" s="43">
        <f t="shared" si="4"/>
        <v>0</v>
      </c>
      <c r="H18" s="44">
        <v>31113</v>
      </c>
      <c r="I18" s="43">
        <v>0</v>
      </c>
      <c r="J18" s="43">
        <f t="shared" si="5"/>
        <v>31113</v>
      </c>
      <c r="K18" s="43">
        <v>0</v>
      </c>
      <c r="L18" s="43">
        <v>0</v>
      </c>
      <c r="M18" s="43">
        <f t="shared" si="6"/>
        <v>0</v>
      </c>
      <c r="N18" s="45">
        <v>319052</v>
      </c>
      <c r="O18" s="43">
        <v>792</v>
      </c>
      <c r="P18" s="44">
        <f t="shared" si="7"/>
        <v>319844</v>
      </c>
      <c r="Q18" s="21"/>
      <c r="R18" s="42" t="s">
        <v>22</v>
      </c>
      <c r="S18" s="43">
        <v>12237</v>
      </c>
      <c r="T18" s="43">
        <v>0</v>
      </c>
      <c r="U18" s="43">
        <f t="shared" si="11"/>
        <v>12237</v>
      </c>
      <c r="V18" s="43">
        <v>0</v>
      </c>
      <c r="W18" s="43">
        <v>0</v>
      </c>
      <c r="X18" s="43">
        <f t="shared" si="12"/>
        <v>0</v>
      </c>
      <c r="Y18" s="43">
        <v>24092</v>
      </c>
      <c r="Z18" s="43">
        <v>0</v>
      </c>
      <c r="AA18" s="43">
        <f t="shared" si="0"/>
        <v>24092</v>
      </c>
      <c r="AB18" s="43">
        <v>120</v>
      </c>
      <c r="AC18" s="43">
        <v>0</v>
      </c>
      <c r="AD18" s="43">
        <f t="shared" si="1"/>
        <v>120</v>
      </c>
      <c r="AE18" s="44">
        <v>513392</v>
      </c>
      <c r="AF18" s="43">
        <f t="shared" si="10"/>
        <v>5863</v>
      </c>
      <c r="AG18" s="43">
        <f t="shared" si="2"/>
        <v>519255</v>
      </c>
      <c r="AH18" s="46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1:51" s="7" customFormat="1" ht="21">
      <c r="A19" s="42" t="s">
        <v>23</v>
      </c>
      <c r="B19" s="43">
        <v>394966</v>
      </c>
      <c r="C19" s="43">
        <v>15799</v>
      </c>
      <c r="D19" s="43">
        <f t="shared" si="3"/>
        <v>410765</v>
      </c>
      <c r="E19" s="43">
        <v>116960</v>
      </c>
      <c r="F19" s="43">
        <v>4678</v>
      </c>
      <c r="G19" s="43">
        <f t="shared" si="4"/>
        <v>121638</v>
      </c>
      <c r="H19" s="44">
        <v>29242</v>
      </c>
      <c r="I19" s="43">
        <v>0</v>
      </c>
      <c r="J19" s="43">
        <f t="shared" si="5"/>
        <v>29242</v>
      </c>
      <c r="K19" s="43">
        <v>281</v>
      </c>
      <c r="L19" s="43">
        <v>0</v>
      </c>
      <c r="M19" s="43">
        <f t="shared" si="6"/>
        <v>281</v>
      </c>
      <c r="N19" s="45">
        <v>90572</v>
      </c>
      <c r="O19" s="43">
        <v>3623</v>
      </c>
      <c r="P19" s="44">
        <f t="shared" si="7"/>
        <v>94195</v>
      </c>
      <c r="Q19" s="21"/>
      <c r="R19" s="42" t="s">
        <v>23</v>
      </c>
      <c r="S19" s="43">
        <v>54666</v>
      </c>
      <c r="T19" s="43">
        <v>0</v>
      </c>
      <c r="U19" s="43">
        <f t="shared" si="11"/>
        <v>54666</v>
      </c>
      <c r="V19" s="43">
        <v>0</v>
      </c>
      <c r="W19" s="43">
        <v>0</v>
      </c>
      <c r="X19" s="43">
        <f t="shared" si="12"/>
        <v>0</v>
      </c>
      <c r="Y19" s="43">
        <v>73550</v>
      </c>
      <c r="Z19" s="43">
        <v>3490</v>
      </c>
      <c r="AA19" s="43">
        <f t="shared" si="0"/>
        <v>77040</v>
      </c>
      <c r="AB19" s="43">
        <v>19</v>
      </c>
      <c r="AC19" s="43">
        <v>0</v>
      </c>
      <c r="AD19" s="43">
        <f t="shared" si="1"/>
        <v>19</v>
      </c>
      <c r="AE19" s="44">
        <v>760256</v>
      </c>
      <c r="AF19" s="43">
        <f t="shared" si="10"/>
        <v>27590</v>
      </c>
      <c r="AG19" s="43">
        <f t="shared" si="2"/>
        <v>787846</v>
      </c>
      <c r="AH19" s="46">
        <v>5178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1:51" s="7" customFormat="1" ht="38.4">
      <c r="A20" s="42" t="s">
        <v>24</v>
      </c>
      <c r="B20" s="43">
        <v>17271265</v>
      </c>
      <c r="C20" s="43">
        <v>690851</v>
      </c>
      <c r="D20" s="43">
        <f t="shared" si="3"/>
        <v>17962116</v>
      </c>
      <c r="E20" s="43">
        <v>83862</v>
      </c>
      <c r="F20" s="43">
        <v>3354</v>
      </c>
      <c r="G20" s="43">
        <f t="shared" si="4"/>
        <v>87216</v>
      </c>
      <c r="H20" s="44">
        <v>343125</v>
      </c>
      <c r="I20" s="43">
        <v>0</v>
      </c>
      <c r="J20" s="43">
        <f t="shared" si="5"/>
        <v>343125</v>
      </c>
      <c r="K20" s="43">
        <v>121164</v>
      </c>
      <c r="L20" s="43">
        <v>3860</v>
      </c>
      <c r="M20" s="43">
        <f t="shared" si="6"/>
        <v>125024</v>
      </c>
      <c r="N20" s="45">
        <v>3814608</v>
      </c>
      <c r="O20" s="43">
        <v>152585</v>
      </c>
      <c r="P20" s="44">
        <f t="shared" si="7"/>
        <v>3967193</v>
      </c>
      <c r="Q20" s="21"/>
      <c r="R20" s="42" t="s">
        <v>24</v>
      </c>
      <c r="S20" s="43">
        <v>1578131</v>
      </c>
      <c r="T20" s="43">
        <v>62940</v>
      </c>
      <c r="U20" s="43">
        <f t="shared" si="11"/>
        <v>1641071</v>
      </c>
      <c r="V20" s="43">
        <v>0</v>
      </c>
      <c r="W20" s="43">
        <v>0</v>
      </c>
      <c r="X20" s="43">
        <f t="shared" si="12"/>
        <v>0</v>
      </c>
      <c r="Y20" s="43">
        <v>1902961</v>
      </c>
      <c r="Z20" s="43">
        <v>59637</v>
      </c>
      <c r="AA20" s="43">
        <f t="shared" si="0"/>
        <v>1962598</v>
      </c>
      <c r="AB20" s="43">
        <v>131</v>
      </c>
      <c r="AC20" s="43">
        <v>0</v>
      </c>
      <c r="AD20" s="43">
        <f t="shared" si="1"/>
        <v>131</v>
      </c>
      <c r="AE20" s="44">
        <v>25115247</v>
      </c>
      <c r="AF20" s="43">
        <f t="shared" si="10"/>
        <v>973227</v>
      </c>
      <c r="AG20" s="43">
        <f t="shared" si="2"/>
        <v>26088474</v>
      </c>
      <c r="AH20" s="46">
        <v>911240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1" s="7" customFormat="1" ht="21">
      <c r="A21" s="41" t="s">
        <v>25</v>
      </c>
      <c r="B21" s="36">
        <v>59</v>
      </c>
      <c r="C21" s="36">
        <f>C22</f>
        <v>0</v>
      </c>
      <c r="D21" s="36">
        <f t="shared" si="3"/>
        <v>59</v>
      </c>
      <c r="E21" s="36">
        <v>6547</v>
      </c>
      <c r="F21" s="36">
        <f>F22</f>
        <v>260</v>
      </c>
      <c r="G21" s="36">
        <f t="shared" si="4"/>
        <v>6807</v>
      </c>
      <c r="H21" s="37">
        <v>402</v>
      </c>
      <c r="I21" s="36">
        <f>I22</f>
        <v>0</v>
      </c>
      <c r="J21" s="36">
        <f t="shared" si="5"/>
        <v>402</v>
      </c>
      <c r="K21" s="36">
        <v>0</v>
      </c>
      <c r="L21" s="36">
        <f>L22</f>
        <v>0</v>
      </c>
      <c r="M21" s="36">
        <f t="shared" si="6"/>
        <v>0</v>
      </c>
      <c r="N21" s="38">
        <v>791</v>
      </c>
      <c r="O21" s="36">
        <f>O22</f>
        <v>0</v>
      </c>
      <c r="P21" s="37">
        <f t="shared" si="7"/>
        <v>791</v>
      </c>
      <c r="Q21" s="18"/>
      <c r="R21" s="41" t="s">
        <v>25</v>
      </c>
      <c r="S21" s="36">
        <v>387</v>
      </c>
      <c r="T21" s="36">
        <f>T22</f>
        <v>0</v>
      </c>
      <c r="U21" s="36">
        <f t="shared" si="11"/>
        <v>387</v>
      </c>
      <c r="V21" s="36">
        <v>0</v>
      </c>
      <c r="W21" s="36">
        <f>W22</f>
        <v>0</v>
      </c>
      <c r="X21" s="36">
        <f t="shared" si="12"/>
        <v>0</v>
      </c>
      <c r="Y21" s="36">
        <v>1132</v>
      </c>
      <c r="Z21" s="36">
        <f>Z22</f>
        <v>-260</v>
      </c>
      <c r="AA21" s="36">
        <f t="shared" si="0"/>
        <v>872</v>
      </c>
      <c r="AB21" s="36">
        <v>0</v>
      </c>
      <c r="AC21" s="36">
        <f>AC22</f>
        <v>0</v>
      </c>
      <c r="AD21" s="36">
        <f t="shared" si="1"/>
        <v>0</v>
      </c>
      <c r="AE21" s="37">
        <v>9318</v>
      </c>
      <c r="AF21" s="36">
        <f t="shared" si="10"/>
        <v>0</v>
      </c>
      <c r="AG21" s="36">
        <f t="shared" si="2"/>
        <v>9318</v>
      </c>
      <c r="AH21" s="40">
        <v>2046</v>
      </c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7" customFormat="1" ht="21">
      <c r="A22" s="42" t="s">
        <v>26</v>
      </c>
      <c r="B22" s="43">
        <v>59</v>
      </c>
      <c r="C22" s="43">
        <v>0</v>
      </c>
      <c r="D22" s="43">
        <f t="shared" si="3"/>
        <v>59</v>
      </c>
      <c r="E22" s="43">
        <v>6547</v>
      </c>
      <c r="F22" s="43">
        <v>260</v>
      </c>
      <c r="G22" s="43">
        <f t="shared" si="4"/>
        <v>6807</v>
      </c>
      <c r="H22" s="44">
        <v>402</v>
      </c>
      <c r="I22" s="43">
        <v>0</v>
      </c>
      <c r="J22" s="43">
        <f t="shared" si="5"/>
        <v>402</v>
      </c>
      <c r="K22" s="43">
        <v>0</v>
      </c>
      <c r="L22" s="43">
        <v>0</v>
      </c>
      <c r="M22" s="43">
        <f t="shared" si="6"/>
        <v>0</v>
      </c>
      <c r="N22" s="45">
        <v>791</v>
      </c>
      <c r="O22" s="43">
        <v>0</v>
      </c>
      <c r="P22" s="44">
        <f t="shared" si="7"/>
        <v>791</v>
      </c>
      <c r="Q22" s="21"/>
      <c r="R22" s="42" t="s">
        <v>26</v>
      </c>
      <c r="S22" s="43">
        <v>387</v>
      </c>
      <c r="T22" s="43">
        <v>0</v>
      </c>
      <c r="U22" s="43">
        <f t="shared" si="11"/>
        <v>387</v>
      </c>
      <c r="V22" s="43">
        <v>0</v>
      </c>
      <c r="W22" s="43">
        <v>0</v>
      </c>
      <c r="X22" s="43">
        <f t="shared" si="12"/>
        <v>0</v>
      </c>
      <c r="Y22" s="43">
        <v>1132</v>
      </c>
      <c r="Z22" s="43">
        <v>-260</v>
      </c>
      <c r="AA22" s="43">
        <f t="shared" si="0"/>
        <v>872</v>
      </c>
      <c r="AB22" s="43">
        <v>0</v>
      </c>
      <c r="AC22" s="43">
        <v>0</v>
      </c>
      <c r="AD22" s="43">
        <f t="shared" si="1"/>
        <v>0</v>
      </c>
      <c r="AE22" s="44">
        <v>9318</v>
      </c>
      <c r="AF22" s="43">
        <f t="shared" si="10"/>
        <v>0</v>
      </c>
      <c r="AG22" s="43">
        <f t="shared" si="2"/>
        <v>9318</v>
      </c>
      <c r="AH22" s="46">
        <v>2046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1:51" s="7" customFormat="1" ht="21">
      <c r="A23" s="41" t="s">
        <v>27</v>
      </c>
      <c r="B23" s="36">
        <v>295081</v>
      </c>
      <c r="C23" s="36">
        <f>SUM(C24:C25)</f>
        <v>9127</v>
      </c>
      <c r="D23" s="36">
        <f t="shared" si="3"/>
        <v>304208</v>
      </c>
      <c r="E23" s="36">
        <v>578435</v>
      </c>
      <c r="F23" s="36">
        <f>SUM(F24:F25)</f>
        <v>438</v>
      </c>
      <c r="G23" s="36">
        <f t="shared" si="4"/>
        <v>578873</v>
      </c>
      <c r="H23" s="37">
        <v>78741</v>
      </c>
      <c r="I23" s="36">
        <f>SUM(I24:I25)</f>
        <v>0</v>
      </c>
      <c r="J23" s="36">
        <f t="shared" si="5"/>
        <v>78741</v>
      </c>
      <c r="K23" s="36">
        <v>18280</v>
      </c>
      <c r="L23" s="36">
        <f>SUM(L24:L25)</f>
        <v>0</v>
      </c>
      <c r="M23" s="36">
        <f t="shared" si="6"/>
        <v>18280</v>
      </c>
      <c r="N23" s="38">
        <v>214845</v>
      </c>
      <c r="O23" s="36">
        <f>SUM(O24:O25)</f>
        <v>2247</v>
      </c>
      <c r="P23" s="37">
        <f t="shared" si="7"/>
        <v>217092</v>
      </c>
      <c r="Q23" s="18"/>
      <c r="R23" s="41" t="s">
        <v>27</v>
      </c>
      <c r="S23" s="36">
        <v>180473</v>
      </c>
      <c r="T23" s="36">
        <f>SUM(T24:T25)</f>
        <v>0</v>
      </c>
      <c r="U23" s="36">
        <f t="shared" si="11"/>
        <v>180473</v>
      </c>
      <c r="V23" s="36">
        <v>0</v>
      </c>
      <c r="W23" s="36">
        <f>SUM(W24:W25)</f>
        <v>0</v>
      </c>
      <c r="X23" s="36">
        <f t="shared" si="12"/>
        <v>0</v>
      </c>
      <c r="Y23" s="36">
        <v>170939</v>
      </c>
      <c r="Z23" s="36">
        <f>SUM(Z24:Z25)</f>
        <v>-11812</v>
      </c>
      <c r="AA23" s="36">
        <f t="shared" si="0"/>
        <v>159127</v>
      </c>
      <c r="AB23" s="36">
        <v>46</v>
      </c>
      <c r="AC23" s="36">
        <f>SUM(AC24:AC25)</f>
        <v>0</v>
      </c>
      <c r="AD23" s="36">
        <f t="shared" si="1"/>
        <v>46</v>
      </c>
      <c r="AE23" s="37">
        <v>1536840</v>
      </c>
      <c r="AF23" s="36">
        <f t="shared" si="10"/>
        <v>0</v>
      </c>
      <c r="AG23" s="36">
        <f t="shared" si="2"/>
        <v>1536840</v>
      </c>
      <c r="AH23" s="40">
        <v>0</v>
      </c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7" customFormat="1" ht="21">
      <c r="A24" s="42" t="s">
        <v>28</v>
      </c>
      <c r="B24" s="43">
        <v>66666</v>
      </c>
      <c r="C24" s="43">
        <v>0</v>
      </c>
      <c r="D24" s="43">
        <f t="shared" si="3"/>
        <v>66666</v>
      </c>
      <c r="E24" s="43">
        <v>567490</v>
      </c>
      <c r="F24" s="43">
        <v>0</v>
      </c>
      <c r="G24" s="43">
        <f t="shared" si="4"/>
        <v>567490</v>
      </c>
      <c r="H24" s="44">
        <v>41250</v>
      </c>
      <c r="I24" s="43">
        <v>0</v>
      </c>
      <c r="J24" s="43">
        <f t="shared" si="5"/>
        <v>41250</v>
      </c>
      <c r="K24" s="43">
        <v>18280</v>
      </c>
      <c r="L24" s="43">
        <v>0</v>
      </c>
      <c r="M24" s="43">
        <f t="shared" si="6"/>
        <v>18280</v>
      </c>
      <c r="N24" s="45">
        <v>158649</v>
      </c>
      <c r="O24" s="43">
        <v>0</v>
      </c>
      <c r="P24" s="44">
        <f t="shared" si="7"/>
        <v>158649</v>
      </c>
      <c r="Q24" s="21"/>
      <c r="R24" s="42" t="s">
        <v>28</v>
      </c>
      <c r="S24" s="43">
        <v>53522</v>
      </c>
      <c r="T24" s="43">
        <v>0</v>
      </c>
      <c r="U24" s="43">
        <f t="shared" si="11"/>
        <v>53522</v>
      </c>
      <c r="V24" s="43">
        <v>0</v>
      </c>
      <c r="W24" s="43">
        <v>0</v>
      </c>
      <c r="X24" s="43">
        <f t="shared" si="12"/>
        <v>0</v>
      </c>
      <c r="Y24" s="43">
        <v>103466</v>
      </c>
      <c r="Z24" s="43">
        <v>0</v>
      </c>
      <c r="AA24" s="43">
        <f t="shared" si="0"/>
        <v>103466</v>
      </c>
      <c r="AB24" s="43">
        <v>31</v>
      </c>
      <c r="AC24" s="43">
        <v>0</v>
      </c>
      <c r="AD24" s="43">
        <f t="shared" si="1"/>
        <v>31</v>
      </c>
      <c r="AE24" s="44">
        <v>1009354</v>
      </c>
      <c r="AF24" s="43">
        <f t="shared" si="10"/>
        <v>0</v>
      </c>
      <c r="AG24" s="43">
        <f t="shared" si="2"/>
        <v>1009354</v>
      </c>
      <c r="AH24" s="46">
        <v>0</v>
      </c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1:51" s="7" customFormat="1" ht="21">
      <c r="A25" s="42" t="s">
        <v>29</v>
      </c>
      <c r="B25" s="43">
        <v>228415</v>
      </c>
      <c r="C25" s="43">
        <v>9127</v>
      </c>
      <c r="D25" s="43">
        <f t="shared" si="3"/>
        <v>237542</v>
      </c>
      <c r="E25" s="43">
        <v>10945</v>
      </c>
      <c r="F25" s="43">
        <v>438</v>
      </c>
      <c r="G25" s="43">
        <f t="shared" si="4"/>
        <v>11383</v>
      </c>
      <c r="H25" s="44">
        <v>37491</v>
      </c>
      <c r="I25" s="43">
        <v>0</v>
      </c>
      <c r="J25" s="43">
        <f t="shared" si="5"/>
        <v>37491</v>
      </c>
      <c r="K25" s="43">
        <v>0</v>
      </c>
      <c r="L25" s="43">
        <v>0</v>
      </c>
      <c r="M25" s="43">
        <f t="shared" si="6"/>
        <v>0</v>
      </c>
      <c r="N25" s="45">
        <v>56196</v>
      </c>
      <c r="O25" s="43">
        <v>2247</v>
      </c>
      <c r="P25" s="44">
        <f t="shared" si="7"/>
        <v>58443</v>
      </c>
      <c r="Q25" s="21"/>
      <c r="R25" s="42" t="s">
        <v>29</v>
      </c>
      <c r="S25" s="43">
        <v>126951</v>
      </c>
      <c r="T25" s="43">
        <v>0</v>
      </c>
      <c r="U25" s="43">
        <f t="shared" si="11"/>
        <v>126951</v>
      </c>
      <c r="V25" s="43">
        <v>0</v>
      </c>
      <c r="W25" s="43">
        <v>0</v>
      </c>
      <c r="X25" s="43">
        <f t="shared" si="12"/>
        <v>0</v>
      </c>
      <c r="Y25" s="43">
        <v>67473</v>
      </c>
      <c r="Z25" s="43">
        <v>-11812</v>
      </c>
      <c r="AA25" s="43">
        <f t="shared" si="0"/>
        <v>55661</v>
      </c>
      <c r="AB25" s="43">
        <v>15</v>
      </c>
      <c r="AC25" s="43">
        <v>0</v>
      </c>
      <c r="AD25" s="43">
        <f t="shared" si="1"/>
        <v>15</v>
      </c>
      <c r="AE25" s="44">
        <v>527486</v>
      </c>
      <c r="AF25" s="43">
        <f t="shared" si="10"/>
        <v>0</v>
      </c>
      <c r="AG25" s="43">
        <f t="shared" si="2"/>
        <v>527486</v>
      </c>
      <c r="AH25" s="46">
        <v>0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s="7" customFormat="1" ht="21">
      <c r="A26" s="41" t="s">
        <v>30</v>
      </c>
      <c r="B26" s="36">
        <v>3632664</v>
      </c>
      <c r="C26" s="36">
        <f>C27</f>
        <v>0</v>
      </c>
      <c r="D26" s="36">
        <f t="shared" si="3"/>
        <v>3632664</v>
      </c>
      <c r="E26" s="36">
        <v>413134</v>
      </c>
      <c r="F26" s="36">
        <f>F27</f>
        <v>0</v>
      </c>
      <c r="G26" s="36">
        <f t="shared" si="4"/>
        <v>413134</v>
      </c>
      <c r="H26" s="37">
        <v>624241</v>
      </c>
      <c r="I26" s="36">
        <f>I27</f>
        <v>0</v>
      </c>
      <c r="J26" s="36">
        <f t="shared" si="5"/>
        <v>624241</v>
      </c>
      <c r="K26" s="36">
        <v>61342</v>
      </c>
      <c r="L26" s="36">
        <f>L27</f>
        <v>0</v>
      </c>
      <c r="M26" s="36">
        <f t="shared" si="6"/>
        <v>61342</v>
      </c>
      <c r="N26" s="38">
        <v>977980</v>
      </c>
      <c r="O26" s="36">
        <f>O27</f>
        <v>0</v>
      </c>
      <c r="P26" s="37">
        <f t="shared" si="7"/>
        <v>977980</v>
      </c>
      <c r="Q26" s="18"/>
      <c r="R26" s="41" t="s">
        <v>30</v>
      </c>
      <c r="S26" s="36">
        <v>1458171</v>
      </c>
      <c r="T26" s="36">
        <f>T27</f>
        <v>0</v>
      </c>
      <c r="U26" s="36">
        <f t="shared" si="11"/>
        <v>1458171</v>
      </c>
      <c r="V26" s="36">
        <v>1000</v>
      </c>
      <c r="W26" s="36">
        <f>W27</f>
        <v>0</v>
      </c>
      <c r="X26" s="36">
        <f t="shared" si="12"/>
        <v>1000</v>
      </c>
      <c r="Y26" s="36">
        <v>586541</v>
      </c>
      <c r="Z26" s="36">
        <f>Z27</f>
        <v>0</v>
      </c>
      <c r="AA26" s="36">
        <f t="shared" si="0"/>
        <v>586541</v>
      </c>
      <c r="AB26" s="36">
        <v>81</v>
      </c>
      <c r="AC26" s="36">
        <f>AC27</f>
        <v>0</v>
      </c>
      <c r="AD26" s="36">
        <f t="shared" si="1"/>
        <v>81</v>
      </c>
      <c r="AE26" s="37">
        <v>7755154</v>
      </c>
      <c r="AF26" s="36">
        <f t="shared" si="10"/>
        <v>0</v>
      </c>
      <c r="AG26" s="36">
        <f t="shared" si="2"/>
        <v>7755154</v>
      </c>
      <c r="AH26" s="40">
        <v>93476</v>
      </c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7" customFormat="1" ht="21">
      <c r="A27" s="42" t="s">
        <v>31</v>
      </c>
      <c r="B27" s="43">
        <v>3632664</v>
      </c>
      <c r="C27" s="43">
        <v>0</v>
      </c>
      <c r="D27" s="43">
        <f t="shared" si="3"/>
        <v>3632664</v>
      </c>
      <c r="E27" s="43">
        <v>413134</v>
      </c>
      <c r="F27" s="43">
        <v>0</v>
      </c>
      <c r="G27" s="43">
        <f t="shared" si="4"/>
        <v>413134</v>
      </c>
      <c r="H27" s="44">
        <v>624241</v>
      </c>
      <c r="I27" s="43">
        <v>0</v>
      </c>
      <c r="J27" s="43">
        <f t="shared" si="5"/>
        <v>624241</v>
      </c>
      <c r="K27" s="43">
        <v>61342</v>
      </c>
      <c r="L27" s="43">
        <v>0</v>
      </c>
      <c r="M27" s="43">
        <f t="shared" si="6"/>
        <v>61342</v>
      </c>
      <c r="N27" s="45">
        <v>977980</v>
      </c>
      <c r="O27" s="43">
        <v>0</v>
      </c>
      <c r="P27" s="44">
        <f t="shared" si="7"/>
        <v>977980</v>
      </c>
      <c r="Q27" s="21"/>
      <c r="R27" s="42" t="s">
        <v>31</v>
      </c>
      <c r="S27" s="43">
        <v>1458171</v>
      </c>
      <c r="T27" s="43">
        <v>0</v>
      </c>
      <c r="U27" s="43">
        <f t="shared" si="11"/>
        <v>1458171</v>
      </c>
      <c r="V27" s="43">
        <v>1000</v>
      </c>
      <c r="W27" s="43">
        <v>0</v>
      </c>
      <c r="X27" s="43">
        <f t="shared" si="12"/>
        <v>1000</v>
      </c>
      <c r="Y27" s="43">
        <v>586541</v>
      </c>
      <c r="Z27" s="43">
        <v>0</v>
      </c>
      <c r="AA27" s="43">
        <f t="shared" si="0"/>
        <v>586541</v>
      </c>
      <c r="AB27" s="43">
        <v>81</v>
      </c>
      <c r="AC27" s="43">
        <v>0</v>
      </c>
      <c r="AD27" s="43">
        <f t="shared" si="1"/>
        <v>81</v>
      </c>
      <c r="AE27" s="44">
        <v>7755154</v>
      </c>
      <c r="AF27" s="43">
        <f t="shared" si="10"/>
        <v>0</v>
      </c>
      <c r="AG27" s="43">
        <f t="shared" si="2"/>
        <v>7755154</v>
      </c>
      <c r="AH27" s="46">
        <v>93476</v>
      </c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s="7" customFormat="1" ht="39.6">
      <c r="A28" s="41" t="s">
        <v>32</v>
      </c>
      <c r="B28" s="36">
        <v>7204162</v>
      </c>
      <c r="C28" s="36">
        <f>SUM(C29:C30)</f>
        <v>288141</v>
      </c>
      <c r="D28" s="36">
        <f t="shared" si="3"/>
        <v>7492303</v>
      </c>
      <c r="E28" s="36">
        <v>879496</v>
      </c>
      <c r="F28" s="36">
        <f>SUM(F29:F30)</f>
        <v>35152</v>
      </c>
      <c r="G28" s="36">
        <f t="shared" si="4"/>
        <v>914648</v>
      </c>
      <c r="H28" s="37">
        <v>703838</v>
      </c>
      <c r="I28" s="36">
        <f>SUM(I29:I30)</f>
        <v>0</v>
      </c>
      <c r="J28" s="36">
        <f t="shared" si="5"/>
        <v>703838</v>
      </c>
      <c r="K28" s="36">
        <v>3160</v>
      </c>
      <c r="L28" s="36">
        <f>SUM(L29:L30)</f>
        <v>0</v>
      </c>
      <c r="M28" s="36">
        <f t="shared" si="6"/>
        <v>3160</v>
      </c>
      <c r="N28" s="38">
        <v>8496173</v>
      </c>
      <c r="O28" s="36">
        <f>SUM(O29:O30)</f>
        <v>72966</v>
      </c>
      <c r="P28" s="37">
        <f t="shared" si="7"/>
        <v>8569139</v>
      </c>
      <c r="Q28" s="18"/>
      <c r="R28" s="41" t="s">
        <v>32</v>
      </c>
      <c r="S28" s="36">
        <v>2625486</v>
      </c>
      <c r="T28" s="36">
        <f>SUM(T29:T30)</f>
        <v>0</v>
      </c>
      <c r="U28" s="36">
        <f t="shared" si="11"/>
        <v>2625486</v>
      </c>
      <c r="V28" s="36">
        <v>2105</v>
      </c>
      <c r="W28" s="36">
        <f>SUM(W29:W30)</f>
        <v>0</v>
      </c>
      <c r="X28" s="36">
        <f t="shared" si="12"/>
        <v>2105</v>
      </c>
      <c r="Y28" s="36">
        <v>1362831</v>
      </c>
      <c r="Z28" s="36">
        <f>SUM(Z29:Z30)</f>
        <v>-3294</v>
      </c>
      <c r="AA28" s="36">
        <f t="shared" si="0"/>
        <v>1359537</v>
      </c>
      <c r="AB28" s="36">
        <v>1110</v>
      </c>
      <c r="AC28" s="36">
        <f>SUM(AC29:AC30)</f>
        <v>0</v>
      </c>
      <c r="AD28" s="36">
        <f t="shared" si="1"/>
        <v>1110</v>
      </c>
      <c r="AE28" s="37">
        <v>21278361</v>
      </c>
      <c r="AF28" s="36">
        <f t="shared" si="10"/>
        <v>392965</v>
      </c>
      <c r="AG28" s="36">
        <f t="shared" si="2"/>
        <v>21671326</v>
      </c>
      <c r="AH28" s="40">
        <v>38978</v>
      </c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7" customFormat="1" ht="21">
      <c r="A29" s="42" t="s">
        <v>33</v>
      </c>
      <c r="B29" s="43">
        <v>67148</v>
      </c>
      <c r="C29" s="43">
        <v>2660</v>
      </c>
      <c r="D29" s="43">
        <f t="shared" si="3"/>
        <v>69808</v>
      </c>
      <c r="E29" s="43">
        <v>0</v>
      </c>
      <c r="F29" s="43">
        <v>0</v>
      </c>
      <c r="G29" s="43">
        <f t="shared" si="4"/>
        <v>0</v>
      </c>
      <c r="H29" s="44">
        <v>4634</v>
      </c>
      <c r="I29" s="43">
        <v>0</v>
      </c>
      <c r="J29" s="43">
        <f t="shared" si="5"/>
        <v>4634</v>
      </c>
      <c r="K29" s="43">
        <v>3160</v>
      </c>
      <c r="L29" s="43">
        <v>0</v>
      </c>
      <c r="M29" s="43">
        <f t="shared" si="6"/>
        <v>3160</v>
      </c>
      <c r="N29" s="45">
        <v>25513</v>
      </c>
      <c r="O29" s="43">
        <v>634</v>
      </c>
      <c r="P29" s="44">
        <f t="shared" si="7"/>
        <v>26147</v>
      </c>
      <c r="Q29" s="21"/>
      <c r="R29" s="42" t="s">
        <v>33</v>
      </c>
      <c r="S29" s="43">
        <v>82516</v>
      </c>
      <c r="T29" s="43">
        <v>0</v>
      </c>
      <c r="U29" s="43">
        <f t="shared" si="11"/>
        <v>82516</v>
      </c>
      <c r="V29" s="43">
        <v>0</v>
      </c>
      <c r="W29" s="43">
        <v>0</v>
      </c>
      <c r="X29" s="43">
        <f t="shared" si="12"/>
        <v>0</v>
      </c>
      <c r="Y29" s="43">
        <v>9786</v>
      </c>
      <c r="Z29" s="43">
        <v>-3294</v>
      </c>
      <c r="AA29" s="43">
        <f t="shared" si="0"/>
        <v>6492</v>
      </c>
      <c r="AB29" s="43">
        <v>2</v>
      </c>
      <c r="AC29" s="43">
        <v>0</v>
      </c>
      <c r="AD29" s="43">
        <f t="shared" si="1"/>
        <v>2</v>
      </c>
      <c r="AE29" s="44">
        <v>192759</v>
      </c>
      <c r="AF29" s="43">
        <f t="shared" si="10"/>
        <v>0</v>
      </c>
      <c r="AG29" s="43">
        <f t="shared" si="2"/>
        <v>192759</v>
      </c>
      <c r="AH29" s="46">
        <v>248</v>
      </c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1:51" s="7" customFormat="1" ht="21">
      <c r="A30" s="42" t="s">
        <v>34</v>
      </c>
      <c r="B30" s="43">
        <v>7137014</v>
      </c>
      <c r="C30" s="43">
        <v>285481</v>
      </c>
      <c r="D30" s="43">
        <f t="shared" si="3"/>
        <v>7422495</v>
      </c>
      <c r="E30" s="43">
        <v>879496</v>
      </c>
      <c r="F30" s="43">
        <v>35152</v>
      </c>
      <c r="G30" s="43">
        <f t="shared" si="4"/>
        <v>914648</v>
      </c>
      <c r="H30" s="44">
        <v>699204</v>
      </c>
      <c r="I30" s="43">
        <v>0</v>
      </c>
      <c r="J30" s="43">
        <f t="shared" si="5"/>
        <v>699204</v>
      </c>
      <c r="K30" s="43">
        <v>0</v>
      </c>
      <c r="L30" s="43">
        <v>0</v>
      </c>
      <c r="M30" s="43">
        <f t="shared" si="6"/>
        <v>0</v>
      </c>
      <c r="N30" s="45">
        <v>8470660</v>
      </c>
      <c r="O30" s="43">
        <v>72332</v>
      </c>
      <c r="P30" s="44">
        <f t="shared" si="7"/>
        <v>8542992</v>
      </c>
      <c r="Q30" s="21"/>
      <c r="R30" s="42" t="s">
        <v>34</v>
      </c>
      <c r="S30" s="43">
        <v>2542970</v>
      </c>
      <c r="T30" s="43">
        <v>0</v>
      </c>
      <c r="U30" s="43">
        <f t="shared" si="11"/>
        <v>2542970</v>
      </c>
      <c r="V30" s="43">
        <v>2105</v>
      </c>
      <c r="W30" s="43">
        <v>0</v>
      </c>
      <c r="X30" s="43">
        <f t="shared" si="12"/>
        <v>2105</v>
      </c>
      <c r="Y30" s="43">
        <v>1353045</v>
      </c>
      <c r="Z30" s="43">
        <v>0</v>
      </c>
      <c r="AA30" s="43">
        <f t="shared" si="0"/>
        <v>1353045</v>
      </c>
      <c r="AB30" s="43">
        <v>1108</v>
      </c>
      <c r="AC30" s="43">
        <v>0</v>
      </c>
      <c r="AD30" s="43">
        <f t="shared" si="1"/>
        <v>1108</v>
      </c>
      <c r="AE30" s="44">
        <v>21085602</v>
      </c>
      <c r="AF30" s="43">
        <f t="shared" si="10"/>
        <v>392965</v>
      </c>
      <c r="AG30" s="43">
        <f t="shared" si="2"/>
        <v>21478567</v>
      </c>
      <c r="AH30" s="46">
        <v>38730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1:51" s="7" customFormat="1" ht="21">
      <c r="A31" s="41" t="s">
        <v>35</v>
      </c>
      <c r="B31" s="36">
        <v>864936</v>
      </c>
      <c r="C31" s="36">
        <f>C32</f>
        <v>0</v>
      </c>
      <c r="D31" s="36">
        <f t="shared" si="3"/>
        <v>864936</v>
      </c>
      <c r="E31" s="36">
        <v>1642</v>
      </c>
      <c r="F31" s="36">
        <f>F32</f>
        <v>0</v>
      </c>
      <c r="G31" s="36">
        <f t="shared" si="4"/>
        <v>1642</v>
      </c>
      <c r="H31" s="37">
        <v>75246</v>
      </c>
      <c r="I31" s="36">
        <f>I32</f>
        <v>0</v>
      </c>
      <c r="J31" s="36">
        <f t="shared" si="5"/>
        <v>75246</v>
      </c>
      <c r="K31" s="36">
        <v>28381</v>
      </c>
      <c r="L31" s="36">
        <f>L32</f>
        <v>0</v>
      </c>
      <c r="M31" s="36">
        <f t="shared" si="6"/>
        <v>28381</v>
      </c>
      <c r="N31" s="38">
        <v>195353</v>
      </c>
      <c r="O31" s="36">
        <f>O32</f>
        <v>0</v>
      </c>
      <c r="P31" s="37">
        <f t="shared" si="7"/>
        <v>195353</v>
      </c>
      <c r="Q31" s="18"/>
      <c r="R31" s="41" t="s">
        <v>35</v>
      </c>
      <c r="S31" s="36">
        <v>188889</v>
      </c>
      <c r="T31" s="36">
        <f>T32</f>
        <v>0</v>
      </c>
      <c r="U31" s="36">
        <f t="shared" si="11"/>
        <v>188889</v>
      </c>
      <c r="V31" s="36">
        <v>0</v>
      </c>
      <c r="W31" s="36">
        <f>W32</f>
        <v>0</v>
      </c>
      <c r="X31" s="36">
        <f t="shared" si="12"/>
        <v>0</v>
      </c>
      <c r="Y31" s="36">
        <v>118561</v>
      </c>
      <c r="Z31" s="36">
        <f>Z32</f>
        <v>0</v>
      </c>
      <c r="AA31" s="36">
        <f t="shared" si="0"/>
        <v>118561</v>
      </c>
      <c r="AB31" s="36">
        <v>2</v>
      </c>
      <c r="AC31" s="36">
        <f>AC32</f>
        <v>0</v>
      </c>
      <c r="AD31" s="36">
        <f t="shared" si="1"/>
        <v>2</v>
      </c>
      <c r="AE31" s="37">
        <v>1473010</v>
      </c>
      <c r="AF31" s="36">
        <f t="shared" si="10"/>
        <v>0</v>
      </c>
      <c r="AG31" s="36">
        <f t="shared" si="2"/>
        <v>1473010</v>
      </c>
      <c r="AH31" s="40">
        <v>21609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s="7" customFormat="1" ht="21">
      <c r="A32" s="42" t="s">
        <v>36</v>
      </c>
      <c r="B32" s="43">
        <v>864936</v>
      </c>
      <c r="C32" s="43">
        <v>0</v>
      </c>
      <c r="D32" s="43">
        <f t="shared" si="3"/>
        <v>864936</v>
      </c>
      <c r="E32" s="43">
        <v>1642</v>
      </c>
      <c r="F32" s="43">
        <v>0</v>
      </c>
      <c r="G32" s="43">
        <f t="shared" si="4"/>
        <v>1642</v>
      </c>
      <c r="H32" s="44">
        <v>75246</v>
      </c>
      <c r="I32" s="43">
        <v>0</v>
      </c>
      <c r="J32" s="43">
        <f t="shared" si="5"/>
        <v>75246</v>
      </c>
      <c r="K32" s="43">
        <v>28381</v>
      </c>
      <c r="L32" s="43">
        <v>0</v>
      </c>
      <c r="M32" s="43">
        <f t="shared" si="6"/>
        <v>28381</v>
      </c>
      <c r="N32" s="45">
        <v>195353</v>
      </c>
      <c r="O32" s="43">
        <v>0</v>
      </c>
      <c r="P32" s="44">
        <f t="shared" si="7"/>
        <v>195353</v>
      </c>
      <c r="Q32" s="21"/>
      <c r="R32" s="42" t="s">
        <v>36</v>
      </c>
      <c r="S32" s="43">
        <v>188889</v>
      </c>
      <c r="T32" s="43">
        <v>0</v>
      </c>
      <c r="U32" s="43">
        <f t="shared" si="11"/>
        <v>188889</v>
      </c>
      <c r="V32" s="43">
        <v>0</v>
      </c>
      <c r="W32" s="43">
        <v>0</v>
      </c>
      <c r="X32" s="43">
        <f t="shared" si="12"/>
        <v>0</v>
      </c>
      <c r="Y32" s="43">
        <v>118561</v>
      </c>
      <c r="Z32" s="43">
        <v>0</v>
      </c>
      <c r="AA32" s="43">
        <f t="shared" si="0"/>
        <v>118561</v>
      </c>
      <c r="AB32" s="43">
        <v>2</v>
      </c>
      <c r="AC32" s="43">
        <v>0</v>
      </c>
      <c r="AD32" s="43">
        <f t="shared" si="1"/>
        <v>2</v>
      </c>
      <c r="AE32" s="44">
        <v>1473010</v>
      </c>
      <c r="AF32" s="43">
        <f t="shared" si="10"/>
        <v>0</v>
      </c>
      <c r="AG32" s="43">
        <f t="shared" si="2"/>
        <v>1473010</v>
      </c>
      <c r="AH32" s="46">
        <v>21609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1" s="7" customFormat="1" ht="21">
      <c r="A33" s="41" t="s">
        <v>37</v>
      </c>
      <c r="B33" s="36">
        <v>2162646</v>
      </c>
      <c r="C33" s="36">
        <f>SUM(C34:C35)</f>
        <v>10585</v>
      </c>
      <c r="D33" s="36">
        <f t="shared" si="3"/>
        <v>2173231</v>
      </c>
      <c r="E33" s="36">
        <v>82910</v>
      </c>
      <c r="F33" s="36">
        <f>SUM(F34:F35)</f>
        <v>289</v>
      </c>
      <c r="G33" s="36">
        <f t="shared" si="4"/>
        <v>83199</v>
      </c>
      <c r="H33" s="37">
        <v>224422</v>
      </c>
      <c r="I33" s="36">
        <f>SUM(I34:I35)</f>
        <v>0</v>
      </c>
      <c r="J33" s="36">
        <f t="shared" si="5"/>
        <v>224422</v>
      </c>
      <c r="K33" s="36">
        <v>2630</v>
      </c>
      <c r="L33" s="36">
        <f>SUM(L34:L35)</f>
        <v>0</v>
      </c>
      <c r="M33" s="36">
        <f t="shared" si="6"/>
        <v>2630</v>
      </c>
      <c r="N33" s="38">
        <v>541638</v>
      </c>
      <c r="O33" s="36">
        <f>SUM(O34:O35)</f>
        <v>2506</v>
      </c>
      <c r="P33" s="37">
        <f t="shared" si="7"/>
        <v>544144</v>
      </c>
      <c r="Q33" s="18"/>
      <c r="R33" s="41" t="s">
        <v>37</v>
      </c>
      <c r="S33" s="36">
        <v>615734</v>
      </c>
      <c r="T33" s="36">
        <f>SUM(T34:T35)</f>
        <v>0</v>
      </c>
      <c r="U33" s="36">
        <f t="shared" si="11"/>
        <v>615734</v>
      </c>
      <c r="V33" s="36">
        <v>10291</v>
      </c>
      <c r="W33" s="36">
        <f>SUM(W34:W35)</f>
        <v>0</v>
      </c>
      <c r="X33" s="36">
        <f t="shared" si="12"/>
        <v>10291</v>
      </c>
      <c r="Y33" s="36">
        <v>426762</v>
      </c>
      <c r="Z33" s="36">
        <f>SUM(Z34:Z35)</f>
        <v>-13380</v>
      </c>
      <c r="AA33" s="36">
        <f t="shared" si="0"/>
        <v>413382</v>
      </c>
      <c r="AB33" s="36">
        <v>104</v>
      </c>
      <c r="AC33" s="36">
        <f>SUM(AC34:AC35)</f>
        <v>0</v>
      </c>
      <c r="AD33" s="36">
        <f t="shared" si="1"/>
        <v>104</v>
      </c>
      <c r="AE33" s="37">
        <v>4067137</v>
      </c>
      <c r="AF33" s="36">
        <f t="shared" si="10"/>
        <v>0</v>
      </c>
      <c r="AG33" s="36">
        <f t="shared" si="2"/>
        <v>4067137</v>
      </c>
      <c r="AH33" s="40">
        <v>628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7" customFormat="1" ht="21">
      <c r="A34" s="42" t="s">
        <v>38</v>
      </c>
      <c r="B34" s="43">
        <v>825</v>
      </c>
      <c r="C34" s="43">
        <v>33</v>
      </c>
      <c r="D34" s="43">
        <f t="shared" si="3"/>
        <v>858</v>
      </c>
      <c r="E34" s="43">
        <v>0</v>
      </c>
      <c r="F34" s="43">
        <v>0</v>
      </c>
      <c r="G34" s="43">
        <f t="shared" si="4"/>
        <v>0</v>
      </c>
      <c r="H34" s="44">
        <v>121</v>
      </c>
      <c r="I34" s="43">
        <v>0</v>
      </c>
      <c r="J34" s="43">
        <f t="shared" si="5"/>
        <v>121</v>
      </c>
      <c r="K34" s="43">
        <v>0</v>
      </c>
      <c r="L34" s="43">
        <v>0</v>
      </c>
      <c r="M34" s="43">
        <f t="shared" si="6"/>
        <v>0</v>
      </c>
      <c r="N34" s="45">
        <v>242</v>
      </c>
      <c r="O34" s="43">
        <v>10</v>
      </c>
      <c r="P34" s="44">
        <f t="shared" si="7"/>
        <v>252</v>
      </c>
      <c r="Q34" s="21"/>
      <c r="R34" s="42" t="s">
        <v>38</v>
      </c>
      <c r="S34" s="43">
        <v>54</v>
      </c>
      <c r="T34" s="43">
        <v>0</v>
      </c>
      <c r="U34" s="43">
        <f t="shared" si="11"/>
        <v>54</v>
      </c>
      <c r="V34" s="43">
        <v>0</v>
      </c>
      <c r="W34" s="43">
        <v>0</v>
      </c>
      <c r="X34" s="43">
        <f t="shared" si="12"/>
        <v>0</v>
      </c>
      <c r="Y34" s="43">
        <v>250</v>
      </c>
      <c r="Z34" s="43">
        <v>-43</v>
      </c>
      <c r="AA34" s="43">
        <f t="shared" si="0"/>
        <v>207</v>
      </c>
      <c r="AB34" s="43">
        <v>0</v>
      </c>
      <c r="AC34" s="43">
        <v>0</v>
      </c>
      <c r="AD34" s="43">
        <f t="shared" si="1"/>
        <v>0</v>
      </c>
      <c r="AE34" s="44">
        <v>1492</v>
      </c>
      <c r="AF34" s="43">
        <f t="shared" si="10"/>
        <v>0</v>
      </c>
      <c r="AG34" s="43">
        <f t="shared" si="2"/>
        <v>1492</v>
      </c>
      <c r="AH34" s="46">
        <v>628</v>
      </c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 s="7" customFormat="1" ht="21">
      <c r="A35" s="42" t="s">
        <v>39</v>
      </c>
      <c r="B35" s="43">
        <v>2161821</v>
      </c>
      <c r="C35" s="43">
        <v>10552</v>
      </c>
      <c r="D35" s="43">
        <f t="shared" si="3"/>
        <v>2172373</v>
      </c>
      <c r="E35" s="43">
        <v>82910</v>
      </c>
      <c r="F35" s="43">
        <v>289</v>
      </c>
      <c r="G35" s="43">
        <f t="shared" si="4"/>
        <v>83199</v>
      </c>
      <c r="H35" s="44">
        <v>224301</v>
      </c>
      <c r="I35" s="43">
        <v>0</v>
      </c>
      <c r="J35" s="43">
        <f t="shared" si="5"/>
        <v>224301</v>
      </c>
      <c r="K35" s="43">
        <v>2630</v>
      </c>
      <c r="L35" s="43">
        <v>0</v>
      </c>
      <c r="M35" s="43">
        <f t="shared" si="6"/>
        <v>2630</v>
      </c>
      <c r="N35" s="45">
        <v>541396</v>
      </c>
      <c r="O35" s="43">
        <v>2496</v>
      </c>
      <c r="P35" s="44">
        <f t="shared" si="7"/>
        <v>543892</v>
      </c>
      <c r="Q35" s="21"/>
      <c r="R35" s="42" t="s">
        <v>39</v>
      </c>
      <c r="S35" s="43">
        <v>615680</v>
      </c>
      <c r="T35" s="43">
        <v>0</v>
      </c>
      <c r="U35" s="43">
        <f t="shared" si="11"/>
        <v>615680</v>
      </c>
      <c r="V35" s="43">
        <v>10291</v>
      </c>
      <c r="W35" s="43">
        <v>0</v>
      </c>
      <c r="X35" s="43">
        <f t="shared" si="12"/>
        <v>10291</v>
      </c>
      <c r="Y35" s="43">
        <v>426512</v>
      </c>
      <c r="Z35" s="43">
        <v>-13337</v>
      </c>
      <c r="AA35" s="43">
        <f t="shared" si="0"/>
        <v>413175</v>
      </c>
      <c r="AB35" s="43">
        <v>104</v>
      </c>
      <c r="AC35" s="43">
        <v>0</v>
      </c>
      <c r="AD35" s="43">
        <f t="shared" si="1"/>
        <v>104</v>
      </c>
      <c r="AE35" s="44">
        <v>4065645</v>
      </c>
      <c r="AF35" s="43">
        <f t="shared" si="10"/>
        <v>0</v>
      </c>
      <c r="AG35" s="43">
        <f t="shared" si="2"/>
        <v>4065645</v>
      </c>
      <c r="AH35" s="46">
        <v>0</v>
      </c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1:51" s="7" customFormat="1" ht="21">
      <c r="A36" s="41" t="s">
        <v>40</v>
      </c>
      <c r="B36" s="36">
        <v>3315478</v>
      </c>
      <c r="C36" s="36">
        <f>SUM(C37:C39)</f>
        <v>126106</v>
      </c>
      <c r="D36" s="36">
        <f t="shared" si="3"/>
        <v>3441584</v>
      </c>
      <c r="E36" s="36">
        <v>74431</v>
      </c>
      <c r="F36" s="36">
        <f>SUM(F37:F39)</f>
        <v>2976</v>
      </c>
      <c r="G36" s="36">
        <f t="shared" si="4"/>
        <v>77407</v>
      </c>
      <c r="H36" s="37">
        <v>243523</v>
      </c>
      <c r="I36" s="36">
        <f>SUM(I37:I39)</f>
        <v>0</v>
      </c>
      <c r="J36" s="36">
        <f t="shared" si="5"/>
        <v>243523</v>
      </c>
      <c r="K36" s="36">
        <v>22759</v>
      </c>
      <c r="L36" s="36">
        <f>SUM(L37:L39)</f>
        <v>0</v>
      </c>
      <c r="M36" s="36">
        <f t="shared" si="6"/>
        <v>22759</v>
      </c>
      <c r="N36" s="38">
        <v>6503032</v>
      </c>
      <c r="O36" s="36">
        <f>SUM(O37:O39)</f>
        <v>30555</v>
      </c>
      <c r="P36" s="37">
        <f t="shared" si="7"/>
        <v>6533587</v>
      </c>
      <c r="Q36" s="18"/>
      <c r="R36" s="41" t="s">
        <v>40</v>
      </c>
      <c r="S36" s="36">
        <v>1481629</v>
      </c>
      <c r="T36" s="36">
        <f>SUM(T37:T39)</f>
        <v>0</v>
      </c>
      <c r="U36" s="36">
        <f t="shared" si="11"/>
        <v>1481629</v>
      </c>
      <c r="V36" s="36">
        <v>0</v>
      </c>
      <c r="W36" s="36">
        <f>SUM(W37:W39)</f>
        <v>0</v>
      </c>
      <c r="X36" s="36">
        <f t="shared" si="12"/>
        <v>0</v>
      </c>
      <c r="Y36" s="36">
        <v>544771</v>
      </c>
      <c r="Z36" s="36">
        <f>SUM(Z37:Z39)</f>
        <v>-64411</v>
      </c>
      <c r="AA36" s="36">
        <f t="shared" si="0"/>
        <v>480360</v>
      </c>
      <c r="AB36" s="36">
        <v>777</v>
      </c>
      <c r="AC36" s="36">
        <f>SUM(AC37:AC39)</f>
        <v>0</v>
      </c>
      <c r="AD36" s="36">
        <f t="shared" si="1"/>
        <v>777</v>
      </c>
      <c r="AE36" s="37">
        <v>12186400</v>
      </c>
      <c r="AF36" s="36">
        <f t="shared" si="10"/>
        <v>95226</v>
      </c>
      <c r="AG36" s="36">
        <f t="shared" si="2"/>
        <v>12281626</v>
      </c>
      <c r="AH36" s="40">
        <v>0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s="7" customFormat="1" ht="21">
      <c r="A37" s="42" t="s">
        <v>41</v>
      </c>
      <c r="B37" s="43">
        <v>3152689</v>
      </c>
      <c r="C37" s="43">
        <v>126106</v>
      </c>
      <c r="D37" s="43">
        <f t="shared" si="3"/>
        <v>3278795</v>
      </c>
      <c r="E37" s="43">
        <v>74431</v>
      </c>
      <c r="F37" s="43">
        <v>2976</v>
      </c>
      <c r="G37" s="43">
        <f t="shared" si="4"/>
        <v>77407</v>
      </c>
      <c r="H37" s="44">
        <v>234012</v>
      </c>
      <c r="I37" s="43">
        <v>0</v>
      </c>
      <c r="J37" s="43">
        <f t="shared" si="5"/>
        <v>234012</v>
      </c>
      <c r="K37" s="43">
        <v>22759</v>
      </c>
      <c r="L37" s="43">
        <v>0</v>
      </c>
      <c r="M37" s="43">
        <f t="shared" si="6"/>
        <v>22759</v>
      </c>
      <c r="N37" s="45">
        <v>6460739</v>
      </c>
      <c r="O37" s="43">
        <v>30555</v>
      </c>
      <c r="P37" s="44">
        <f t="shared" si="7"/>
        <v>6491294</v>
      </c>
      <c r="Q37" s="21"/>
      <c r="R37" s="42" t="s">
        <v>41</v>
      </c>
      <c r="S37" s="43">
        <v>1462987</v>
      </c>
      <c r="T37" s="43">
        <v>0</v>
      </c>
      <c r="U37" s="43">
        <f t="shared" si="11"/>
        <v>1462987</v>
      </c>
      <c r="V37" s="43">
        <v>0</v>
      </c>
      <c r="W37" s="43">
        <v>0</v>
      </c>
      <c r="X37" s="43">
        <f t="shared" si="12"/>
        <v>0</v>
      </c>
      <c r="Y37" s="43">
        <v>523518</v>
      </c>
      <c r="Z37" s="43">
        <v>-64411</v>
      </c>
      <c r="AA37" s="43">
        <f t="shared" si="0"/>
        <v>459107</v>
      </c>
      <c r="AB37" s="43">
        <v>765</v>
      </c>
      <c r="AC37" s="43">
        <v>0</v>
      </c>
      <c r="AD37" s="43">
        <f t="shared" si="1"/>
        <v>765</v>
      </c>
      <c r="AE37" s="44">
        <v>11931900</v>
      </c>
      <c r="AF37" s="43">
        <f t="shared" si="10"/>
        <v>95226</v>
      </c>
      <c r="AG37" s="43">
        <f t="shared" si="2"/>
        <v>12027126</v>
      </c>
      <c r="AH37" s="46">
        <v>0</v>
      </c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1:51" s="7" customFormat="1" ht="38.4">
      <c r="A38" s="42" t="s">
        <v>42</v>
      </c>
      <c r="B38" s="43">
        <v>12406</v>
      </c>
      <c r="C38" s="43">
        <v>0</v>
      </c>
      <c r="D38" s="43">
        <f t="shared" si="3"/>
        <v>12406</v>
      </c>
      <c r="E38" s="43">
        <v>0</v>
      </c>
      <c r="F38" s="43">
        <v>0</v>
      </c>
      <c r="G38" s="43">
        <f t="shared" si="4"/>
        <v>0</v>
      </c>
      <c r="H38" s="44">
        <v>716</v>
      </c>
      <c r="I38" s="43">
        <v>0</v>
      </c>
      <c r="J38" s="43">
        <f t="shared" si="5"/>
        <v>716</v>
      </c>
      <c r="K38" s="43">
        <v>0</v>
      </c>
      <c r="L38" s="43">
        <v>0</v>
      </c>
      <c r="M38" s="43">
        <f t="shared" si="6"/>
        <v>0</v>
      </c>
      <c r="N38" s="45">
        <v>3083</v>
      </c>
      <c r="O38" s="43">
        <v>0</v>
      </c>
      <c r="P38" s="44">
        <f t="shared" si="7"/>
        <v>3083</v>
      </c>
      <c r="Q38" s="21"/>
      <c r="R38" s="42" t="s">
        <v>42</v>
      </c>
      <c r="S38" s="43">
        <v>1699</v>
      </c>
      <c r="T38" s="43">
        <v>0</v>
      </c>
      <c r="U38" s="43">
        <f t="shared" si="11"/>
        <v>1699</v>
      </c>
      <c r="V38" s="43">
        <v>0</v>
      </c>
      <c r="W38" s="43">
        <v>0</v>
      </c>
      <c r="X38" s="43">
        <f t="shared" si="12"/>
        <v>0</v>
      </c>
      <c r="Y38" s="43">
        <v>2189</v>
      </c>
      <c r="Z38" s="43">
        <v>0</v>
      </c>
      <c r="AA38" s="43">
        <f t="shared" si="0"/>
        <v>2189</v>
      </c>
      <c r="AB38" s="43">
        <v>9</v>
      </c>
      <c r="AC38" s="43">
        <v>0</v>
      </c>
      <c r="AD38" s="43">
        <f t="shared" si="1"/>
        <v>9</v>
      </c>
      <c r="AE38" s="44">
        <v>20102</v>
      </c>
      <c r="AF38" s="43">
        <f t="shared" si="10"/>
        <v>0</v>
      </c>
      <c r="AG38" s="43">
        <f t="shared" si="2"/>
        <v>20102</v>
      </c>
      <c r="AH38" s="46">
        <v>0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1:51" s="7" customFormat="1" ht="21">
      <c r="A39" s="42" t="s">
        <v>43</v>
      </c>
      <c r="B39" s="43">
        <v>150383</v>
      </c>
      <c r="C39" s="43">
        <v>0</v>
      </c>
      <c r="D39" s="43">
        <f t="shared" si="3"/>
        <v>150383</v>
      </c>
      <c r="E39" s="43">
        <v>0</v>
      </c>
      <c r="F39" s="43">
        <v>0</v>
      </c>
      <c r="G39" s="43">
        <f t="shared" si="4"/>
        <v>0</v>
      </c>
      <c r="H39" s="44">
        <v>8795</v>
      </c>
      <c r="I39" s="43">
        <v>0</v>
      </c>
      <c r="J39" s="43">
        <f t="shared" si="5"/>
        <v>8795</v>
      </c>
      <c r="K39" s="43">
        <v>0</v>
      </c>
      <c r="L39" s="43">
        <v>0</v>
      </c>
      <c r="M39" s="43">
        <f t="shared" si="6"/>
        <v>0</v>
      </c>
      <c r="N39" s="45">
        <v>39210</v>
      </c>
      <c r="O39" s="43">
        <v>0</v>
      </c>
      <c r="P39" s="44">
        <f t="shared" si="7"/>
        <v>39210</v>
      </c>
      <c r="Q39" s="21"/>
      <c r="R39" s="42" t="s">
        <v>43</v>
      </c>
      <c r="S39" s="43">
        <v>16943</v>
      </c>
      <c r="T39" s="43">
        <v>0</v>
      </c>
      <c r="U39" s="43">
        <f t="shared" si="11"/>
        <v>16943</v>
      </c>
      <c r="V39" s="43">
        <v>0</v>
      </c>
      <c r="W39" s="43">
        <v>0</v>
      </c>
      <c r="X39" s="43">
        <f t="shared" si="12"/>
        <v>0</v>
      </c>
      <c r="Y39" s="43">
        <v>19064</v>
      </c>
      <c r="Z39" s="43">
        <v>0</v>
      </c>
      <c r="AA39" s="43">
        <f t="shared" si="0"/>
        <v>19064</v>
      </c>
      <c r="AB39" s="43">
        <v>3</v>
      </c>
      <c r="AC39" s="43">
        <v>0</v>
      </c>
      <c r="AD39" s="43">
        <f t="shared" si="1"/>
        <v>3</v>
      </c>
      <c r="AE39" s="44">
        <v>234398</v>
      </c>
      <c r="AF39" s="43">
        <f t="shared" si="10"/>
        <v>0</v>
      </c>
      <c r="AG39" s="43">
        <f t="shared" si="2"/>
        <v>234398</v>
      </c>
      <c r="AH39" s="46">
        <v>0</v>
      </c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s="7" customFormat="1" ht="21">
      <c r="A40" s="41" t="s">
        <v>44</v>
      </c>
      <c r="B40" s="36">
        <v>160352</v>
      </c>
      <c r="C40" s="36">
        <f>C41</f>
        <v>6415</v>
      </c>
      <c r="D40" s="36">
        <f t="shared" si="3"/>
        <v>166767</v>
      </c>
      <c r="E40" s="36">
        <v>38751</v>
      </c>
      <c r="F40" s="36">
        <f>F41</f>
        <v>1551</v>
      </c>
      <c r="G40" s="36">
        <f t="shared" si="4"/>
        <v>40302</v>
      </c>
      <c r="H40" s="37">
        <v>16697</v>
      </c>
      <c r="I40" s="36">
        <f>I41</f>
        <v>668</v>
      </c>
      <c r="J40" s="36">
        <f t="shared" si="5"/>
        <v>17365</v>
      </c>
      <c r="K40" s="36">
        <v>0</v>
      </c>
      <c r="L40" s="36">
        <f>L41</f>
        <v>0</v>
      </c>
      <c r="M40" s="36">
        <f t="shared" si="6"/>
        <v>0</v>
      </c>
      <c r="N40" s="38">
        <v>40201</v>
      </c>
      <c r="O40" s="36">
        <f>O41</f>
        <v>1608</v>
      </c>
      <c r="P40" s="37">
        <f t="shared" si="7"/>
        <v>41809</v>
      </c>
      <c r="Q40" s="18"/>
      <c r="R40" s="41" t="s">
        <v>44</v>
      </c>
      <c r="S40" s="36">
        <v>83350</v>
      </c>
      <c r="T40" s="36">
        <f>T41</f>
        <v>1103</v>
      </c>
      <c r="U40" s="36">
        <f t="shared" si="11"/>
        <v>84453</v>
      </c>
      <c r="V40" s="36">
        <v>0</v>
      </c>
      <c r="W40" s="36">
        <f>W41</f>
        <v>0</v>
      </c>
      <c r="X40" s="36">
        <f t="shared" si="12"/>
        <v>0</v>
      </c>
      <c r="Y40" s="36">
        <v>31563</v>
      </c>
      <c r="Z40" s="36">
        <f>Z41</f>
        <v>1224</v>
      </c>
      <c r="AA40" s="36">
        <f t="shared" si="0"/>
        <v>32787</v>
      </c>
      <c r="AB40" s="36">
        <v>6</v>
      </c>
      <c r="AC40" s="36">
        <f>AC41</f>
        <v>0</v>
      </c>
      <c r="AD40" s="36">
        <f t="shared" si="1"/>
        <v>6</v>
      </c>
      <c r="AE40" s="37">
        <v>370920</v>
      </c>
      <c r="AF40" s="36">
        <f t="shared" si="10"/>
        <v>12569</v>
      </c>
      <c r="AG40" s="36">
        <f t="shared" si="2"/>
        <v>383489</v>
      </c>
      <c r="AH40" s="40">
        <v>0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s="7" customFormat="1" ht="21">
      <c r="A41" s="42" t="s">
        <v>45</v>
      </c>
      <c r="B41" s="43">
        <v>160352</v>
      </c>
      <c r="C41" s="43">
        <v>6415</v>
      </c>
      <c r="D41" s="43">
        <f t="shared" si="3"/>
        <v>166767</v>
      </c>
      <c r="E41" s="43">
        <v>38751</v>
      </c>
      <c r="F41" s="43">
        <v>1551</v>
      </c>
      <c r="G41" s="43">
        <f t="shared" si="4"/>
        <v>40302</v>
      </c>
      <c r="H41" s="44">
        <v>16697</v>
      </c>
      <c r="I41" s="43">
        <v>668</v>
      </c>
      <c r="J41" s="43">
        <f t="shared" si="5"/>
        <v>17365</v>
      </c>
      <c r="K41" s="43">
        <v>0</v>
      </c>
      <c r="L41" s="43">
        <v>0</v>
      </c>
      <c r="M41" s="43">
        <f t="shared" si="6"/>
        <v>0</v>
      </c>
      <c r="N41" s="45">
        <v>40201</v>
      </c>
      <c r="O41" s="43">
        <v>1608</v>
      </c>
      <c r="P41" s="44">
        <f t="shared" si="7"/>
        <v>41809</v>
      </c>
      <c r="Q41" s="21"/>
      <c r="R41" s="42" t="s">
        <v>45</v>
      </c>
      <c r="S41" s="43">
        <v>83350</v>
      </c>
      <c r="T41" s="43">
        <v>1103</v>
      </c>
      <c r="U41" s="43">
        <f t="shared" si="11"/>
        <v>84453</v>
      </c>
      <c r="V41" s="43">
        <v>0</v>
      </c>
      <c r="W41" s="43">
        <v>0</v>
      </c>
      <c r="X41" s="43">
        <f t="shared" si="12"/>
        <v>0</v>
      </c>
      <c r="Y41" s="43">
        <v>31563</v>
      </c>
      <c r="Z41" s="43">
        <v>1224</v>
      </c>
      <c r="AA41" s="43">
        <f t="shared" si="0"/>
        <v>32787</v>
      </c>
      <c r="AB41" s="43">
        <v>6</v>
      </c>
      <c r="AC41" s="43">
        <v>0</v>
      </c>
      <c r="AD41" s="43">
        <f t="shared" si="1"/>
        <v>6</v>
      </c>
      <c r="AE41" s="44">
        <v>370920</v>
      </c>
      <c r="AF41" s="43">
        <f t="shared" si="10"/>
        <v>12569</v>
      </c>
      <c r="AG41" s="43">
        <f t="shared" si="2"/>
        <v>383489</v>
      </c>
      <c r="AH41" s="46">
        <v>0</v>
      </c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s="7" customFormat="1" ht="21">
      <c r="A42" s="41" t="s">
        <v>46</v>
      </c>
      <c r="B42" s="36">
        <v>40</v>
      </c>
      <c r="C42" s="36">
        <f>C43</f>
        <v>-15</v>
      </c>
      <c r="D42" s="36">
        <f t="shared" si="3"/>
        <v>25</v>
      </c>
      <c r="E42" s="36">
        <v>1710</v>
      </c>
      <c r="F42" s="36">
        <f>F43</f>
        <v>69</v>
      </c>
      <c r="G42" s="36">
        <f t="shared" si="4"/>
        <v>1779</v>
      </c>
      <c r="H42" s="37">
        <v>106</v>
      </c>
      <c r="I42" s="36">
        <f>I43</f>
        <v>-52</v>
      </c>
      <c r="J42" s="36">
        <f t="shared" si="5"/>
        <v>54</v>
      </c>
      <c r="K42" s="36">
        <v>0</v>
      </c>
      <c r="L42" s="36">
        <f>L43</f>
        <v>0</v>
      </c>
      <c r="M42" s="36">
        <f t="shared" si="6"/>
        <v>0</v>
      </c>
      <c r="N42" s="38">
        <v>214</v>
      </c>
      <c r="O42" s="36">
        <f>O43</f>
        <v>8</v>
      </c>
      <c r="P42" s="37">
        <f t="shared" si="7"/>
        <v>222</v>
      </c>
      <c r="Q42" s="18"/>
      <c r="R42" s="41" t="s">
        <v>46</v>
      </c>
      <c r="S42" s="36">
        <v>106</v>
      </c>
      <c r="T42" s="36">
        <f>T43</f>
        <v>0</v>
      </c>
      <c r="U42" s="36">
        <f t="shared" si="11"/>
        <v>106</v>
      </c>
      <c r="V42" s="36">
        <v>0</v>
      </c>
      <c r="W42" s="36">
        <f>W43</f>
        <v>0</v>
      </c>
      <c r="X42" s="36">
        <f t="shared" si="12"/>
        <v>0</v>
      </c>
      <c r="Y42" s="36">
        <v>250</v>
      </c>
      <c r="Z42" s="36">
        <f>Z43</f>
        <v>-10</v>
      </c>
      <c r="AA42" s="36">
        <f t="shared" si="0"/>
        <v>240</v>
      </c>
      <c r="AB42" s="36">
        <v>0</v>
      </c>
      <c r="AC42" s="36">
        <f>AC43</f>
        <v>0</v>
      </c>
      <c r="AD42" s="36">
        <f t="shared" si="1"/>
        <v>0</v>
      </c>
      <c r="AE42" s="37">
        <v>2426</v>
      </c>
      <c r="AF42" s="36">
        <f t="shared" si="10"/>
        <v>0</v>
      </c>
      <c r="AG42" s="36">
        <f t="shared" si="2"/>
        <v>2426</v>
      </c>
      <c r="AH42" s="40">
        <v>0</v>
      </c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7" customFormat="1" ht="21">
      <c r="A43" s="42" t="s">
        <v>47</v>
      </c>
      <c r="B43" s="43">
        <v>40</v>
      </c>
      <c r="C43" s="43">
        <f>25-40</f>
        <v>-15</v>
      </c>
      <c r="D43" s="43">
        <f t="shared" si="3"/>
        <v>25</v>
      </c>
      <c r="E43" s="43">
        <v>1710</v>
      </c>
      <c r="F43" s="43">
        <f>1779-1710</f>
        <v>69</v>
      </c>
      <c r="G43" s="43">
        <f t="shared" si="4"/>
        <v>1779</v>
      </c>
      <c r="H43" s="44">
        <v>106</v>
      </c>
      <c r="I43" s="43">
        <f>54-106</f>
        <v>-52</v>
      </c>
      <c r="J43" s="43">
        <f t="shared" si="5"/>
        <v>54</v>
      </c>
      <c r="K43" s="43">
        <v>0</v>
      </c>
      <c r="L43" s="43">
        <v>0</v>
      </c>
      <c r="M43" s="43">
        <f t="shared" si="6"/>
        <v>0</v>
      </c>
      <c r="N43" s="45">
        <v>214</v>
      </c>
      <c r="O43" s="43">
        <v>8</v>
      </c>
      <c r="P43" s="44">
        <f t="shared" si="7"/>
        <v>222</v>
      </c>
      <c r="Q43" s="21"/>
      <c r="R43" s="42" t="s">
        <v>47</v>
      </c>
      <c r="S43" s="43">
        <v>106</v>
      </c>
      <c r="T43" s="43">
        <v>0</v>
      </c>
      <c r="U43" s="43">
        <f t="shared" si="11"/>
        <v>106</v>
      </c>
      <c r="V43" s="43">
        <v>0</v>
      </c>
      <c r="W43" s="43">
        <v>0</v>
      </c>
      <c r="X43" s="43">
        <f t="shared" si="12"/>
        <v>0</v>
      </c>
      <c r="Y43" s="43">
        <v>250</v>
      </c>
      <c r="Z43" s="43">
        <v>-10</v>
      </c>
      <c r="AA43" s="43">
        <f t="shared" si="0"/>
        <v>240</v>
      </c>
      <c r="AB43" s="43">
        <v>0</v>
      </c>
      <c r="AC43" s="43">
        <v>0</v>
      </c>
      <c r="AD43" s="43">
        <f t="shared" si="1"/>
        <v>0</v>
      </c>
      <c r="AE43" s="44">
        <v>2426</v>
      </c>
      <c r="AF43" s="43">
        <f t="shared" si="10"/>
        <v>0</v>
      </c>
      <c r="AG43" s="43">
        <f t="shared" si="2"/>
        <v>2426</v>
      </c>
      <c r="AH43" s="46">
        <v>0</v>
      </c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s="7" customFormat="1" ht="21">
      <c r="A44" s="41" t="s">
        <v>48</v>
      </c>
      <c r="B44" s="36">
        <v>432</v>
      </c>
      <c r="C44" s="36">
        <f>C45</f>
        <v>0</v>
      </c>
      <c r="D44" s="36">
        <f t="shared" si="3"/>
        <v>432</v>
      </c>
      <c r="E44" s="36">
        <v>0</v>
      </c>
      <c r="F44" s="36">
        <f>F45</f>
        <v>0</v>
      </c>
      <c r="G44" s="36">
        <f t="shared" si="4"/>
        <v>0</v>
      </c>
      <c r="H44" s="37">
        <v>0</v>
      </c>
      <c r="I44" s="36">
        <f>I45</f>
        <v>0</v>
      </c>
      <c r="J44" s="36">
        <f t="shared" si="5"/>
        <v>0</v>
      </c>
      <c r="K44" s="36">
        <v>0</v>
      </c>
      <c r="L44" s="36">
        <f>L45</f>
        <v>0</v>
      </c>
      <c r="M44" s="36">
        <f t="shared" si="6"/>
        <v>0</v>
      </c>
      <c r="N44" s="38">
        <v>0</v>
      </c>
      <c r="O44" s="36">
        <f>O45</f>
        <v>0</v>
      </c>
      <c r="P44" s="37">
        <f t="shared" si="7"/>
        <v>0</v>
      </c>
      <c r="Q44" s="18"/>
      <c r="R44" s="41" t="s">
        <v>48</v>
      </c>
      <c r="S44" s="36">
        <v>0</v>
      </c>
      <c r="T44" s="36">
        <f>T45</f>
        <v>0</v>
      </c>
      <c r="U44" s="36">
        <f t="shared" si="11"/>
        <v>0</v>
      </c>
      <c r="V44" s="36">
        <v>0</v>
      </c>
      <c r="W44" s="36">
        <f>W45</f>
        <v>0</v>
      </c>
      <c r="X44" s="36">
        <f t="shared" si="12"/>
        <v>0</v>
      </c>
      <c r="Y44" s="36">
        <v>0</v>
      </c>
      <c r="Z44" s="36">
        <f>Z45</f>
        <v>0</v>
      </c>
      <c r="AA44" s="36">
        <f t="shared" si="0"/>
        <v>0</v>
      </c>
      <c r="AB44" s="36">
        <v>0</v>
      </c>
      <c r="AC44" s="36">
        <f>AC45</f>
        <v>0</v>
      </c>
      <c r="AD44" s="36">
        <f t="shared" si="1"/>
        <v>0</v>
      </c>
      <c r="AE44" s="37">
        <v>432</v>
      </c>
      <c r="AF44" s="36">
        <f t="shared" si="10"/>
        <v>0</v>
      </c>
      <c r="AG44" s="36">
        <f t="shared" si="2"/>
        <v>432</v>
      </c>
      <c r="AH44" s="40">
        <v>160</v>
      </c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s="7" customFormat="1" ht="21">
      <c r="A45" s="42" t="s">
        <v>49</v>
      </c>
      <c r="B45" s="43">
        <v>432</v>
      </c>
      <c r="C45" s="43">
        <v>0</v>
      </c>
      <c r="D45" s="43">
        <f t="shared" si="3"/>
        <v>432</v>
      </c>
      <c r="E45" s="43">
        <v>0</v>
      </c>
      <c r="F45" s="43">
        <v>0</v>
      </c>
      <c r="G45" s="43">
        <f t="shared" si="4"/>
        <v>0</v>
      </c>
      <c r="H45" s="44">
        <v>0</v>
      </c>
      <c r="I45" s="43">
        <v>0</v>
      </c>
      <c r="J45" s="43">
        <f t="shared" si="5"/>
        <v>0</v>
      </c>
      <c r="K45" s="43">
        <v>0</v>
      </c>
      <c r="L45" s="43">
        <v>0</v>
      </c>
      <c r="M45" s="43">
        <f t="shared" si="6"/>
        <v>0</v>
      </c>
      <c r="N45" s="45">
        <v>0</v>
      </c>
      <c r="O45" s="43">
        <v>0</v>
      </c>
      <c r="P45" s="44">
        <f t="shared" si="7"/>
        <v>0</v>
      </c>
      <c r="Q45" s="21"/>
      <c r="R45" s="42" t="s">
        <v>49</v>
      </c>
      <c r="S45" s="43">
        <v>0</v>
      </c>
      <c r="T45" s="43">
        <v>0</v>
      </c>
      <c r="U45" s="43">
        <f t="shared" si="11"/>
        <v>0</v>
      </c>
      <c r="V45" s="43">
        <v>0</v>
      </c>
      <c r="W45" s="43">
        <v>0</v>
      </c>
      <c r="X45" s="43">
        <f t="shared" si="12"/>
        <v>0</v>
      </c>
      <c r="Y45" s="43">
        <v>0</v>
      </c>
      <c r="Z45" s="43">
        <v>0</v>
      </c>
      <c r="AA45" s="43">
        <f t="shared" si="0"/>
        <v>0</v>
      </c>
      <c r="AB45" s="43">
        <v>0</v>
      </c>
      <c r="AC45" s="43">
        <v>0</v>
      </c>
      <c r="AD45" s="43">
        <f t="shared" si="1"/>
        <v>0</v>
      </c>
      <c r="AE45" s="44">
        <v>432</v>
      </c>
      <c r="AF45" s="43">
        <f t="shared" si="10"/>
        <v>0</v>
      </c>
      <c r="AG45" s="43">
        <f t="shared" si="2"/>
        <v>432</v>
      </c>
      <c r="AH45" s="46">
        <v>160</v>
      </c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s="7" customFormat="1" ht="21">
      <c r="A46" s="35" t="s">
        <v>50</v>
      </c>
      <c r="B46" s="36">
        <v>0</v>
      </c>
      <c r="C46" s="36">
        <f>C47</f>
        <v>0</v>
      </c>
      <c r="D46" s="36">
        <f t="shared" si="3"/>
        <v>0</v>
      </c>
      <c r="E46" s="36">
        <v>4583</v>
      </c>
      <c r="F46" s="36">
        <f>F47</f>
        <v>0</v>
      </c>
      <c r="G46" s="36">
        <f t="shared" si="4"/>
        <v>4583</v>
      </c>
      <c r="H46" s="37">
        <v>365</v>
      </c>
      <c r="I46" s="36">
        <f>I47</f>
        <v>0</v>
      </c>
      <c r="J46" s="36">
        <f t="shared" si="5"/>
        <v>365</v>
      </c>
      <c r="K46" s="36">
        <v>0</v>
      </c>
      <c r="L46" s="36">
        <f>L47</f>
        <v>0</v>
      </c>
      <c r="M46" s="36">
        <f t="shared" si="6"/>
        <v>0</v>
      </c>
      <c r="N46" s="38">
        <v>573</v>
      </c>
      <c r="O46" s="36">
        <f>O47</f>
        <v>0</v>
      </c>
      <c r="P46" s="37">
        <f t="shared" si="7"/>
        <v>573</v>
      </c>
      <c r="Q46" s="18"/>
      <c r="R46" s="35" t="s">
        <v>50</v>
      </c>
      <c r="S46" s="36">
        <v>284</v>
      </c>
      <c r="T46" s="36">
        <f>T47</f>
        <v>0</v>
      </c>
      <c r="U46" s="36">
        <f t="shared" si="11"/>
        <v>284</v>
      </c>
      <c r="V46" s="36">
        <v>0</v>
      </c>
      <c r="W46" s="36">
        <f>W47</f>
        <v>0</v>
      </c>
      <c r="X46" s="36">
        <f t="shared" si="12"/>
        <v>0</v>
      </c>
      <c r="Y46" s="36">
        <v>632</v>
      </c>
      <c r="Z46" s="36">
        <f>Z47</f>
        <v>0</v>
      </c>
      <c r="AA46" s="36">
        <f t="shared" si="0"/>
        <v>632</v>
      </c>
      <c r="AB46" s="36">
        <v>0</v>
      </c>
      <c r="AC46" s="36">
        <f>AC47</f>
        <v>0</v>
      </c>
      <c r="AD46" s="36">
        <f t="shared" si="1"/>
        <v>0</v>
      </c>
      <c r="AE46" s="37">
        <v>6437</v>
      </c>
      <c r="AF46" s="36">
        <f t="shared" si="10"/>
        <v>0</v>
      </c>
      <c r="AG46" s="37">
        <f t="shared" si="2"/>
        <v>6437</v>
      </c>
      <c r="AH46" s="40">
        <v>300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s="7" customFormat="1" ht="21">
      <c r="A47" s="41" t="s">
        <v>13</v>
      </c>
      <c r="B47" s="36">
        <v>0</v>
      </c>
      <c r="C47" s="36">
        <f>SUM(C48:C49)</f>
        <v>0</v>
      </c>
      <c r="D47" s="36">
        <f t="shared" si="3"/>
        <v>0</v>
      </c>
      <c r="E47" s="36">
        <v>4583</v>
      </c>
      <c r="F47" s="36">
        <f>SUM(F48:F49)</f>
        <v>0</v>
      </c>
      <c r="G47" s="36">
        <f t="shared" si="4"/>
        <v>4583</v>
      </c>
      <c r="H47" s="37">
        <v>365</v>
      </c>
      <c r="I47" s="36">
        <f>SUM(I48:I49)</f>
        <v>0</v>
      </c>
      <c r="J47" s="36">
        <f t="shared" si="5"/>
        <v>365</v>
      </c>
      <c r="K47" s="36">
        <v>0</v>
      </c>
      <c r="L47" s="36">
        <f>SUM(L48:L49)</f>
        <v>0</v>
      </c>
      <c r="M47" s="36">
        <f t="shared" si="6"/>
        <v>0</v>
      </c>
      <c r="N47" s="38">
        <v>573</v>
      </c>
      <c r="O47" s="36">
        <f>SUM(O48:O49)</f>
        <v>0</v>
      </c>
      <c r="P47" s="37">
        <f t="shared" si="7"/>
        <v>573</v>
      </c>
      <c r="Q47" s="18"/>
      <c r="R47" s="41" t="s">
        <v>13</v>
      </c>
      <c r="S47" s="36">
        <v>284</v>
      </c>
      <c r="T47" s="36">
        <f>SUM(T48:T49)</f>
        <v>0</v>
      </c>
      <c r="U47" s="36">
        <f t="shared" si="11"/>
        <v>284</v>
      </c>
      <c r="V47" s="36">
        <v>0</v>
      </c>
      <c r="W47" s="36">
        <f>SUM(W48:W49)</f>
        <v>0</v>
      </c>
      <c r="X47" s="36">
        <f t="shared" si="12"/>
        <v>0</v>
      </c>
      <c r="Y47" s="36">
        <v>632</v>
      </c>
      <c r="Z47" s="36">
        <f>SUM(Z48:Z49)</f>
        <v>0</v>
      </c>
      <c r="AA47" s="36">
        <f t="shared" si="0"/>
        <v>632</v>
      </c>
      <c r="AB47" s="36">
        <v>0</v>
      </c>
      <c r="AC47" s="36">
        <f>SUM(AC48:AC49)</f>
        <v>0</v>
      </c>
      <c r="AD47" s="36">
        <f t="shared" si="1"/>
        <v>0</v>
      </c>
      <c r="AE47" s="37">
        <v>6437</v>
      </c>
      <c r="AF47" s="36">
        <f t="shared" si="10"/>
        <v>0</v>
      </c>
      <c r="AG47" s="37">
        <f t="shared" si="2"/>
        <v>6437</v>
      </c>
      <c r="AH47" s="40">
        <v>300</v>
      </c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s="7" customFormat="1" ht="21">
      <c r="A48" s="42" t="s">
        <v>14</v>
      </c>
      <c r="B48" s="43">
        <v>0</v>
      </c>
      <c r="C48" s="43">
        <v>0</v>
      </c>
      <c r="D48" s="43">
        <f t="shared" si="3"/>
        <v>0</v>
      </c>
      <c r="E48" s="43">
        <v>4583</v>
      </c>
      <c r="F48" s="43">
        <v>0</v>
      </c>
      <c r="G48" s="43">
        <f t="shared" si="4"/>
        <v>4583</v>
      </c>
      <c r="H48" s="44">
        <v>365</v>
      </c>
      <c r="I48" s="43">
        <v>0</v>
      </c>
      <c r="J48" s="43">
        <f t="shared" si="5"/>
        <v>365</v>
      </c>
      <c r="K48" s="43">
        <v>0</v>
      </c>
      <c r="L48" s="43">
        <v>0</v>
      </c>
      <c r="M48" s="43">
        <f t="shared" si="6"/>
        <v>0</v>
      </c>
      <c r="N48" s="45">
        <v>573</v>
      </c>
      <c r="O48" s="43">
        <v>0</v>
      </c>
      <c r="P48" s="44">
        <f t="shared" si="7"/>
        <v>573</v>
      </c>
      <c r="Q48" s="21"/>
      <c r="R48" s="42" t="s">
        <v>14</v>
      </c>
      <c r="S48" s="43">
        <v>284</v>
      </c>
      <c r="T48" s="43">
        <v>0</v>
      </c>
      <c r="U48" s="43">
        <f t="shared" si="11"/>
        <v>284</v>
      </c>
      <c r="V48" s="43">
        <v>0</v>
      </c>
      <c r="W48" s="43">
        <v>0</v>
      </c>
      <c r="X48" s="43">
        <f t="shared" si="12"/>
        <v>0</v>
      </c>
      <c r="Y48" s="43">
        <v>632</v>
      </c>
      <c r="Z48" s="43">
        <v>0</v>
      </c>
      <c r="AA48" s="43">
        <f t="shared" si="0"/>
        <v>632</v>
      </c>
      <c r="AB48" s="43">
        <v>0</v>
      </c>
      <c r="AC48" s="43">
        <v>0</v>
      </c>
      <c r="AD48" s="43">
        <f t="shared" si="1"/>
        <v>0</v>
      </c>
      <c r="AE48" s="44">
        <v>6437</v>
      </c>
      <c r="AF48" s="43">
        <f t="shared" si="10"/>
        <v>0</v>
      </c>
      <c r="AG48" s="44">
        <f t="shared" si="2"/>
        <v>6437</v>
      </c>
      <c r="AH48" s="46"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s="7" customFormat="1" ht="21">
      <c r="A49" s="42" t="s">
        <v>15</v>
      </c>
      <c r="B49" s="43">
        <v>0</v>
      </c>
      <c r="C49" s="43">
        <v>0</v>
      </c>
      <c r="D49" s="43">
        <f t="shared" si="3"/>
        <v>0</v>
      </c>
      <c r="E49" s="43">
        <v>0</v>
      </c>
      <c r="F49" s="43">
        <v>0</v>
      </c>
      <c r="G49" s="43">
        <f t="shared" si="4"/>
        <v>0</v>
      </c>
      <c r="H49" s="44">
        <v>0</v>
      </c>
      <c r="I49" s="43">
        <v>0</v>
      </c>
      <c r="J49" s="43">
        <f t="shared" si="5"/>
        <v>0</v>
      </c>
      <c r="K49" s="43">
        <v>0</v>
      </c>
      <c r="L49" s="43">
        <v>0</v>
      </c>
      <c r="M49" s="43">
        <f t="shared" si="6"/>
        <v>0</v>
      </c>
      <c r="N49" s="45">
        <v>0</v>
      </c>
      <c r="O49" s="43">
        <v>0</v>
      </c>
      <c r="P49" s="44">
        <f t="shared" si="7"/>
        <v>0</v>
      </c>
      <c r="Q49" s="21"/>
      <c r="R49" s="42" t="s">
        <v>15</v>
      </c>
      <c r="S49" s="43">
        <v>0</v>
      </c>
      <c r="T49" s="43">
        <v>0</v>
      </c>
      <c r="U49" s="43">
        <f t="shared" si="11"/>
        <v>0</v>
      </c>
      <c r="V49" s="43">
        <v>0</v>
      </c>
      <c r="W49" s="43">
        <v>0</v>
      </c>
      <c r="X49" s="43">
        <f t="shared" si="12"/>
        <v>0</v>
      </c>
      <c r="Y49" s="43">
        <v>0</v>
      </c>
      <c r="Z49" s="43">
        <v>0</v>
      </c>
      <c r="AA49" s="43">
        <f t="shared" si="0"/>
        <v>0</v>
      </c>
      <c r="AB49" s="43">
        <v>0</v>
      </c>
      <c r="AC49" s="43">
        <v>0</v>
      </c>
      <c r="AD49" s="43">
        <f t="shared" si="1"/>
        <v>0</v>
      </c>
      <c r="AE49" s="44">
        <v>0</v>
      </c>
      <c r="AF49" s="43">
        <f t="shared" si="10"/>
        <v>0</v>
      </c>
      <c r="AG49" s="44">
        <f t="shared" si="2"/>
        <v>0</v>
      </c>
      <c r="AH49" s="46">
        <v>300</v>
      </c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s="7" customFormat="1" ht="21">
      <c r="A50" s="47" t="s">
        <v>51</v>
      </c>
      <c r="B50" s="36">
        <v>73401857</v>
      </c>
      <c r="C50" s="36">
        <f>C6+C46</f>
        <v>2597232.7200000002</v>
      </c>
      <c r="D50" s="36">
        <f t="shared" si="3"/>
        <v>75999089.719999999</v>
      </c>
      <c r="E50" s="36">
        <v>2981906</v>
      </c>
      <c r="F50" s="36">
        <f>F6+F46</f>
        <v>76227</v>
      </c>
      <c r="G50" s="36">
        <f t="shared" si="4"/>
        <v>3058133</v>
      </c>
      <c r="H50" s="37">
        <v>3624530</v>
      </c>
      <c r="I50" s="36">
        <f>I6+I46</f>
        <v>182</v>
      </c>
      <c r="J50" s="36">
        <f t="shared" si="5"/>
        <v>3624712</v>
      </c>
      <c r="K50" s="36">
        <v>333108</v>
      </c>
      <c r="L50" s="36">
        <f>L6+L46</f>
        <v>3860</v>
      </c>
      <c r="M50" s="36">
        <f t="shared" si="6"/>
        <v>336968</v>
      </c>
      <c r="N50" s="38">
        <v>33132311</v>
      </c>
      <c r="O50" s="36">
        <f>O6+O46</f>
        <v>435544.04</v>
      </c>
      <c r="P50" s="37">
        <f t="shared" si="7"/>
        <v>33567855.039999999</v>
      </c>
      <c r="Q50" s="18"/>
      <c r="R50" s="47" t="s">
        <v>51</v>
      </c>
      <c r="S50" s="36">
        <v>11404363</v>
      </c>
      <c r="T50" s="36">
        <f>T6+T46</f>
        <v>64043</v>
      </c>
      <c r="U50" s="36">
        <f t="shared" si="11"/>
        <v>11468406</v>
      </c>
      <c r="V50" s="36">
        <v>27377</v>
      </c>
      <c r="W50" s="36">
        <f>W6+W46</f>
        <v>-1363</v>
      </c>
      <c r="X50" s="36">
        <f t="shared" si="12"/>
        <v>26014</v>
      </c>
      <c r="Y50" s="36">
        <v>9669680</v>
      </c>
      <c r="Z50" s="36">
        <f>Z6+Z46</f>
        <v>-56065</v>
      </c>
      <c r="AA50" s="36">
        <f t="shared" si="0"/>
        <v>9613615</v>
      </c>
      <c r="AB50" s="36">
        <v>3349</v>
      </c>
      <c r="AC50" s="36">
        <f>AC6+AC46</f>
        <v>0</v>
      </c>
      <c r="AD50" s="36">
        <f t="shared" si="1"/>
        <v>3349</v>
      </c>
      <c r="AE50" s="37">
        <v>134578481</v>
      </c>
      <c r="AF50" s="36">
        <f t="shared" si="10"/>
        <v>3119660.7600000002</v>
      </c>
      <c r="AG50" s="37">
        <f t="shared" si="2"/>
        <v>137698141.75999999</v>
      </c>
      <c r="AH50" s="40">
        <v>10258044</v>
      </c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s="7" customFormat="1" ht="6" customHeight="1" thickBo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4"/>
      <c r="P51" s="26"/>
      <c r="Q51" s="27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5"/>
      <c r="AF51" s="24"/>
      <c r="AG51" s="26"/>
      <c r="AH51" s="29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</row>
    <row r="52" spans="1:51" s="31" customFormat="1" ht="38.4" customHeight="1">
      <c r="A52" s="56" t="s">
        <v>63</v>
      </c>
      <c r="B52" s="56"/>
      <c r="C52" s="56"/>
      <c r="D52" s="56"/>
      <c r="E52" s="56"/>
      <c r="F52" s="56"/>
      <c r="G52" s="56"/>
      <c r="H52" s="56" t="s">
        <v>64</v>
      </c>
      <c r="I52" s="56"/>
      <c r="J52" s="56"/>
      <c r="K52" s="56"/>
      <c r="L52" s="56"/>
      <c r="M52" s="56"/>
      <c r="N52" s="56"/>
      <c r="O52" s="56"/>
      <c r="P52" s="56"/>
      <c r="Q52" s="30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</sheetData>
  <mergeCells count="21">
    <mergeCell ref="A52:G52"/>
    <mergeCell ref="H52:P52"/>
    <mergeCell ref="R52:AG52"/>
    <mergeCell ref="S4:U4"/>
    <mergeCell ref="V4:X4"/>
    <mergeCell ref="AE4:AG4"/>
    <mergeCell ref="A4:A5"/>
    <mergeCell ref="B4:D4"/>
    <mergeCell ref="E4:G4"/>
    <mergeCell ref="H4:J4"/>
    <mergeCell ref="AB4:AD4"/>
    <mergeCell ref="K4:M4"/>
    <mergeCell ref="A1:G1"/>
    <mergeCell ref="H1:P1"/>
    <mergeCell ref="R1:X1"/>
    <mergeCell ref="Y1:AG1"/>
    <mergeCell ref="O3:P3"/>
    <mergeCell ref="AF3:AH3"/>
    <mergeCell ref="N4:P4"/>
    <mergeCell ref="R4:R5"/>
    <mergeCell ref="Y4:AA4"/>
  </mergeCells>
  <phoneticPr fontId="1" type="noConversion"/>
  <printOptions horizontalCentered="1" verticalCentered="1"/>
  <pageMargins left="0.47244094488188981" right="0.47244094488188981" top="0.55118110236220474" bottom="0.47244094488188981" header="0.39370078740157483" footer="0.31496062992125984"/>
  <pageSetup paperSize="9" scale="59" firstPageNumber="38" fitToWidth="0" fitToHeight="2" pageOrder="overThenDown" orientation="portrait" useFirstPageNumber="1" r:id="rId1"/>
  <headerFooter alignWithMargins="0"/>
  <colBreaks count="3" manualBreakCount="3">
    <brk id="7" max="51" man="1"/>
    <brk id="16" max="51" man="1"/>
    <brk id="2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吳婉玉</dc:creator>
  <cp:lastModifiedBy>曾彥順</cp:lastModifiedBy>
  <cp:lastPrinted>2021-11-20T00:37:16Z</cp:lastPrinted>
  <dcterms:created xsi:type="dcterms:W3CDTF">2021-08-26T07:52:04Z</dcterms:created>
  <dcterms:modified xsi:type="dcterms:W3CDTF">2021-11-20T00:37:23Z</dcterms:modified>
</cp:coreProperties>
</file>