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6" activeTab="0"/>
  </bookViews>
  <sheets>
    <sheet name="融資" sheetId="1" r:id="rId1"/>
    <sheet name="經資併計" sheetId="2" r:id="rId2"/>
    <sheet name="資本門" sheetId="3" r:id="rId3"/>
    <sheet name="明細表" sheetId="4" r:id="rId4"/>
  </sheets>
  <definedNames>
    <definedName name="_xlnm.Print_Area" localSheetId="1">'經資併計'!$A$1:$P$27</definedName>
    <definedName name="_xlnm.Print_Area" localSheetId="0">'融資'!$A$1:$F$24</definedName>
    <definedName name="_xlnm.Print_Titles" localSheetId="3">'明細表'!$1:$7</definedName>
    <definedName name="_xlnm.Print_Titles" localSheetId="1">'經資併計'!$1:$7</definedName>
    <definedName name="_xlnm.Print_Titles" localSheetId="2">'資本門'!$1:$7</definedName>
    <definedName name="_xlnm.Print_Titles" localSheetId="0">'融資'!$1:$1</definedName>
  </definedNames>
  <calcPr fullCalcOnLoad="1"/>
</workbook>
</file>

<file path=xl/sharedStrings.xml><?xml version="1.0" encoding="utf-8"?>
<sst xmlns="http://schemas.openxmlformats.org/spreadsheetml/2006/main" count="666" uniqueCount="93">
  <si>
    <t>本年度未結清數</t>
  </si>
  <si>
    <t>本年度實現數</t>
  </si>
  <si>
    <t>以前年度轉入數</t>
  </si>
  <si>
    <t>年度別</t>
  </si>
  <si>
    <t>中央政府</t>
  </si>
  <si>
    <t>總決算</t>
  </si>
  <si>
    <t>以前年度歲出保留</t>
  </si>
  <si>
    <t>轉入數決算總表</t>
  </si>
  <si>
    <t>經資門併計</t>
  </si>
  <si>
    <t>中華民國</t>
  </si>
  <si>
    <t>111年度</t>
  </si>
  <si>
    <t>單位：新臺幣元</t>
  </si>
  <si>
    <t>資本門</t>
  </si>
  <si>
    <t>科        目</t>
  </si>
  <si>
    <t>本年度減免(註銷)數</t>
  </si>
  <si>
    <t>本年度調整數</t>
  </si>
  <si>
    <t>款</t>
  </si>
  <si>
    <t>項</t>
  </si>
  <si>
    <t>目</t>
  </si>
  <si>
    <t>節</t>
  </si>
  <si>
    <t xml:space="preserve">    名    稱</t>
  </si>
  <si>
    <t>應付數</t>
  </si>
  <si>
    <t>保留數</t>
  </si>
  <si>
    <t/>
  </si>
  <si>
    <t>　    合        計</t>
  </si>
  <si>
    <t>-</t>
  </si>
  <si>
    <t>轉入數決算表</t>
  </si>
  <si>
    <t>111年度</t>
  </si>
  <si>
    <t>5</t>
  </si>
  <si>
    <t>3</t>
  </si>
  <si>
    <t>1</t>
  </si>
  <si>
    <t>2</t>
  </si>
  <si>
    <t>7</t>
  </si>
  <si>
    <t>8</t>
  </si>
  <si>
    <t>4</t>
  </si>
  <si>
    <t>10</t>
  </si>
  <si>
    <t>12</t>
  </si>
  <si>
    <t>教育部主管</t>
  </si>
  <si>
    <t>體育署</t>
  </si>
  <si>
    <t>教育支出</t>
  </si>
  <si>
    <t>城鄉建設</t>
  </si>
  <si>
    <t>校園社區化改造</t>
  </si>
  <si>
    <t>文化支出</t>
  </si>
  <si>
    <t>營造休閒運動環境</t>
  </si>
  <si>
    <t>經濟部主管</t>
  </si>
  <si>
    <t>經濟部</t>
  </si>
  <si>
    <t>其他經濟服務支出</t>
  </si>
  <si>
    <t>公共服務據點整備</t>
  </si>
  <si>
    <t>工業局</t>
  </si>
  <si>
    <t>工業支出</t>
  </si>
  <si>
    <t>開發在地型產業園區</t>
  </si>
  <si>
    <t>能源局</t>
  </si>
  <si>
    <t>綠能建設</t>
  </si>
  <si>
    <t>完備綠能技術及建設</t>
  </si>
  <si>
    <t>交通部主管</t>
  </si>
  <si>
    <t>交通部</t>
  </si>
  <si>
    <t>交通支出</t>
  </si>
  <si>
    <t>高鐵臺鐵連結成網</t>
  </si>
  <si>
    <t>軌道建設</t>
  </si>
  <si>
    <t>鐵路立體化及通勤提速</t>
  </si>
  <si>
    <t>都市推動捷運</t>
  </si>
  <si>
    <t>中南部觀光鐵路</t>
  </si>
  <si>
    <t>衛生福利部主管</t>
  </si>
  <si>
    <t>衛生福利部</t>
  </si>
  <si>
    <t>醫療保健支出</t>
  </si>
  <si>
    <t>國民健康署</t>
  </si>
  <si>
    <t>社會及家庭署</t>
  </si>
  <si>
    <t>福利服務支出</t>
  </si>
  <si>
    <t>文化部主管</t>
  </si>
  <si>
    <t>文化部</t>
  </si>
  <si>
    <t>文化生活圈建設</t>
  </si>
  <si>
    <t>∣</t>
  </si>
  <si>
    <t>營業基金－臺灣鐵路管理局</t>
  </si>
  <si>
    <t>少子化友善育兒空間建設</t>
  </si>
  <si>
    <t>∣</t>
  </si>
  <si>
    <t>教育部主管</t>
  </si>
  <si>
    <t>經濟部主管</t>
  </si>
  <si>
    <t>交通部主管</t>
  </si>
  <si>
    <t>衛生福利部主管</t>
  </si>
  <si>
    <t>文化部主管</t>
  </si>
  <si>
    <t>中央政府前瞻基礎建設</t>
  </si>
  <si>
    <t>計畫第1期特別決算</t>
  </si>
  <si>
    <t xml:space="preserve">    名      稱</t>
  </si>
  <si>
    <t>　    合           計</t>
  </si>
  <si>
    <t>中央政府前瞻基礎建設</t>
  </si>
  <si>
    <t>計畫第1期特別決算</t>
  </si>
  <si>
    <t>年度別</t>
  </si>
  <si>
    <t xml:space="preserve">項目 </t>
  </si>
  <si>
    <t>本年度
減免(註銷)數</t>
  </si>
  <si>
    <t>106</t>
  </si>
  <si>
    <t>債務之舉借</t>
  </si>
  <si>
    <t>│</t>
  </si>
  <si>
    <t>107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</si>
</sst>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8"/>
      <color indexed="8"/>
      <name val="Arial"/>
      <family val="2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5"/>
      <color indexed="8"/>
      <name val="標楷體"/>
      <family val="4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Arial"/>
      <family val="2"/>
    </font>
    <font>
      <sz val="6"/>
      <color indexed="8"/>
      <name val="標楷體"/>
      <family val="4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6"/>
      <color indexed="8"/>
      <name val="Arial"/>
      <family val="2"/>
    </font>
    <font>
      <sz val="11"/>
      <name val="細明體"/>
      <family val="3"/>
    </font>
    <font>
      <b/>
      <u val="single"/>
      <sz val="14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indexed="8"/>
      <name val="Calibri"/>
      <family val="1"/>
    </font>
    <font>
      <sz val="11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79">
    <xf numFmtId="0" fontId="0" fillId="0" borderId="0" xfId="0" applyFont="1" applyAlignment="1">
      <alignment vertical="center"/>
    </xf>
    <xf numFmtId="0" fontId="7" fillId="0" borderId="0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left" vertical="center" wrapText="1"/>
      <protection/>
    </xf>
    <xf numFmtId="0" fontId="6" fillId="0" borderId="0" xfId="33" applyNumberFormat="1" applyFont="1" applyBorder="1" applyAlignment="1">
      <alignment horizontal="right" vertical="center"/>
      <protection/>
    </xf>
    <xf numFmtId="0" fontId="7" fillId="0" borderId="0" xfId="33" applyFont="1" applyAlignment="1">
      <alignment vertical="center" wrapText="1"/>
      <protection/>
    </xf>
    <xf numFmtId="0" fontId="8" fillId="0" borderId="0" xfId="33" applyFont="1" applyBorder="1" applyAlignment="1">
      <alignment horizontal="center" vertical="center" wrapText="1"/>
      <protection/>
    </xf>
    <xf numFmtId="0" fontId="8" fillId="0" borderId="0" xfId="33" applyFont="1" applyBorder="1" applyAlignment="1">
      <alignment horizontal="left" vertical="center" wrapText="1"/>
      <protection/>
    </xf>
    <xf numFmtId="0" fontId="8" fillId="0" borderId="0" xfId="33" applyFont="1" applyAlignment="1">
      <alignment vertical="center" wrapText="1"/>
      <protection/>
    </xf>
    <xf numFmtId="0" fontId="4" fillId="0" borderId="0" xfId="33" applyFont="1" applyBorder="1" applyAlignment="1">
      <alignment horizontal="left" vertical="center" wrapText="1"/>
      <protection/>
    </xf>
    <xf numFmtId="0" fontId="4" fillId="0" borderId="0" xfId="33" applyFont="1" applyAlignment="1">
      <alignment vertical="center" wrapText="1"/>
      <protection/>
    </xf>
    <xf numFmtId="0" fontId="9" fillId="0" borderId="0" xfId="33" applyFont="1" applyAlignment="1">
      <alignment vertical="center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center" wrapText="1"/>
      <protection/>
    </xf>
    <xf numFmtId="0" fontId="11" fillId="0" borderId="11" xfId="33" applyFont="1" applyBorder="1" applyAlignment="1">
      <alignment horizontal="center" wrapText="1"/>
      <protection/>
    </xf>
    <xf numFmtId="0" fontId="52" fillId="0" borderId="11" xfId="33" applyFont="1" applyBorder="1" applyAlignment="1">
      <alignment horizontal="left" vertical="center" wrapText="1"/>
      <protection/>
    </xf>
    <xf numFmtId="3" fontId="12" fillId="0" borderId="11" xfId="33" applyNumberFormat="1" applyFont="1" applyBorder="1" applyAlignment="1">
      <alignment horizontal="right" vertical="center" wrapText="1"/>
      <protection/>
    </xf>
    <xf numFmtId="3" fontId="12" fillId="0" borderId="12" xfId="33" applyNumberFormat="1" applyFont="1" applyBorder="1" applyAlignment="1">
      <alignment horizontal="right" vertical="center" wrapText="1"/>
      <protection/>
    </xf>
    <xf numFmtId="0" fontId="11" fillId="0" borderId="0" xfId="33" applyFont="1" applyAlignment="1">
      <alignment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9" fillId="0" borderId="11" xfId="33" applyFont="1" applyBorder="1" applyAlignment="1">
      <alignment horizontal="left" vertical="top" wrapText="1"/>
      <protection/>
    </xf>
    <xf numFmtId="3" fontId="2" fillId="0" borderId="11" xfId="33" applyNumberFormat="1" applyFont="1" applyBorder="1" applyAlignment="1">
      <alignment horizontal="right" wrapText="1"/>
      <protection/>
    </xf>
    <xf numFmtId="3" fontId="2" fillId="0" borderId="12" xfId="33" applyNumberFormat="1" applyFont="1" applyBorder="1" applyAlignment="1">
      <alignment horizontal="right" wrapText="1"/>
      <protection/>
    </xf>
    <xf numFmtId="0" fontId="9" fillId="0" borderId="10" xfId="33" applyFont="1" applyBorder="1" applyAlignment="1">
      <alignment horizontal="left" vertical="top" wrapText="1"/>
      <protection/>
    </xf>
    <xf numFmtId="3" fontId="2" fillId="0" borderId="10" xfId="33" applyNumberFormat="1" applyFont="1" applyBorder="1" applyAlignment="1">
      <alignment horizontal="right" wrapText="1"/>
      <protection/>
    </xf>
    <xf numFmtId="0" fontId="11" fillId="0" borderId="13" xfId="33" applyFont="1" applyBorder="1" applyAlignment="1">
      <alignment horizontal="center" wrapText="1"/>
      <protection/>
    </xf>
    <xf numFmtId="0" fontId="11" fillId="0" borderId="14" xfId="33" applyFont="1" applyBorder="1" applyAlignment="1">
      <alignment horizontal="center" wrapText="1"/>
      <protection/>
    </xf>
    <xf numFmtId="0" fontId="9" fillId="0" borderId="14" xfId="33" applyFont="1" applyBorder="1" applyAlignment="1">
      <alignment horizontal="left" vertical="top" wrapText="1"/>
      <protection/>
    </xf>
    <xf numFmtId="3" fontId="2" fillId="0" borderId="14" xfId="33" applyNumberFormat="1" applyFont="1" applyBorder="1" applyAlignment="1">
      <alignment horizontal="right" wrapText="1"/>
      <protection/>
    </xf>
    <xf numFmtId="3" fontId="2" fillId="0" borderId="15" xfId="33" applyNumberFormat="1" applyFont="1" applyBorder="1" applyAlignment="1">
      <alignment horizontal="right" wrapText="1"/>
      <protection/>
    </xf>
    <xf numFmtId="3" fontId="12" fillId="0" borderId="0" xfId="33" applyNumberFormat="1" applyFont="1" applyBorder="1" applyAlignment="1">
      <alignment horizontal="right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wrapText="1"/>
      <protection/>
    </xf>
    <xf numFmtId="0" fontId="52" fillId="0" borderId="0" xfId="33" applyFont="1" applyBorder="1" applyAlignment="1">
      <alignment horizontal="left" vertical="center" wrapText="1"/>
      <protection/>
    </xf>
    <xf numFmtId="0" fontId="11" fillId="0" borderId="0" xfId="33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left" vertical="top" wrapText="1"/>
      <protection/>
    </xf>
    <xf numFmtId="3" fontId="12" fillId="0" borderId="0" xfId="33" applyNumberFormat="1" applyFont="1" applyBorder="1" applyAlignment="1">
      <alignment horizontal="right" wrapText="1"/>
      <protection/>
    </xf>
    <xf numFmtId="3" fontId="2" fillId="0" borderId="0" xfId="33" applyNumberFormat="1" applyFont="1" applyBorder="1" applyAlignment="1">
      <alignment horizontal="right" wrapText="1"/>
      <protection/>
    </xf>
    <xf numFmtId="3" fontId="12" fillId="0" borderId="16" xfId="33" applyNumberFormat="1" applyFont="1" applyBorder="1" applyAlignment="1">
      <alignment horizontal="right" vertical="center" wrapText="1"/>
      <protection/>
    </xf>
    <xf numFmtId="3" fontId="12" fillId="0" borderId="12" xfId="33" applyNumberFormat="1" applyFont="1" applyFill="1" applyBorder="1" applyAlignment="1">
      <alignment horizontal="right" vertical="center" wrapText="1"/>
      <protection/>
    </xf>
    <xf numFmtId="0" fontId="7" fillId="0" borderId="0" xfId="33" applyFont="1" applyFill="1" applyBorder="1" applyAlignment="1">
      <alignment horizontal="center" vertical="center" wrapText="1"/>
      <protection/>
    </xf>
    <xf numFmtId="0" fontId="7" fillId="0" borderId="0" xfId="33" applyFont="1" applyFill="1" applyBorder="1" applyAlignment="1">
      <alignment horizontal="left" vertical="center" wrapText="1"/>
      <protection/>
    </xf>
    <xf numFmtId="0" fontId="6" fillId="0" borderId="0" xfId="33" applyNumberFormat="1" applyFont="1" applyFill="1" applyBorder="1" applyAlignment="1">
      <alignment horizontal="right" vertical="center"/>
      <protection/>
    </xf>
    <xf numFmtId="0" fontId="7" fillId="0" borderId="0" xfId="33" applyFont="1" applyFill="1" applyAlignment="1">
      <alignment vertical="center" wrapText="1"/>
      <protection/>
    </xf>
    <xf numFmtId="0" fontId="8" fillId="0" borderId="0" xfId="33" applyFont="1" applyFill="1" applyBorder="1" applyAlignment="1">
      <alignment horizontal="center" vertical="center" wrapText="1"/>
      <protection/>
    </xf>
    <xf numFmtId="0" fontId="8" fillId="0" borderId="0" xfId="33" applyFont="1" applyFill="1" applyBorder="1" applyAlignment="1">
      <alignment horizontal="left" vertical="center" wrapText="1"/>
      <protection/>
    </xf>
    <xf numFmtId="0" fontId="8" fillId="0" borderId="0" xfId="33" applyFont="1" applyFill="1" applyAlignment="1">
      <alignment vertical="center" wrapText="1"/>
      <protection/>
    </xf>
    <xf numFmtId="0" fontId="4" fillId="0" borderId="0" xfId="33" applyFont="1" applyFill="1" applyBorder="1" applyAlignment="1">
      <alignment horizontal="left" vertical="center" wrapText="1"/>
      <protection/>
    </xf>
    <xf numFmtId="0" fontId="4" fillId="0" borderId="0" xfId="33" applyFont="1" applyFill="1" applyAlignment="1">
      <alignment vertical="center" wrapText="1"/>
      <protection/>
    </xf>
    <xf numFmtId="0" fontId="9" fillId="0" borderId="0" xfId="33" applyFont="1" applyFill="1" applyAlignment="1">
      <alignment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1" fillId="0" borderId="10" xfId="33" applyFont="1" applyFill="1" applyBorder="1" applyAlignment="1">
      <alignment horizontal="center" wrapText="1"/>
      <protection/>
    </xf>
    <xf numFmtId="0" fontId="11" fillId="0" borderId="11" xfId="33" applyFont="1" applyFill="1" applyBorder="1" applyAlignment="1">
      <alignment horizontal="center" wrapText="1"/>
      <protection/>
    </xf>
    <xf numFmtId="0" fontId="52" fillId="0" borderId="11" xfId="33" applyFont="1" applyFill="1" applyBorder="1" applyAlignment="1">
      <alignment horizontal="left" vertical="center" wrapText="1"/>
      <protection/>
    </xf>
    <xf numFmtId="3" fontId="12" fillId="0" borderId="11" xfId="33" applyNumberFormat="1" applyFont="1" applyFill="1" applyBorder="1" applyAlignment="1">
      <alignment horizontal="right" vertical="center" wrapText="1"/>
      <protection/>
    </xf>
    <xf numFmtId="0" fontId="11" fillId="0" borderId="0" xfId="33" applyFont="1" applyFill="1" applyBorder="1" applyAlignment="1">
      <alignment wrapText="1"/>
      <protection/>
    </xf>
    <xf numFmtId="0" fontId="11" fillId="0" borderId="0" xfId="33" applyFont="1" applyFill="1" applyAlignment="1">
      <alignment wrapText="1"/>
      <protection/>
    </xf>
    <xf numFmtId="0" fontId="1" fillId="0" borderId="11" xfId="33" applyFont="1" applyFill="1" applyBorder="1" applyAlignment="1">
      <alignment horizontal="center" vertical="center" wrapText="1"/>
      <protection/>
    </xf>
    <xf numFmtId="0" fontId="11" fillId="0" borderId="10" xfId="33" applyFont="1" applyFill="1" applyBorder="1" applyAlignment="1">
      <alignment horizontal="center"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1" fillId="0" borderId="13" xfId="33" applyFont="1" applyFill="1" applyBorder="1" applyAlignment="1">
      <alignment horizontal="center" vertical="center" wrapText="1"/>
      <protection/>
    </xf>
    <xf numFmtId="0" fontId="1" fillId="0" borderId="13" xfId="33" applyFont="1" applyFill="1" applyBorder="1" applyAlignment="1">
      <alignment horizontal="center" vertical="center" wrapText="1"/>
      <protection/>
    </xf>
    <xf numFmtId="0" fontId="1" fillId="0" borderId="14" xfId="33" applyFont="1" applyFill="1" applyBorder="1" applyAlignment="1">
      <alignment horizontal="center" vertical="center" wrapText="1"/>
      <protection/>
    </xf>
    <xf numFmtId="0" fontId="52" fillId="0" borderId="14" xfId="33" applyFont="1" applyFill="1" applyBorder="1" applyAlignment="1">
      <alignment horizontal="left" vertical="center" wrapText="1"/>
      <protection/>
    </xf>
    <xf numFmtId="3" fontId="12" fillId="0" borderId="14" xfId="33" applyNumberFormat="1" applyFont="1" applyFill="1" applyBorder="1" applyAlignment="1">
      <alignment horizontal="right" vertical="center" wrapText="1"/>
      <protection/>
    </xf>
    <xf numFmtId="0" fontId="52" fillId="0" borderId="10" xfId="33" applyFont="1" applyFill="1" applyBorder="1" applyAlignment="1">
      <alignment horizontal="left" vertical="center" wrapText="1"/>
      <protection/>
    </xf>
    <xf numFmtId="3" fontId="12" fillId="0" borderId="10" xfId="33" applyNumberFormat="1" applyFont="1" applyFill="1" applyBorder="1" applyAlignment="1">
      <alignment horizontal="right" vertical="center" wrapText="1"/>
      <protection/>
    </xf>
    <xf numFmtId="3" fontId="12" fillId="0" borderId="15" xfId="33" applyNumberFormat="1" applyFont="1" applyFill="1" applyBorder="1" applyAlignment="1">
      <alignment horizontal="right" vertical="center" wrapText="1"/>
      <protection/>
    </xf>
    <xf numFmtId="0" fontId="11" fillId="0" borderId="13" xfId="33" applyFont="1" applyFill="1" applyBorder="1" applyAlignment="1">
      <alignment horizontal="center" wrapText="1"/>
      <protection/>
    </xf>
    <xf numFmtId="0" fontId="11" fillId="0" borderId="14" xfId="33" applyFont="1" applyFill="1" applyBorder="1" applyAlignment="1">
      <alignment horizontal="center" wrapText="1"/>
      <protection/>
    </xf>
    <xf numFmtId="0" fontId="9" fillId="0" borderId="14" xfId="33" applyFont="1" applyFill="1" applyBorder="1" applyAlignment="1">
      <alignment horizontal="left" vertical="top" wrapText="1"/>
      <protection/>
    </xf>
    <xf numFmtId="3" fontId="2" fillId="0" borderId="14" xfId="33" applyNumberFormat="1" applyFont="1" applyFill="1" applyBorder="1" applyAlignment="1">
      <alignment horizontal="right" wrapText="1"/>
      <protection/>
    </xf>
    <xf numFmtId="3" fontId="2" fillId="0" borderId="15" xfId="33" applyNumberFormat="1" applyFont="1" applyFill="1" applyBorder="1" applyAlignment="1">
      <alignment horizontal="right" wrapText="1"/>
      <protection/>
    </xf>
    <xf numFmtId="0" fontId="9" fillId="0" borderId="11" xfId="33" applyFont="1" applyFill="1" applyBorder="1" applyAlignment="1">
      <alignment horizontal="left" vertical="top" wrapText="1"/>
      <protection/>
    </xf>
    <xf numFmtId="3" fontId="2" fillId="0" borderId="11" xfId="33" applyNumberFormat="1" applyFont="1" applyFill="1" applyBorder="1" applyAlignment="1">
      <alignment horizontal="right" wrapText="1"/>
      <protection/>
    </xf>
    <xf numFmtId="3" fontId="2" fillId="0" borderId="12" xfId="33" applyNumberFormat="1" applyFont="1" applyFill="1" applyBorder="1" applyAlignment="1">
      <alignment horizontal="right" wrapText="1"/>
      <protection/>
    </xf>
    <xf numFmtId="3" fontId="12" fillId="0" borderId="17" xfId="33" applyNumberFormat="1" applyFont="1" applyFill="1" applyBorder="1" applyAlignment="1">
      <alignment horizontal="right" vertical="center" wrapText="1"/>
      <protection/>
    </xf>
    <xf numFmtId="41" fontId="12" fillId="0" borderId="11" xfId="33" applyNumberFormat="1" applyFont="1" applyFill="1" applyBorder="1" applyAlignment="1">
      <alignment horizontal="right" vertical="center" wrapText="1"/>
      <protection/>
    </xf>
    <xf numFmtId="41" fontId="12" fillId="0" borderId="12" xfId="33" applyNumberFormat="1" applyFont="1" applyFill="1" applyBorder="1" applyAlignment="1">
      <alignment horizontal="right" vertical="center" wrapText="1"/>
      <protection/>
    </xf>
    <xf numFmtId="41" fontId="12" fillId="0" borderId="0" xfId="33" applyNumberFormat="1" applyFont="1" applyFill="1" applyBorder="1" applyAlignment="1">
      <alignment horizontal="right" vertical="center" wrapText="1"/>
      <protection/>
    </xf>
    <xf numFmtId="41" fontId="12" fillId="0" borderId="14" xfId="33" applyNumberFormat="1" applyFont="1" applyFill="1" applyBorder="1" applyAlignment="1">
      <alignment horizontal="right" vertical="center" wrapText="1"/>
      <protection/>
    </xf>
    <xf numFmtId="41" fontId="12" fillId="0" borderId="15" xfId="33" applyNumberFormat="1" applyFont="1" applyFill="1" applyBorder="1" applyAlignment="1">
      <alignment horizontal="right" vertical="center" wrapText="1"/>
      <protection/>
    </xf>
    <xf numFmtId="41" fontId="12" fillId="0" borderId="11" xfId="33" applyNumberFormat="1" applyFont="1" applyBorder="1" applyAlignment="1">
      <alignment horizontal="right" vertical="center" wrapText="1"/>
      <protection/>
    </xf>
    <xf numFmtId="0" fontId="9" fillId="0" borderId="18" xfId="33" applyFont="1" applyBorder="1" applyAlignment="1">
      <alignment horizontal="center" vertical="center" textRotation="255" wrapText="1"/>
      <protection/>
    </xf>
    <xf numFmtId="0" fontId="4" fillId="0" borderId="19" xfId="33" applyFont="1" applyBorder="1" applyAlignment="1">
      <alignment horizontal="distributed" vertical="center" wrapText="1"/>
      <protection/>
    </xf>
    <xf numFmtId="176" fontId="4" fillId="0" borderId="19" xfId="33" applyNumberFormat="1" applyFont="1" applyBorder="1" applyAlignment="1">
      <alignment horizontal="distributed" vertical="center" wrapText="1"/>
      <protection/>
    </xf>
    <xf numFmtId="176" fontId="4" fillId="0" borderId="20" xfId="33" applyNumberFormat="1" applyFont="1" applyBorder="1" applyAlignment="1">
      <alignment horizontal="distributed" vertical="center" wrapText="1"/>
      <protection/>
    </xf>
    <xf numFmtId="49" fontId="13" fillId="0" borderId="0" xfId="33" applyNumberFormat="1" applyFont="1" applyBorder="1" applyAlignment="1">
      <alignment vertical="center" wrapText="1"/>
      <protection/>
    </xf>
    <xf numFmtId="49" fontId="14" fillId="0" borderId="10" xfId="33" applyNumberFormat="1" applyFont="1" applyBorder="1" applyAlignment="1">
      <alignment horizontal="center" wrapText="1"/>
      <protection/>
    </xf>
    <xf numFmtId="49" fontId="52" fillId="0" borderId="0" xfId="33" applyNumberFormat="1" applyFont="1" applyBorder="1" applyAlignment="1">
      <alignment horizontal="left" wrapText="1"/>
      <protection/>
    </xf>
    <xf numFmtId="3" fontId="15" fillId="0" borderId="12" xfId="33" applyNumberFormat="1" applyFont="1" applyBorder="1" applyAlignment="1">
      <alignment horizontal="right" wrapText="1"/>
      <protection/>
    </xf>
    <xf numFmtId="176" fontId="15" fillId="0" borderId="12" xfId="33" applyNumberFormat="1" applyFont="1" applyBorder="1" applyAlignment="1">
      <alignment horizontal="right" wrapText="1"/>
      <protection/>
    </xf>
    <xf numFmtId="41" fontId="15" fillId="0" borderId="12" xfId="33" applyNumberFormat="1" applyFont="1" applyBorder="1" applyAlignment="1">
      <alignment horizontal="right" wrapText="1"/>
      <protection/>
    </xf>
    <xf numFmtId="177" fontId="16" fillId="0" borderId="0" xfId="33" applyNumberFormat="1" applyFont="1" applyBorder="1" applyAlignment="1">
      <alignment vertical="center" wrapText="1"/>
      <protection/>
    </xf>
    <xf numFmtId="49" fontId="17" fillId="0" borderId="0" xfId="33" applyNumberFormat="1" applyFont="1" applyBorder="1" applyAlignment="1">
      <alignment vertical="center" wrapText="1"/>
      <protection/>
    </xf>
    <xf numFmtId="0" fontId="18" fillId="0" borderId="10" xfId="33" applyFont="1" applyBorder="1" applyAlignment="1">
      <alignment horizontal="center" vertical="center"/>
      <protection/>
    </xf>
    <xf numFmtId="49" fontId="9" fillId="0" borderId="0" xfId="33" applyNumberFormat="1" applyFont="1" applyBorder="1" applyAlignment="1">
      <alignment horizontal="left" wrapText="1"/>
      <protection/>
    </xf>
    <xf numFmtId="4" fontId="15" fillId="0" borderId="12" xfId="33" applyNumberFormat="1" applyFont="1" applyBorder="1" applyAlignment="1">
      <alignment horizontal="right" wrapText="1"/>
      <protection/>
    </xf>
    <xf numFmtId="49" fontId="14" fillId="0" borderId="10" xfId="33" applyNumberFormat="1" applyFont="1" applyBorder="1" applyAlignment="1">
      <alignment horizontal="center" vertical="top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5" fillId="0" borderId="0" xfId="33" applyNumberFormat="1" applyFont="1" applyBorder="1" applyAlignment="1">
      <alignment horizontal="left" vertical="center" wrapText="1"/>
      <protection/>
    </xf>
    <xf numFmtId="4" fontId="15" fillId="0" borderId="12" xfId="33" applyNumberFormat="1" applyFont="1" applyBorder="1" applyAlignment="1">
      <alignment horizontal="right" vertical="center" wrapText="1"/>
      <protection/>
    </xf>
    <xf numFmtId="49" fontId="5" fillId="0" borderId="13" xfId="33" applyNumberFormat="1" applyFont="1" applyBorder="1" applyAlignment="1">
      <alignment horizontal="center" vertical="center" wrapText="1"/>
      <protection/>
    </xf>
    <xf numFmtId="49" fontId="5" fillId="0" borderId="21" xfId="33" applyNumberFormat="1" applyFont="1" applyBorder="1" applyAlignment="1">
      <alignment horizontal="left" vertical="center" wrapText="1"/>
      <protection/>
    </xf>
    <xf numFmtId="4" fontId="15" fillId="0" borderId="15" xfId="33" applyNumberFormat="1" applyFont="1" applyBorder="1" applyAlignment="1">
      <alignment horizontal="right" vertical="center" wrapText="1"/>
      <protection/>
    </xf>
    <xf numFmtId="0" fontId="7" fillId="0" borderId="0" xfId="33" applyNumberFormat="1" applyFont="1" applyBorder="1" applyAlignment="1">
      <alignment horizontal="right" vertical="center"/>
      <protection/>
    </xf>
    <xf numFmtId="0" fontId="7" fillId="0" borderId="0" xfId="33" applyNumberFormat="1" applyFont="1" applyAlignment="1">
      <alignment horizontal="right" vertical="center"/>
      <protection/>
    </xf>
    <xf numFmtId="0" fontId="7" fillId="0" borderId="0" xfId="33" applyNumberFormat="1" applyFont="1" applyBorder="1" applyAlignment="1">
      <alignment horizontal="left" vertical="center"/>
      <protection/>
    </xf>
    <xf numFmtId="0" fontId="8" fillId="0" borderId="0" xfId="33" applyNumberFormat="1" applyFont="1" applyBorder="1" applyAlignment="1">
      <alignment horizontal="right" vertical="center"/>
      <protection/>
    </xf>
    <xf numFmtId="0" fontId="8" fillId="0" borderId="0" xfId="33" applyNumberFormat="1" applyFont="1" applyAlignment="1">
      <alignment horizontal="right" vertical="center"/>
      <protection/>
    </xf>
    <xf numFmtId="0" fontId="8" fillId="0" borderId="0" xfId="33" applyNumberFormat="1" applyFont="1" applyBorder="1" applyAlignment="1">
      <alignment horizontal="left" vertical="center"/>
      <protection/>
    </xf>
    <xf numFmtId="0" fontId="0" fillId="0" borderId="0" xfId="33" applyAlignment="1">
      <alignment vertical="center"/>
      <protection/>
    </xf>
    <xf numFmtId="0" fontId="0" fillId="0" borderId="0" xfId="33" applyBorder="1" applyAlignment="1">
      <alignment vertical="center"/>
      <protection/>
    </xf>
    <xf numFmtId="0" fontId="4" fillId="0" borderId="21" xfId="33" applyFont="1" applyBorder="1" applyAlignment="1">
      <alignment horizontal="left" vertical="center" wrapText="1"/>
      <protection/>
    </xf>
    <xf numFmtId="0" fontId="4" fillId="0" borderId="21" xfId="33" applyNumberFormat="1" applyFont="1" applyBorder="1" applyAlignment="1">
      <alignment horizontal="right" vertical="center"/>
      <protection/>
    </xf>
    <xf numFmtId="0" fontId="1" fillId="0" borderId="21" xfId="33" applyNumberFormat="1" applyFont="1" applyBorder="1" applyAlignment="1">
      <alignment horizontal="right" vertical="center"/>
      <protection/>
    </xf>
    <xf numFmtId="0" fontId="4" fillId="0" borderId="21" xfId="33" applyNumberFormat="1" applyFont="1" applyBorder="1" applyAlignment="1">
      <alignment horizontal="left" vertical="center"/>
      <protection/>
    </xf>
    <xf numFmtId="0" fontId="4" fillId="0" borderId="0" xfId="33" applyFont="1" applyBorder="1" applyAlignment="1">
      <alignment horizontal="left" vertical="center" wrapText="1"/>
      <protection/>
    </xf>
    <xf numFmtId="0" fontId="4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4" fillId="0" borderId="0" xfId="33" applyNumberFormat="1" applyFont="1" applyBorder="1" applyAlignment="1">
      <alignment horizontal="distributed" vertical="center" wrapText="1"/>
      <protection/>
    </xf>
    <xf numFmtId="0" fontId="4" fillId="0" borderId="0" xfId="33" applyNumberFormat="1" applyFont="1" applyBorder="1" applyAlignment="1">
      <alignment horizontal="left" vertical="center"/>
      <protection/>
    </xf>
    <xf numFmtId="0" fontId="9" fillId="0" borderId="22" xfId="33" applyFont="1" applyBorder="1" applyAlignment="1">
      <alignment horizontal="center" vertical="center" wrapText="1"/>
      <protection/>
    </xf>
    <xf numFmtId="0" fontId="53" fillId="0" borderId="0" xfId="33" applyFont="1" applyAlignment="1">
      <alignment horizontal="center" vertical="center" wrapText="1"/>
      <protection/>
    </xf>
    <xf numFmtId="0" fontId="53" fillId="0" borderId="21" xfId="33" applyFont="1" applyBorder="1" applyAlignment="1">
      <alignment horizontal="center" vertical="center" wrapText="1"/>
      <protection/>
    </xf>
    <xf numFmtId="0" fontId="4" fillId="0" borderId="20" xfId="33" applyFont="1" applyBorder="1" applyAlignment="1">
      <alignment horizontal="center" vertical="center" wrapText="1"/>
      <protection/>
    </xf>
    <xf numFmtId="0" fontId="0" fillId="0" borderId="23" xfId="33" applyFont="1" applyBorder="1" applyAlignment="1">
      <alignment horizontal="center" vertical="center" wrapText="1"/>
      <protection/>
    </xf>
    <xf numFmtId="0" fontId="0" fillId="0" borderId="18" xfId="33" applyFont="1" applyBorder="1" applyAlignment="1">
      <alignment horizontal="center" vertical="center" wrapText="1"/>
      <protection/>
    </xf>
    <xf numFmtId="0" fontId="4" fillId="0" borderId="20" xfId="33" applyNumberFormat="1" applyFont="1" applyBorder="1" applyAlignment="1">
      <alignment horizontal="distributed" vertical="center" wrapText="1"/>
      <protection/>
    </xf>
    <xf numFmtId="0" fontId="4" fillId="0" borderId="18" xfId="33" applyNumberFormat="1" applyFont="1" applyBorder="1" applyAlignment="1">
      <alignment horizontal="distributed" vertical="center" wrapText="1"/>
      <protection/>
    </xf>
    <xf numFmtId="0" fontId="4" fillId="0" borderId="23" xfId="33" applyNumberFormat="1" applyFont="1" applyBorder="1" applyAlignment="1">
      <alignment horizontal="distributed" vertical="center" wrapText="1"/>
      <protection/>
    </xf>
    <xf numFmtId="0" fontId="9" fillId="0" borderId="0" xfId="33" applyFont="1" applyBorder="1" applyAlignment="1">
      <alignment horizontal="center" vertical="center" wrapText="1"/>
      <protection/>
    </xf>
    <xf numFmtId="0" fontId="53" fillId="0" borderId="0" xfId="33" applyFont="1" applyBorder="1" applyAlignment="1">
      <alignment horizontal="center" vertical="center" wrapText="1"/>
      <protection/>
    </xf>
    <xf numFmtId="0" fontId="4" fillId="0" borderId="19" xfId="33" applyNumberFormat="1" applyFont="1" applyBorder="1" applyAlignment="1">
      <alignment horizontal="distributed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0" fillId="0" borderId="0" xfId="33" applyFont="1" applyBorder="1" applyAlignment="1">
      <alignment horizontal="center" vertical="center" wrapText="1"/>
      <protection/>
    </xf>
    <xf numFmtId="0" fontId="9" fillId="0" borderId="17" xfId="33" applyFont="1" applyBorder="1" applyAlignment="1">
      <alignment horizontal="center" vertical="center" wrapText="1"/>
      <protection/>
    </xf>
    <xf numFmtId="0" fontId="9" fillId="0" borderId="14" xfId="33" applyFont="1" applyBorder="1" applyAlignment="1">
      <alignment horizontal="center" vertical="center" wrapText="1"/>
      <protection/>
    </xf>
    <xf numFmtId="0" fontId="9" fillId="0" borderId="19" xfId="33" applyFont="1" applyBorder="1" applyAlignment="1">
      <alignment horizontal="center" vertical="center" wrapText="1"/>
      <protection/>
    </xf>
    <xf numFmtId="0" fontId="4" fillId="0" borderId="17" xfId="33" applyFont="1" applyBorder="1" applyAlignment="1">
      <alignment vertical="center" wrapText="1"/>
      <protection/>
    </xf>
    <xf numFmtId="0" fontId="4" fillId="0" borderId="14" xfId="33" applyFont="1" applyBorder="1" applyAlignment="1">
      <alignment vertical="center" wrapText="1"/>
      <protection/>
    </xf>
    <xf numFmtId="0" fontId="4" fillId="0" borderId="17" xfId="33" applyNumberFormat="1" applyFont="1" applyBorder="1" applyAlignment="1">
      <alignment horizontal="distributed" vertical="center" wrapText="1"/>
      <protection/>
    </xf>
    <xf numFmtId="0" fontId="4" fillId="0" borderId="14" xfId="33" applyNumberFormat="1" applyFont="1" applyBorder="1" applyAlignment="1">
      <alignment horizontal="distributed" vertical="center" wrapText="1"/>
      <protection/>
    </xf>
    <xf numFmtId="0" fontId="4" fillId="0" borderId="16" xfId="33" applyNumberFormat="1" applyFont="1" applyBorder="1" applyAlignment="1">
      <alignment horizontal="distributed" vertical="center" wrapText="1"/>
      <protection/>
    </xf>
    <xf numFmtId="0" fontId="4" fillId="0" borderId="15" xfId="33" applyNumberFormat="1" applyFont="1" applyBorder="1" applyAlignment="1">
      <alignment horizontal="distributed" vertical="center" wrapText="1"/>
      <protection/>
    </xf>
    <xf numFmtId="0" fontId="4" fillId="0" borderId="0" xfId="33" applyFont="1" applyBorder="1" applyAlignment="1">
      <alignment vertical="center" wrapText="1"/>
      <protection/>
    </xf>
    <xf numFmtId="0" fontId="4" fillId="0" borderId="12" xfId="33" applyNumberFormat="1" applyFont="1" applyBorder="1" applyAlignment="1">
      <alignment horizontal="distributed" vertical="center" wrapText="1"/>
      <protection/>
    </xf>
    <xf numFmtId="0" fontId="4" fillId="0" borderId="19" xfId="33" applyNumberFormat="1" applyFont="1" applyFill="1" applyBorder="1" applyAlignment="1">
      <alignment horizontal="distributed" vertical="center"/>
      <protection/>
    </xf>
    <xf numFmtId="0" fontId="4" fillId="0" borderId="17" xfId="33" applyNumberFormat="1" applyFont="1" applyFill="1" applyBorder="1" applyAlignment="1">
      <alignment horizontal="distributed" vertical="center"/>
      <protection/>
    </xf>
    <xf numFmtId="0" fontId="4" fillId="0" borderId="14" xfId="33" applyNumberFormat="1" applyFont="1" applyFill="1" applyBorder="1" applyAlignment="1">
      <alignment horizontal="distributed" vertical="center"/>
      <protection/>
    </xf>
    <xf numFmtId="0" fontId="4" fillId="0" borderId="17" xfId="33" applyNumberFormat="1" applyFont="1" applyFill="1" applyBorder="1" applyAlignment="1">
      <alignment horizontal="distributed" vertical="center" wrapText="1"/>
      <protection/>
    </xf>
    <xf numFmtId="0" fontId="4" fillId="0" borderId="14" xfId="33" applyNumberFormat="1" applyFont="1" applyFill="1" applyBorder="1" applyAlignment="1">
      <alignment horizontal="distributed" vertical="center" wrapText="1"/>
      <protection/>
    </xf>
    <xf numFmtId="0" fontId="4" fillId="0" borderId="17" xfId="33" applyFont="1" applyFill="1" applyBorder="1" applyAlignment="1">
      <alignment vertical="center" wrapText="1"/>
      <protection/>
    </xf>
    <xf numFmtId="0" fontId="4" fillId="0" borderId="14" xfId="33" applyFont="1" applyFill="1" applyBorder="1" applyAlignment="1">
      <alignment vertical="center" wrapText="1"/>
      <protection/>
    </xf>
    <xf numFmtId="0" fontId="4" fillId="0" borderId="21" xfId="33" applyFont="1" applyFill="1" applyBorder="1" applyAlignment="1">
      <alignment horizontal="left" vertical="center" wrapText="1"/>
      <protection/>
    </xf>
    <xf numFmtId="0" fontId="4" fillId="0" borderId="21" xfId="33" applyNumberFormat="1" applyFont="1" applyFill="1" applyBorder="1" applyAlignment="1">
      <alignment horizontal="right" vertical="center"/>
      <protection/>
    </xf>
    <xf numFmtId="0" fontId="1" fillId="0" borderId="21" xfId="33" applyNumberFormat="1" applyFont="1" applyFill="1" applyBorder="1" applyAlignment="1">
      <alignment horizontal="right" vertical="center"/>
      <protection/>
    </xf>
    <xf numFmtId="0" fontId="4" fillId="0" borderId="21" xfId="33" applyNumberFormat="1" applyFont="1" applyFill="1" applyBorder="1" applyAlignment="1">
      <alignment horizontal="left" vertical="center"/>
      <protection/>
    </xf>
    <xf numFmtId="0" fontId="9" fillId="0" borderId="22" xfId="33" applyFont="1" applyFill="1" applyBorder="1" applyAlignment="1">
      <alignment horizontal="center" vertical="center" wrapText="1"/>
      <protection/>
    </xf>
    <xf numFmtId="0" fontId="0" fillId="0" borderId="0" xfId="33" applyFill="1" applyAlignment="1">
      <alignment horizontal="center" vertical="center" wrapText="1"/>
      <protection/>
    </xf>
    <xf numFmtId="0" fontId="0" fillId="0" borderId="21" xfId="33" applyFill="1" applyBorder="1" applyAlignment="1">
      <alignment horizontal="center" vertical="center" wrapText="1"/>
      <protection/>
    </xf>
    <xf numFmtId="0" fontId="4" fillId="0" borderId="20" xfId="33" applyFont="1" applyFill="1" applyBorder="1" applyAlignment="1">
      <alignment horizontal="center" vertical="center" wrapText="1"/>
      <protection/>
    </xf>
    <xf numFmtId="0" fontId="0" fillId="0" borderId="23" xfId="33" applyFont="1" applyFill="1" applyBorder="1" applyAlignment="1">
      <alignment horizontal="center" vertical="center" wrapText="1"/>
      <protection/>
    </xf>
    <xf numFmtId="0" fontId="0" fillId="0" borderId="18" xfId="33" applyFont="1" applyFill="1" applyBorder="1" applyAlignment="1">
      <alignment horizontal="center" vertical="center" wrapText="1"/>
      <protection/>
    </xf>
    <xf numFmtId="0" fontId="4" fillId="0" borderId="20" xfId="33" applyNumberFormat="1" applyFont="1" applyFill="1" applyBorder="1" applyAlignment="1">
      <alignment horizontal="distributed" vertical="center"/>
      <protection/>
    </xf>
    <xf numFmtId="0" fontId="4" fillId="0" borderId="18" xfId="33" applyNumberFormat="1" applyFont="1" applyFill="1" applyBorder="1" applyAlignment="1">
      <alignment horizontal="distributed" vertical="center"/>
      <protection/>
    </xf>
    <xf numFmtId="0" fontId="4" fillId="0" borderId="16" xfId="33" applyNumberFormat="1" applyFont="1" applyFill="1" applyBorder="1" applyAlignment="1">
      <alignment horizontal="distributed" vertical="center" wrapText="1"/>
      <protection/>
    </xf>
    <xf numFmtId="0" fontId="4" fillId="0" borderId="15" xfId="33" applyNumberFormat="1" applyFont="1" applyFill="1" applyBorder="1" applyAlignment="1">
      <alignment horizontal="distributed" vertical="center" wrapText="1"/>
      <protection/>
    </xf>
    <xf numFmtId="0" fontId="4" fillId="0" borderId="20" xfId="33" applyNumberFormat="1" applyFont="1" applyFill="1" applyBorder="1" applyAlignment="1">
      <alignment horizontal="distributed" vertical="center" wrapText="1"/>
      <protection/>
    </xf>
    <xf numFmtId="0" fontId="4" fillId="0" borderId="23" xfId="33" applyNumberFormat="1" applyFont="1" applyFill="1" applyBorder="1" applyAlignment="1">
      <alignment horizontal="distributed" vertical="center" wrapText="1"/>
      <protection/>
    </xf>
    <xf numFmtId="0" fontId="9" fillId="0" borderId="17" xfId="33" applyFont="1" applyFill="1" applyBorder="1" applyAlignment="1">
      <alignment horizontal="center" vertical="center" wrapText="1"/>
      <protection/>
    </xf>
    <xf numFmtId="0" fontId="9" fillId="0" borderId="14" xfId="33" applyFont="1" applyFill="1" applyBorder="1" applyAlignment="1">
      <alignment horizontal="center" vertical="center" wrapText="1"/>
      <protection/>
    </xf>
    <xf numFmtId="0" fontId="9" fillId="0" borderId="19" xfId="33" applyFont="1" applyFill="1" applyBorder="1" applyAlignment="1">
      <alignment horizontal="center" vertical="center" wrapText="1"/>
      <protection/>
    </xf>
    <xf numFmtId="0" fontId="7" fillId="0" borderId="0" xfId="33" applyNumberFormat="1" applyFont="1" applyFill="1" applyBorder="1" applyAlignment="1">
      <alignment horizontal="right" vertical="center"/>
      <protection/>
    </xf>
    <xf numFmtId="0" fontId="7" fillId="0" borderId="0" xfId="33" applyNumberFormat="1" applyFont="1" applyFill="1" applyAlignment="1">
      <alignment horizontal="right" vertical="center"/>
      <protection/>
    </xf>
    <xf numFmtId="0" fontId="7" fillId="0" borderId="0" xfId="33" applyNumberFormat="1" applyFont="1" applyFill="1" applyBorder="1" applyAlignment="1">
      <alignment horizontal="left" vertical="center"/>
      <protection/>
    </xf>
    <xf numFmtId="0" fontId="8" fillId="0" borderId="0" xfId="33" applyNumberFormat="1" applyFont="1" applyFill="1" applyBorder="1" applyAlignment="1">
      <alignment horizontal="right" vertical="center"/>
      <protection/>
    </xf>
    <xf numFmtId="0" fontId="8" fillId="0" borderId="0" xfId="33" applyNumberFormat="1" applyFont="1" applyFill="1" applyAlignment="1">
      <alignment horizontal="right" vertical="center"/>
      <protection/>
    </xf>
    <xf numFmtId="0" fontId="8" fillId="0" borderId="0" xfId="33" applyNumberFormat="1" applyFont="1" applyFill="1" applyBorder="1" applyAlignment="1">
      <alignment horizontal="left" vertical="center"/>
      <protection/>
    </xf>
    <xf numFmtId="0" fontId="0" fillId="0" borderId="0" xfId="33" applyFill="1" applyAlignment="1">
      <alignment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30" zoomScaleNormal="130" zoomScaleSheetLayoutView="100" zoomScalePageLayoutView="0" workbookViewId="0" topLeftCell="A1">
      <selection activeCell="E5" sqref="E5"/>
    </sheetView>
  </sheetViews>
  <sheetFormatPr defaultColWidth="9.00390625" defaultRowHeight="26.25" customHeight="1"/>
  <cols>
    <col min="1" max="1" width="4.50390625" style="98" customWidth="1"/>
    <col min="2" max="2" width="13.625" style="99" customWidth="1"/>
    <col min="3" max="3" width="16.50390625" style="100" customWidth="1"/>
    <col min="4" max="4" width="18.00390625" style="100" customWidth="1"/>
    <col min="5" max="5" width="16.50390625" style="100" customWidth="1"/>
    <col min="6" max="6" width="17.00390625" style="100" customWidth="1"/>
    <col min="7" max="7" width="36.25390625" style="93" customWidth="1"/>
    <col min="8" max="16384" width="9.00390625" style="93" customWidth="1"/>
  </cols>
  <sheetData>
    <row r="1" spans="1:6" s="86" customFormat="1" ht="48" customHeight="1">
      <c r="A1" s="82" t="s">
        <v>86</v>
      </c>
      <c r="B1" s="83" t="s">
        <v>87</v>
      </c>
      <c r="C1" s="84" t="s">
        <v>2</v>
      </c>
      <c r="D1" s="84" t="s">
        <v>88</v>
      </c>
      <c r="E1" s="84" t="s">
        <v>1</v>
      </c>
      <c r="F1" s="85" t="s">
        <v>0</v>
      </c>
    </row>
    <row r="2" spans="1:7" ht="27.75" customHeight="1">
      <c r="A2" s="87" t="s">
        <v>89</v>
      </c>
      <c r="B2" s="88" t="s">
        <v>90</v>
      </c>
      <c r="C2" s="89">
        <v>2134071318</v>
      </c>
      <c r="D2" s="90">
        <v>94865933</v>
      </c>
      <c r="E2" s="91">
        <v>0</v>
      </c>
      <c r="F2" s="89">
        <v>2039205385</v>
      </c>
      <c r="G2" s="92"/>
    </row>
    <row r="3" spans="1:6" ht="27.75" customHeight="1">
      <c r="A3" s="94" t="s">
        <v>91</v>
      </c>
      <c r="B3" s="95"/>
      <c r="C3" s="96"/>
      <c r="D3" s="96"/>
      <c r="E3" s="96"/>
      <c r="F3" s="96"/>
    </row>
    <row r="4" spans="1:6" ht="27.75" customHeight="1">
      <c r="A4" s="97" t="s">
        <v>92</v>
      </c>
      <c r="B4" s="95"/>
      <c r="C4" s="96"/>
      <c r="D4" s="96"/>
      <c r="E4" s="96"/>
      <c r="F4" s="96"/>
    </row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spans="1:6" ht="27.75" customHeight="1">
      <c r="A24" s="101"/>
      <c r="B24" s="102"/>
      <c r="C24" s="103"/>
      <c r="D24" s="103"/>
      <c r="E24" s="103"/>
      <c r="F24" s="103"/>
    </row>
  </sheetData>
  <sheetProtection/>
  <printOptions horizontalCentered="1"/>
  <pageMargins left="0.7480314960629921" right="0.7480314960629921" top="1.8110236220472442" bottom="0.8661417322834646" header="0.7086614173228347" footer="0.7086614173228347"/>
  <pageSetup firstPageNumber="1" useFirstPageNumber="1" horizontalDpi="600" verticalDpi="600" orientation="portrait" pageOrder="overThenDown" paperSize="9" r:id="rId1"/>
  <headerFooter>
    <oddHeader xml:space="preserve">&amp;C&amp;"標楷體,標準"&amp;15中央政府總決算
&amp;16中央政府前瞻基礎建設計畫第1期特別決算
以前年度融資調度轉入數決算表&amp;14
&amp;12中華民國111年度&amp;R
&amp;"標楷體,標準"單位：新臺幣元&amp;10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"/>
  <sheetViews>
    <sheetView zoomScaleSheetLayoutView="100" zoomScalePageLayoutView="0" workbookViewId="0" topLeftCell="A1">
      <selection activeCell="F12" sqref="F12"/>
    </sheetView>
  </sheetViews>
  <sheetFormatPr defaultColWidth="9.00390625" defaultRowHeight="31.5" customHeight="1"/>
  <cols>
    <col min="1" max="1" width="3.875" style="12" customWidth="1"/>
    <col min="2" max="2" width="3.00390625" style="12" customWidth="1"/>
    <col min="3" max="5" width="3.00390625" style="13" customWidth="1"/>
    <col min="6" max="6" width="18.125" style="19" customWidth="1"/>
    <col min="7" max="10" width="12.50390625" style="20" customWidth="1"/>
    <col min="11" max="15" width="14.50390625" style="20" customWidth="1"/>
    <col min="16" max="16" width="14.50390625" style="21" customWidth="1"/>
    <col min="17" max="17" width="3.875" style="17" customWidth="1"/>
    <col min="18" max="21" width="2.625" style="17" customWidth="1"/>
    <col min="22" max="22" width="18.125" style="17" customWidth="1"/>
    <col min="23" max="26" width="13.625" style="17" customWidth="1"/>
    <col min="27" max="32" width="14.50390625" style="17" customWidth="1"/>
    <col min="33" max="16384" width="9.00390625" style="17" customWidth="1"/>
  </cols>
  <sheetData>
    <row r="1" spans="1:32" s="4" customFormat="1" ht="21">
      <c r="A1" s="1"/>
      <c r="B1" s="1"/>
      <c r="C1" s="1"/>
      <c r="D1" s="1"/>
      <c r="E1" s="1"/>
      <c r="F1" s="2"/>
      <c r="G1" s="104" t="s">
        <v>4</v>
      </c>
      <c r="H1" s="105"/>
      <c r="I1" s="105"/>
      <c r="J1" s="105"/>
      <c r="K1" s="106" t="s">
        <v>5</v>
      </c>
      <c r="L1" s="106"/>
      <c r="M1" s="106"/>
      <c r="N1" s="3"/>
      <c r="O1" s="3"/>
      <c r="P1" s="3"/>
      <c r="Q1" s="1"/>
      <c r="R1" s="1"/>
      <c r="S1" s="1"/>
      <c r="T1" s="1"/>
      <c r="U1" s="1"/>
      <c r="V1" s="2"/>
      <c r="W1" s="104"/>
      <c r="X1" s="105"/>
      <c r="Y1" s="105"/>
      <c r="Z1" s="105"/>
      <c r="AA1" s="106"/>
      <c r="AB1" s="106"/>
      <c r="AC1" s="106"/>
      <c r="AD1" s="3"/>
      <c r="AE1" s="3"/>
      <c r="AF1" s="3"/>
    </row>
    <row r="2" spans="1:32" s="7" customFormat="1" ht="21.75">
      <c r="A2" s="5"/>
      <c r="B2" s="5"/>
      <c r="C2" s="5"/>
      <c r="D2" s="5"/>
      <c r="E2" s="5"/>
      <c r="F2" s="6"/>
      <c r="G2" s="107" t="s">
        <v>80</v>
      </c>
      <c r="H2" s="107"/>
      <c r="I2" s="108"/>
      <c r="J2" s="108"/>
      <c r="K2" s="109" t="s">
        <v>81</v>
      </c>
      <c r="L2" s="109"/>
      <c r="M2" s="110"/>
      <c r="N2" s="3"/>
      <c r="O2" s="3"/>
      <c r="P2" s="3"/>
      <c r="Q2" s="5"/>
      <c r="R2" s="5"/>
      <c r="S2" s="5"/>
      <c r="T2" s="5"/>
      <c r="U2" s="5"/>
      <c r="V2" s="6"/>
      <c r="W2" s="107"/>
      <c r="X2" s="107"/>
      <c r="Y2" s="107"/>
      <c r="Z2" s="107"/>
      <c r="AA2" s="109"/>
      <c r="AB2" s="109"/>
      <c r="AC2" s="111"/>
      <c r="AD2" s="3"/>
      <c r="AE2" s="3"/>
      <c r="AF2" s="3"/>
    </row>
    <row r="3" spans="1:32" s="7" customFormat="1" ht="20.25" customHeight="1">
      <c r="A3" s="5"/>
      <c r="B3" s="5"/>
      <c r="C3" s="5"/>
      <c r="D3" s="5"/>
      <c r="E3" s="5"/>
      <c r="F3" s="6"/>
      <c r="G3" s="107" t="s">
        <v>6</v>
      </c>
      <c r="H3" s="107"/>
      <c r="I3" s="108"/>
      <c r="J3" s="108"/>
      <c r="K3" s="109" t="s">
        <v>7</v>
      </c>
      <c r="L3" s="109"/>
      <c r="M3" s="3"/>
      <c r="N3" s="3"/>
      <c r="O3" s="3"/>
      <c r="P3" s="3"/>
      <c r="Q3" s="5"/>
      <c r="R3" s="5"/>
      <c r="S3" s="5"/>
      <c r="T3" s="5"/>
      <c r="U3" s="5"/>
      <c r="V3" s="6"/>
      <c r="W3" s="107"/>
      <c r="X3" s="107"/>
      <c r="Y3" s="107"/>
      <c r="Z3" s="107"/>
      <c r="AA3" s="109"/>
      <c r="AB3" s="109"/>
      <c r="AC3" s="3"/>
      <c r="AD3" s="3"/>
      <c r="AE3" s="3"/>
      <c r="AF3" s="3"/>
    </row>
    <row r="4" spans="1:32" s="9" customFormat="1" ht="15.75">
      <c r="A4" s="112" t="s">
        <v>8</v>
      </c>
      <c r="B4" s="112"/>
      <c r="C4" s="112"/>
      <c r="D4" s="112"/>
      <c r="E4" s="112"/>
      <c r="F4" s="8"/>
      <c r="G4" s="3"/>
      <c r="H4" s="3"/>
      <c r="I4" s="113" t="s">
        <v>9</v>
      </c>
      <c r="J4" s="114"/>
      <c r="K4" s="115" t="s">
        <v>10</v>
      </c>
      <c r="L4" s="115"/>
      <c r="M4" s="3"/>
      <c r="N4" s="3"/>
      <c r="O4" s="113" t="s">
        <v>11</v>
      </c>
      <c r="P4" s="113"/>
      <c r="Q4" s="116"/>
      <c r="R4" s="116"/>
      <c r="S4" s="116"/>
      <c r="T4" s="116"/>
      <c r="U4" s="116"/>
      <c r="V4" s="8"/>
      <c r="W4" s="3"/>
      <c r="X4" s="3"/>
      <c r="Y4" s="117"/>
      <c r="Z4" s="118"/>
      <c r="AA4" s="120"/>
      <c r="AB4" s="120"/>
      <c r="AC4" s="3"/>
      <c r="AD4" s="3"/>
      <c r="AE4" s="117"/>
      <c r="AF4" s="117"/>
    </row>
    <row r="5" spans="1:32" s="10" customFormat="1" ht="26.25" customHeight="1">
      <c r="A5" s="121" t="s">
        <v>3</v>
      </c>
      <c r="B5" s="124" t="s">
        <v>13</v>
      </c>
      <c r="C5" s="125"/>
      <c r="D5" s="125"/>
      <c r="E5" s="125"/>
      <c r="F5" s="126"/>
      <c r="G5" s="127" t="s">
        <v>2</v>
      </c>
      <c r="H5" s="128"/>
      <c r="I5" s="127" t="s">
        <v>14</v>
      </c>
      <c r="J5" s="128"/>
      <c r="K5" s="127" t="s">
        <v>1</v>
      </c>
      <c r="L5" s="128"/>
      <c r="M5" s="127" t="s">
        <v>15</v>
      </c>
      <c r="N5" s="128"/>
      <c r="O5" s="127" t="s">
        <v>0</v>
      </c>
      <c r="P5" s="129"/>
      <c r="Q5" s="130"/>
      <c r="R5" s="133"/>
      <c r="S5" s="134"/>
      <c r="T5" s="134"/>
      <c r="U5" s="134"/>
      <c r="V5" s="134"/>
      <c r="W5" s="119"/>
      <c r="X5" s="119"/>
      <c r="Y5" s="119"/>
      <c r="Z5" s="119"/>
      <c r="AA5" s="119"/>
      <c r="AB5" s="119"/>
      <c r="AC5" s="119"/>
      <c r="AD5" s="119"/>
      <c r="AE5" s="119"/>
      <c r="AF5" s="119"/>
    </row>
    <row r="6" spans="1:32" s="10" customFormat="1" ht="12.75" customHeight="1">
      <c r="A6" s="122"/>
      <c r="B6" s="135" t="s">
        <v>16</v>
      </c>
      <c r="C6" s="137" t="s">
        <v>17</v>
      </c>
      <c r="D6" s="137" t="s">
        <v>18</v>
      </c>
      <c r="E6" s="137" t="s">
        <v>19</v>
      </c>
      <c r="F6" s="138" t="s">
        <v>20</v>
      </c>
      <c r="G6" s="132" t="s">
        <v>21</v>
      </c>
      <c r="H6" s="132" t="s">
        <v>22</v>
      </c>
      <c r="I6" s="132" t="s">
        <v>21</v>
      </c>
      <c r="J6" s="132" t="s">
        <v>22</v>
      </c>
      <c r="K6" s="132" t="s">
        <v>21</v>
      </c>
      <c r="L6" s="140" t="s">
        <v>22</v>
      </c>
      <c r="M6" s="140" t="s">
        <v>21</v>
      </c>
      <c r="N6" s="132" t="s">
        <v>22</v>
      </c>
      <c r="O6" s="140" t="s">
        <v>21</v>
      </c>
      <c r="P6" s="142" t="s">
        <v>22</v>
      </c>
      <c r="Q6" s="131"/>
      <c r="R6" s="130"/>
      <c r="S6" s="130"/>
      <c r="T6" s="130"/>
      <c r="U6" s="130"/>
      <c r="V6" s="144"/>
      <c r="W6" s="119"/>
      <c r="X6" s="119"/>
      <c r="Y6" s="119"/>
      <c r="Z6" s="119"/>
      <c r="AA6" s="119"/>
      <c r="AB6" s="119"/>
      <c r="AC6" s="119"/>
      <c r="AD6" s="119"/>
      <c r="AE6" s="119"/>
      <c r="AF6" s="119"/>
    </row>
    <row r="7" spans="1:32" s="10" customFormat="1" ht="12.75" customHeight="1">
      <c r="A7" s="123"/>
      <c r="B7" s="136"/>
      <c r="C7" s="137"/>
      <c r="D7" s="137"/>
      <c r="E7" s="137"/>
      <c r="F7" s="139"/>
      <c r="G7" s="132"/>
      <c r="H7" s="132"/>
      <c r="I7" s="132"/>
      <c r="J7" s="132"/>
      <c r="K7" s="132"/>
      <c r="L7" s="141"/>
      <c r="M7" s="141"/>
      <c r="N7" s="132"/>
      <c r="O7" s="141"/>
      <c r="P7" s="143"/>
      <c r="Q7" s="131"/>
      <c r="R7" s="130"/>
      <c r="S7" s="130"/>
      <c r="T7" s="130"/>
      <c r="U7" s="130"/>
      <c r="V7" s="144"/>
      <c r="W7" s="119"/>
      <c r="X7" s="119"/>
      <c r="Y7" s="119"/>
      <c r="Z7" s="119"/>
      <c r="AA7" s="119"/>
      <c r="AB7" s="119"/>
      <c r="AC7" s="119"/>
      <c r="AD7" s="119"/>
      <c r="AE7" s="119"/>
      <c r="AF7" s="119"/>
    </row>
    <row r="8" spans="1:32" ht="31.5" customHeight="1">
      <c r="A8" s="11">
        <v>106</v>
      </c>
      <c r="C8" s="13" t="s">
        <v>23</v>
      </c>
      <c r="D8" s="13" t="s">
        <v>23</v>
      </c>
      <c r="E8" s="13" t="s">
        <v>23</v>
      </c>
      <c r="F8" s="14" t="s">
        <v>24</v>
      </c>
      <c r="G8" s="15">
        <f>SUM(G9:G13)</f>
        <v>40642019</v>
      </c>
      <c r="H8" s="15">
        <f aca="true" t="shared" si="0" ref="H8:P8">SUM(H9:H13)</f>
        <v>2954144127</v>
      </c>
      <c r="I8" s="15">
        <f t="shared" si="0"/>
        <v>125200</v>
      </c>
      <c r="J8" s="15">
        <f t="shared" si="0"/>
        <v>94740733</v>
      </c>
      <c r="K8" s="15">
        <f t="shared" si="0"/>
        <v>40516819</v>
      </c>
      <c r="L8" s="15">
        <f t="shared" si="0"/>
        <v>2294097422</v>
      </c>
      <c r="M8" s="15">
        <f t="shared" si="0"/>
        <v>48819843</v>
      </c>
      <c r="N8" s="15">
        <f t="shared" si="0"/>
        <v>-48819843</v>
      </c>
      <c r="O8" s="15">
        <f t="shared" si="0"/>
        <v>48819843</v>
      </c>
      <c r="P8" s="16">
        <f t="shared" si="0"/>
        <v>516486129</v>
      </c>
      <c r="Q8" s="30"/>
      <c r="R8" s="31"/>
      <c r="S8" s="31"/>
      <c r="T8" s="31"/>
      <c r="U8" s="31"/>
      <c r="V8" s="32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2" ht="31.5" customHeight="1">
      <c r="A9" s="18" t="s">
        <v>74</v>
      </c>
      <c r="B9" s="11">
        <v>5</v>
      </c>
      <c r="C9" s="13" t="s">
        <v>23</v>
      </c>
      <c r="D9" s="13" t="s">
        <v>23</v>
      </c>
      <c r="E9" s="13" t="s">
        <v>23</v>
      </c>
      <c r="F9" s="14" t="s">
        <v>75</v>
      </c>
      <c r="G9" s="15">
        <f>'明細表'!G9</f>
        <v>1935000</v>
      </c>
      <c r="H9" s="15">
        <f>'明細表'!H9</f>
        <v>179495496</v>
      </c>
      <c r="I9" s="15" t="str">
        <f>'明細表'!I9</f>
        <v>-</v>
      </c>
      <c r="J9" s="15" t="str">
        <f>'明細表'!J9</f>
        <v>-</v>
      </c>
      <c r="K9" s="15">
        <f>'明細表'!K9</f>
        <v>1935000</v>
      </c>
      <c r="L9" s="15">
        <f>'明細表'!L9</f>
        <v>124900111</v>
      </c>
      <c r="M9" s="15" t="str">
        <f>'明細表'!M9</f>
        <v>-</v>
      </c>
      <c r="N9" s="15" t="str">
        <f>'明細表'!N9</f>
        <v>-</v>
      </c>
      <c r="O9" s="81">
        <f>'明細表'!O9</f>
        <v>0</v>
      </c>
      <c r="P9" s="16">
        <f>'明細表'!P9</f>
        <v>54595385</v>
      </c>
      <c r="Q9" s="33"/>
      <c r="R9" s="30"/>
      <c r="S9" s="31"/>
      <c r="T9" s="31"/>
      <c r="U9" s="31"/>
      <c r="V9" s="32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32" ht="31.5" customHeight="1">
      <c r="A10" s="11">
        <v>107</v>
      </c>
      <c r="B10" s="11">
        <v>7</v>
      </c>
      <c r="D10" s="13" t="s">
        <v>23</v>
      </c>
      <c r="E10" s="13" t="s">
        <v>23</v>
      </c>
      <c r="F10" s="14" t="s">
        <v>76</v>
      </c>
      <c r="G10" s="15">
        <f>'明細表'!G17</f>
        <v>38707019</v>
      </c>
      <c r="H10" s="15">
        <f>'明細表'!H17</f>
        <v>582554415</v>
      </c>
      <c r="I10" s="15">
        <f>'明細表'!I17</f>
        <v>125200</v>
      </c>
      <c r="J10" s="15">
        <f>'明細表'!J17</f>
        <v>91277870</v>
      </c>
      <c r="K10" s="15">
        <f>'明細表'!K17</f>
        <v>38581819</v>
      </c>
      <c r="L10" s="15">
        <f>'明細表'!L17</f>
        <v>147624974</v>
      </c>
      <c r="M10" s="15">
        <f>'明細表'!M17</f>
        <v>48819843</v>
      </c>
      <c r="N10" s="15">
        <f>'明細表'!N17</f>
        <v>-48819843</v>
      </c>
      <c r="O10" s="16">
        <f>'明細表'!O17</f>
        <v>48819843</v>
      </c>
      <c r="P10" s="16">
        <f>'明細表'!P17</f>
        <v>294831728</v>
      </c>
      <c r="Q10" s="30"/>
      <c r="R10" s="30"/>
      <c r="S10" s="31"/>
      <c r="T10" s="31"/>
      <c r="U10" s="31"/>
      <c r="V10" s="32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1:32" ht="31.5" customHeight="1">
      <c r="A11" s="12" t="s">
        <v>23</v>
      </c>
      <c r="B11" s="11">
        <v>8</v>
      </c>
      <c r="C11" s="13" t="s">
        <v>23</v>
      </c>
      <c r="D11" s="13" t="s">
        <v>23</v>
      </c>
      <c r="E11" s="13" t="s">
        <v>23</v>
      </c>
      <c r="F11" s="14" t="s">
        <v>77</v>
      </c>
      <c r="G11" s="15" t="str">
        <f>'明細表'!G30</f>
        <v>-</v>
      </c>
      <c r="H11" s="15">
        <f>'明細表'!H30</f>
        <v>1665822830</v>
      </c>
      <c r="I11" s="15" t="str">
        <f>'明細表'!I30</f>
        <v>-</v>
      </c>
      <c r="J11" s="15">
        <f>'明細表'!J30</f>
        <v>342360</v>
      </c>
      <c r="K11" s="15" t="str">
        <f>'明細表'!K30</f>
        <v>-</v>
      </c>
      <c r="L11" s="15">
        <f>'明細表'!L30</f>
        <v>1572542505</v>
      </c>
      <c r="M11" s="15" t="str">
        <f>'明細表'!M30</f>
        <v>-</v>
      </c>
      <c r="N11" s="15" t="str">
        <f>'明細表'!N30</f>
        <v>-</v>
      </c>
      <c r="O11" s="16" t="str">
        <f>'明細表'!O30</f>
        <v>-</v>
      </c>
      <c r="P11" s="16">
        <f>'明細表'!P30</f>
        <v>92937965</v>
      </c>
      <c r="Q11" s="31"/>
      <c r="R11" s="31"/>
      <c r="S11" s="31"/>
      <c r="T11" s="31"/>
      <c r="U11" s="31"/>
      <c r="V11" s="34"/>
      <c r="W11" s="35"/>
      <c r="X11" s="35"/>
      <c r="Y11" s="36"/>
      <c r="Z11" s="36"/>
      <c r="AA11" s="36"/>
      <c r="AB11" s="36"/>
      <c r="AC11" s="36"/>
      <c r="AD11" s="36"/>
      <c r="AE11" s="36"/>
      <c r="AF11" s="36"/>
    </row>
    <row r="12" spans="2:32" ht="31.5" customHeight="1">
      <c r="B12" s="11">
        <v>10</v>
      </c>
      <c r="F12" s="14" t="s">
        <v>78</v>
      </c>
      <c r="G12" s="15" t="str">
        <f>'明細表'!G39</f>
        <v>-</v>
      </c>
      <c r="H12" s="15">
        <f>'明細表'!H39</f>
        <v>505722004</v>
      </c>
      <c r="I12" s="15" t="str">
        <f>'明細表'!I39</f>
        <v>-</v>
      </c>
      <c r="J12" s="15">
        <f>'明細表'!J39</f>
        <v>1604569</v>
      </c>
      <c r="K12" s="15" t="str">
        <f>'明細表'!K39</f>
        <v>-</v>
      </c>
      <c r="L12" s="15">
        <f>'明細表'!L39</f>
        <v>446471435</v>
      </c>
      <c r="M12" s="15" t="str">
        <f>'明細表'!M39</f>
        <v>-</v>
      </c>
      <c r="N12" s="15" t="str">
        <f>'明細表'!N39</f>
        <v>-</v>
      </c>
      <c r="O12" s="16" t="str">
        <f>'明細表'!O39</f>
        <v>-</v>
      </c>
      <c r="P12" s="16">
        <f>'明細表'!P39</f>
        <v>57646000</v>
      </c>
      <c r="Q12" s="31"/>
      <c r="R12" s="31"/>
      <c r="S12" s="31"/>
      <c r="T12" s="31"/>
      <c r="U12" s="31"/>
      <c r="V12" s="34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2:32" ht="31.5" customHeight="1">
      <c r="B13" s="11">
        <v>12</v>
      </c>
      <c r="F13" s="14" t="s">
        <v>79</v>
      </c>
      <c r="G13" s="15" t="str">
        <f>'明細表'!G53</f>
        <v>-</v>
      </c>
      <c r="H13" s="15">
        <f>'明細表'!H53</f>
        <v>20549382</v>
      </c>
      <c r="I13" s="15" t="str">
        <f>'明細表'!I53</f>
        <v>-</v>
      </c>
      <c r="J13" s="15">
        <f>'明細表'!J53</f>
        <v>1515934</v>
      </c>
      <c r="K13" s="15" t="str">
        <f>'明細表'!K53</f>
        <v>-</v>
      </c>
      <c r="L13" s="15">
        <f>'明細表'!L53</f>
        <v>2558397</v>
      </c>
      <c r="M13" s="15" t="str">
        <f>'明細表'!M53</f>
        <v>-</v>
      </c>
      <c r="N13" s="15" t="str">
        <f>'明細表'!N53</f>
        <v>-</v>
      </c>
      <c r="O13" s="16" t="str">
        <f>'明細表'!O53</f>
        <v>-</v>
      </c>
      <c r="P13" s="16">
        <f>'明細表'!P53</f>
        <v>16475051</v>
      </c>
      <c r="Q13" s="31"/>
      <c r="R13" s="31"/>
      <c r="S13" s="31"/>
      <c r="T13" s="31"/>
      <c r="U13" s="31"/>
      <c r="V13" s="34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6:32" ht="31.5" customHeight="1">
      <c r="F14" s="22"/>
      <c r="H14" s="23"/>
      <c r="Q14" s="31"/>
      <c r="R14" s="31"/>
      <c r="S14" s="31"/>
      <c r="T14" s="31"/>
      <c r="U14" s="31"/>
      <c r="V14" s="34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2:32" ht="31.5" customHeight="1">
      <c r="B15" s="13"/>
      <c r="F15" s="22"/>
      <c r="H15" s="23"/>
      <c r="Q15" s="31"/>
      <c r="R15" s="31"/>
      <c r="S15" s="31"/>
      <c r="T15" s="31"/>
      <c r="U15" s="31"/>
      <c r="V15" s="34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8:32" ht="31.5" customHeight="1">
      <c r="H16" s="23"/>
      <c r="Q16" s="31"/>
      <c r="R16" s="31"/>
      <c r="S16" s="31"/>
      <c r="T16" s="31"/>
      <c r="U16" s="31"/>
      <c r="V16" s="34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7:32" ht="31.5" customHeight="1">
      <c r="Q17" s="31"/>
      <c r="R17" s="31"/>
      <c r="S17" s="31"/>
      <c r="T17" s="31"/>
      <c r="U17" s="31"/>
      <c r="V17" s="34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7:32" ht="31.5" customHeight="1">
      <c r="Q18" s="31"/>
      <c r="R18" s="31"/>
      <c r="S18" s="31"/>
      <c r="T18" s="31"/>
      <c r="U18" s="31"/>
      <c r="V18" s="34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7:32" ht="31.5" customHeight="1">
      <c r="Q19" s="31"/>
      <c r="R19" s="31"/>
      <c r="S19" s="31"/>
      <c r="T19" s="31"/>
      <c r="U19" s="31"/>
      <c r="V19" s="34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17:32" ht="31.5" customHeight="1">
      <c r="Q20" s="31"/>
      <c r="R20" s="31"/>
      <c r="S20" s="31"/>
      <c r="T20" s="31"/>
      <c r="U20" s="31"/>
      <c r="V20" s="34"/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1" spans="17:32" ht="31.5" customHeight="1">
      <c r="Q21" s="31"/>
      <c r="R21" s="31"/>
      <c r="S21" s="31"/>
      <c r="T21" s="31"/>
      <c r="U21" s="31"/>
      <c r="V21" s="34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7:32" ht="31.5" customHeight="1">
      <c r="Q22" s="31"/>
      <c r="R22" s="31"/>
      <c r="S22" s="31"/>
      <c r="T22" s="31"/>
      <c r="U22" s="31"/>
      <c r="V22" s="34"/>
      <c r="W22" s="36"/>
      <c r="X22" s="36"/>
      <c r="Y22" s="36"/>
      <c r="Z22" s="36"/>
      <c r="AA22" s="36"/>
      <c r="AB22" s="36"/>
      <c r="AC22" s="36"/>
      <c r="AD22" s="36"/>
      <c r="AE22" s="36"/>
      <c r="AF22" s="36"/>
    </row>
    <row r="23" spans="17:32" ht="31.5" customHeight="1">
      <c r="Q23" s="31"/>
      <c r="R23" s="31"/>
      <c r="S23" s="31"/>
      <c r="T23" s="31"/>
      <c r="U23" s="31"/>
      <c r="V23" s="34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17:32" ht="31.5" customHeight="1">
      <c r="Q24" s="31"/>
      <c r="R24" s="31"/>
      <c r="S24" s="31"/>
      <c r="T24" s="31"/>
      <c r="U24" s="31"/>
      <c r="V24" s="34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17:32" ht="31.5" customHeight="1">
      <c r="Q25" s="31"/>
      <c r="R25" s="31"/>
      <c r="S25" s="31"/>
      <c r="T25" s="31"/>
      <c r="U25" s="31"/>
      <c r="V25" s="34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17:32" ht="31.5" customHeight="1">
      <c r="Q26" s="31"/>
      <c r="R26" s="31"/>
      <c r="S26" s="31"/>
      <c r="T26" s="31"/>
      <c r="U26" s="31"/>
      <c r="V26" s="34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:32" ht="31.5" customHeight="1">
      <c r="A27" s="24"/>
      <c r="B27" s="24"/>
      <c r="C27" s="25"/>
      <c r="D27" s="25"/>
      <c r="E27" s="25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31"/>
      <c r="R27" s="31"/>
      <c r="S27" s="31"/>
      <c r="T27" s="31"/>
      <c r="U27" s="31"/>
      <c r="V27" s="34"/>
      <c r="W27" s="36"/>
      <c r="X27" s="36"/>
      <c r="Y27" s="36"/>
      <c r="Z27" s="36"/>
      <c r="AA27" s="36"/>
      <c r="AB27" s="36"/>
      <c r="AC27" s="36"/>
      <c r="AD27" s="36"/>
      <c r="AE27" s="36"/>
      <c r="AF27" s="36"/>
    </row>
  </sheetData>
  <sheetProtection/>
  <mergeCells count="64">
    <mergeCell ref="R6:R7"/>
    <mergeCell ref="S6:S7"/>
    <mergeCell ref="AF6:AF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A5:AB5"/>
    <mergeCell ref="B6:B7"/>
    <mergeCell ref="C6:C7"/>
    <mergeCell ref="D6:D7"/>
    <mergeCell ref="E6:E7"/>
    <mergeCell ref="F6:F7"/>
    <mergeCell ref="T6:T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C5:AD5"/>
    <mergeCell ref="AE5:AF5"/>
    <mergeCell ref="AA4:AB4"/>
    <mergeCell ref="AE4:AF4"/>
    <mergeCell ref="A5:A7"/>
    <mergeCell ref="B5:F5"/>
    <mergeCell ref="G5:H5"/>
    <mergeCell ref="I5:J5"/>
    <mergeCell ref="K5:L5"/>
    <mergeCell ref="M5:N5"/>
    <mergeCell ref="O5:P5"/>
    <mergeCell ref="Q5:Q7"/>
    <mergeCell ref="G6:G7"/>
    <mergeCell ref="R5:V5"/>
    <mergeCell ref="W5:X5"/>
    <mergeCell ref="Y5:Z5"/>
    <mergeCell ref="G3:J3"/>
    <mergeCell ref="K3:L3"/>
    <mergeCell ref="W3:Z3"/>
    <mergeCell ref="AA3:AB3"/>
    <mergeCell ref="A4:E4"/>
    <mergeCell ref="I4:J4"/>
    <mergeCell ref="K4:L4"/>
    <mergeCell ref="O4:P4"/>
    <mergeCell ref="Q4:U4"/>
    <mergeCell ref="Y4:Z4"/>
    <mergeCell ref="G1:J1"/>
    <mergeCell ref="K1:M1"/>
    <mergeCell ref="W1:Z1"/>
    <mergeCell ref="AA1:AC1"/>
    <mergeCell ref="G2:J2"/>
    <mergeCell ref="K2:M2"/>
    <mergeCell ref="W2:Z2"/>
    <mergeCell ref="AA2:AC2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  <colBreaks count="2" manualBreakCount="2">
    <brk id="10" max="65535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96" zoomScalePageLayoutView="0" workbookViewId="0" topLeftCell="A1">
      <selection activeCell="P8" sqref="P8"/>
    </sheetView>
  </sheetViews>
  <sheetFormatPr defaultColWidth="9.00390625" defaultRowHeight="31.5" customHeight="1"/>
  <cols>
    <col min="1" max="1" width="3.875" style="17" customWidth="1"/>
    <col min="2" max="5" width="3.00390625" style="17" customWidth="1"/>
    <col min="6" max="6" width="18.125" style="17" customWidth="1"/>
    <col min="7" max="10" width="12.50390625" style="17" customWidth="1"/>
    <col min="11" max="16" width="14.50390625" style="17" customWidth="1"/>
    <col min="17" max="16384" width="9.00390625" style="17" customWidth="1"/>
  </cols>
  <sheetData>
    <row r="1" spans="1:16" s="4" customFormat="1" ht="21">
      <c r="A1" s="1"/>
      <c r="B1" s="1"/>
      <c r="C1" s="1"/>
      <c r="D1" s="1"/>
      <c r="E1" s="1"/>
      <c r="F1" s="2"/>
      <c r="G1" s="104" t="s">
        <v>4</v>
      </c>
      <c r="H1" s="105"/>
      <c r="I1" s="105"/>
      <c r="J1" s="105"/>
      <c r="K1" s="106" t="s">
        <v>5</v>
      </c>
      <c r="L1" s="106"/>
      <c r="M1" s="106"/>
      <c r="N1" s="3"/>
      <c r="O1" s="3"/>
      <c r="P1" s="3"/>
    </row>
    <row r="2" spans="1:16" s="7" customFormat="1" ht="21.75">
      <c r="A2" s="5"/>
      <c r="B2" s="5"/>
      <c r="C2" s="5"/>
      <c r="D2" s="5"/>
      <c r="E2" s="5"/>
      <c r="F2" s="6"/>
      <c r="G2" s="107" t="s">
        <v>80</v>
      </c>
      <c r="H2" s="107"/>
      <c r="I2" s="108"/>
      <c r="J2" s="108"/>
      <c r="K2" s="109" t="s">
        <v>81</v>
      </c>
      <c r="L2" s="109"/>
      <c r="M2" s="110"/>
      <c r="N2" s="3"/>
      <c r="O2" s="3"/>
      <c r="P2" s="3"/>
    </row>
    <row r="3" spans="1:16" s="7" customFormat="1" ht="20.25" customHeight="1">
      <c r="A3" s="5"/>
      <c r="B3" s="5"/>
      <c r="C3" s="5"/>
      <c r="D3" s="5"/>
      <c r="E3" s="5"/>
      <c r="F3" s="6"/>
      <c r="G3" s="107" t="s">
        <v>6</v>
      </c>
      <c r="H3" s="107"/>
      <c r="I3" s="108"/>
      <c r="J3" s="108"/>
      <c r="K3" s="109" t="s">
        <v>7</v>
      </c>
      <c r="L3" s="109"/>
      <c r="M3" s="3"/>
      <c r="N3" s="3"/>
      <c r="O3" s="3"/>
      <c r="P3" s="3"/>
    </row>
    <row r="4" spans="1:16" s="9" customFormat="1" ht="16.5" customHeight="1">
      <c r="A4" s="112" t="s">
        <v>12</v>
      </c>
      <c r="B4" s="112"/>
      <c r="C4" s="112"/>
      <c r="D4" s="112"/>
      <c r="E4" s="112"/>
      <c r="F4" s="8"/>
      <c r="G4" s="3"/>
      <c r="H4" s="3"/>
      <c r="I4" s="113" t="s">
        <v>9</v>
      </c>
      <c r="J4" s="114"/>
      <c r="K4" s="115" t="s">
        <v>10</v>
      </c>
      <c r="L4" s="115"/>
      <c r="M4" s="3"/>
      <c r="N4" s="3"/>
      <c r="O4" s="113" t="s">
        <v>11</v>
      </c>
      <c r="P4" s="113"/>
    </row>
    <row r="5" spans="1:16" s="10" customFormat="1" ht="26.25" customHeight="1">
      <c r="A5" s="121" t="s">
        <v>3</v>
      </c>
      <c r="B5" s="124" t="s">
        <v>13</v>
      </c>
      <c r="C5" s="125"/>
      <c r="D5" s="125"/>
      <c r="E5" s="125"/>
      <c r="F5" s="126"/>
      <c r="G5" s="127" t="s">
        <v>2</v>
      </c>
      <c r="H5" s="128"/>
      <c r="I5" s="127" t="s">
        <v>14</v>
      </c>
      <c r="J5" s="128"/>
      <c r="K5" s="127" t="s">
        <v>1</v>
      </c>
      <c r="L5" s="128"/>
      <c r="M5" s="127" t="s">
        <v>15</v>
      </c>
      <c r="N5" s="128"/>
      <c r="O5" s="127" t="s">
        <v>0</v>
      </c>
      <c r="P5" s="129"/>
    </row>
    <row r="6" spans="1:16" s="10" customFormat="1" ht="12.75" customHeight="1">
      <c r="A6" s="122"/>
      <c r="B6" s="135" t="s">
        <v>16</v>
      </c>
      <c r="C6" s="137" t="s">
        <v>17</v>
      </c>
      <c r="D6" s="137" t="s">
        <v>18</v>
      </c>
      <c r="E6" s="137" t="s">
        <v>19</v>
      </c>
      <c r="F6" s="138" t="s">
        <v>20</v>
      </c>
      <c r="G6" s="132" t="s">
        <v>21</v>
      </c>
      <c r="H6" s="132" t="s">
        <v>22</v>
      </c>
      <c r="I6" s="132" t="s">
        <v>21</v>
      </c>
      <c r="J6" s="132" t="s">
        <v>22</v>
      </c>
      <c r="K6" s="132" t="s">
        <v>21</v>
      </c>
      <c r="L6" s="140" t="s">
        <v>22</v>
      </c>
      <c r="M6" s="140" t="s">
        <v>21</v>
      </c>
      <c r="N6" s="132" t="s">
        <v>22</v>
      </c>
      <c r="O6" s="140" t="s">
        <v>21</v>
      </c>
      <c r="P6" s="142" t="s">
        <v>22</v>
      </c>
    </row>
    <row r="7" spans="1:16" s="10" customFormat="1" ht="12.75" customHeight="1">
      <c r="A7" s="123"/>
      <c r="B7" s="136"/>
      <c r="C7" s="137"/>
      <c r="D7" s="137"/>
      <c r="E7" s="137"/>
      <c r="F7" s="139"/>
      <c r="G7" s="132"/>
      <c r="H7" s="132"/>
      <c r="I7" s="132"/>
      <c r="J7" s="132"/>
      <c r="K7" s="132"/>
      <c r="L7" s="141"/>
      <c r="M7" s="141"/>
      <c r="N7" s="132"/>
      <c r="O7" s="141"/>
      <c r="P7" s="145"/>
    </row>
    <row r="8" spans="1:16" ht="31.5" customHeight="1">
      <c r="A8" s="11">
        <v>106</v>
      </c>
      <c r="B8" s="12"/>
      <c r="C8" s="13" t="s">
        <v>23</v>
      </c>
      <c r="D8" s="13" t="s">
        <v>23</v>
      </c>
      <c r="E8" s="13" t="s">
        <v>23</v>
      </c>
      <c r="F8" s="14" t="s">
        <v>24</v>
      </c>
      <c r="G8" s="15">
        <f>SUM(G9:G13)</f>
        <v>40642019</v>
      </c>
      <c r="H8" s="15">
        <f>SUM(H9:H13)</f>
        <v>2954144127</v>
      </c>
      <c r="I8" s="15">
        <f>SUM(I9:I13)</f>
        <v>125200</v>
      </c>
      <c r="J8" s="15">
        <f>SUM(J9:J13)</f>
        <v>94740733</v>
      </c>
      <c r="K8" s="15">
        <f>SUM(K9:K13)</f>
        <v>40516819</v>
      </c>
      <c r="L8" s="15">
        <f>SUM(L9:L13)</f>
        <v>2294097422</v>
      </c>
      <c r="M8" s="15">
        <f>SUM(M9:M13)</f>
        <v>48819843</v>
      </c>
      <c r="N8" s="15">
        <f>SUM(N9:N13)</f>
        <v>-48819843</v>
      </c>
      <c r="O8" s="16">
        <f>SUM(O9:O13)</f>
        <v>48819843</v>
      </c>
      <c r="P8" s="37">
        <f>SUM(P9:P13)</f>
        <v>516486129</v>
      </c>
    </row>
    <row r="9" spans="1:16" ht="31.5" customHeight="1">
      <c r="A9" s="18" t="s">
        <v>74</v>
      </c>
      <c r="B9" s="11">
        <v>5</v>
      </c>
      <c r="C9" s="13" t="s">
        <v>23</v>
      </c>
      <c r="D9" s="13" t="s">
        <v>23</v>
      </c>
      <c r="E9" s="13" t="s">
        <v>23</v>
      </c>
      <c r="F9" s="14" t="s">
        <v>75</v>
      </c>
      <c r="G9" s="15">
        <v>1935000</v>
      </c>
      <c r="H9" s="16">
        <v>179495496</v>
      </c>
      <c r="I9" s="15" t="s">
        <v>25</v>
      </c>
      <c r="J9" s="15" t="s">
        <v>25</v>
      </c>
      <c r="K9" s="15">
        <v>1935000</v>
      </c>
      <c r="L9" s="15">
        <v>124900111</v>
      </c>
      <c r="M9" s="15" t="s">
        <v>25</v>
      </c>
      <c r="N9" s="15" t="s">
        <v>25</v>
      </c>
      <c r="O9" s="15" t="s">
        <v>25</v>
      </c>
      <c r="P9" s="16">
        <v>54595385</v>
      </c>
    </row>
    <row r="10" spans="1:16" ht="31.5" customHeight="1">
      <c r="A10" s="11">
        <v>107</v>
      </c>
      <c r="B10" s="11">
        <v>7</v>
      </c>
      <c r="C10" s="13"/>
      <c r="D10" s="13" t="s">
        <v>23</v>
      </c>
      <c r="E10" s="13" t="s">
        <v>23</v>
      </c>
      <c r="F10" s="14" t="s">
        <v>76</v>
      </c>
      <c r="G10" s="15">
        <f>'明細表'!G17</f>
        <v>38707019</v>
      </c>
      <c r="H10" s="15">
        <f>'明細表'!H17</f>
        <v>582554415</v>
      </c>
      <c r="I10" s="15">
        <f>'明細表'!I17</f>
        <v>125200</v>
      </c>
      <c r="J10" s="15">
        <f>'明細表'!J17</f>
        <v>91277870</v>
      </c>
      <c r="K10" s="15">
        <f>'明細表'!K17</f>
        <v>38581819</v>
      </c>
      <c r="L10" s="15">
        <f>'明細表'!L17</f>
        <v>147624974</v>
      </c>
      <c r="M10" s="15">
        <f>'明細表'!M17</f>
        <v>48819843</v>
      </c>
      <c r="N10" s="15">
        <f>'明細表'!N17</f>
        <v>-48819843</v>
      </c>
      <c r="O10" s="16">
        <f>'明細表'!O17</f>
        <v>48819843</v>
      </c>
      <c r="P10" s="16">
        <f>'明細表'!P17</f>
        <v>294831728</v>
      </c>
    </row>
    <row r="11" spans="1:16" ht="31.5" customHeight="1">
      <c r="A11" s="12" t="s">
        <v>23</v>
      </c>
      <c r="B11" s="11">
        <v>8</v>
      </c>
      <c r="C11" s="13" t="s">
        <v>23</v>
      </c>
      <c r="D11" s="13" t="s">
        <v>23</v>
      </c>
      <c r="E11" s="13" t="s">
        <v>23</v>
      </c>
      <c r="F11" s="14" t="s">
        <v>77</v>
      </c>
      <c r="G11" s="15" t="str">
        <f>'明細表'!G30</f>
        <v>-</v>
      </c>
      <c r="H11" s="15">
        <f>'明細表'!H30</f>
        <v>1665822830</v>
      </c>
      <c r="I11" s="15" t="str">
        <f>'明細表'!I30</f>
        <v>-</v>
      </c>
      <c r="J11" s="15">
        <f>'明細表'!J30</f>
        <v>342360</v>
      </c>
      <c r="K11" s="15" t="str">
        <f>'明細表'!K30</f>
        <v>-</v>
      </c>
      <c r="L11" s="15">
        <f>'明細表'!L30</f>
        <v>1572542505</v>
      </c>
      <c r="M11" s="15" t="str">
        <f>'明細表'!M30</f>
        <v>-</v>
      </c>
      <c r="N11" s="15" t="str">
        <f>'明細表'!N30</f>
        <v>-</v>
      </c>
      <c r="O11" s="16" t="str">
        <f>'明細表'!O30</f>
        <v>-</v>
      </c>
      <c r="P11" s="16">
        <f>'明細表'!P30</f>
        <v>92937965</v>
      </c>
    </row>
    <row r="12" spans="1:16" ht="31.5" customHeight="1">
      <c r="A12" s="12"/>
      <c r="B12" s="11">
        <v>10</v>
      </c>
      <c r="C12" s="13"/>
      <c r="D12" s="13"/>
      <c r="E12" s="13"/>
      <c r="F12" s="14" t="s">
        <v>78</v>
      </c>
      <c r="G12" s="15" t="str">
        <f>'明細表'!G39</f>
        <v>-</v>
      </c>
      <c r="H12" s="15">
        <f>'明細表'!H39</f>
        <v>505722004</v>
      </c>
      <c r="I12" s="15" t="str">
        <f>'明細表'!I39</f>
        <v>-</v>
      </c>
      <c r="J12" s="15">
        <f>'明細表'!J39</f>
        <v>1604569</v>
      </c>
      <c r="K12" s="15" t="str">
        <f>'明細表'!K39</f>
        <v>-</v>
      </c>
      <c r="L12" s="15">
        <f>'明細表'!L39</f>
        <v>446471435</v>
      </c>
      <c r="M12" s="15" t="str">
        <f>'明細表'!M39</f>
        <v>-</v>
      </c>
      <c r="N12" s="15" t="str">
        <f>'明細表'!N39</f>
        <v>-</v>
      </c>
      <c r="O12" s="16" t="str">
        <f>'明細表'!O39</f>
        <v>-</v>
      </c>
      <c r="P12" s="16">
        <f>'明細表'!P39</f>
        <v>57646000</v>
      </c>
    </row>
    <row r="13" spans="1:16" ht="31.5" customHeight="1">
      <c r="A13" s="12"/>
      <c r="B13" s="11">
        <v>12</v>
      </c>
      <c r="C13" s="13"/>
      <c r="D13" s="13"/>
      <c r="E13" s="13"/>
      <c r="F13" s="14" t="s">
        <v>79</v>
      </c>
      <c r="G13" s="15" t="str">
        <f>'明細表'!G53</f>
        <v>-</v>
      </c>
      <c r="H13" s="15">
        <f>'明細表'!H53</f>
        <v>20549382</v>
      </c>
      <c r="I13" s="15" t="str">
        <f>'明細表'!I53</f>
        <v>-</v>
      </c>
      <c r="J13" s="15">
        <f>'明細表'!J53</f>
        <v>1515934</v>
      </c>
      <c r="K13" s="15" t="str">
        <f>'明細表'!K53</f>
        <v>-</v>
      </c>
      <c r="L13" s="15">
        <f>'明細表'!L53</f>
        <v>2558397</v>
      </c>
      <c r="M13" s="15" t="str">
        <f>'明細表'!M53</f>
        <v>-</v>
      </c>
      <c r="N13" s="15" t="str">
        <f>'明細表'!N53</f>
        <v>-</v>
      </c>
      <c r="O13" s="16" t="str">
        <f>'明細表'!O53</f>
        <v>-</v>
      </c>
      <c r="P13" s="16">
        <f>'明細表'!P53</f>
        <v>16475051</v>
      </c>
    </row>
    <row r="14" spans="1:16" ht="31.5" customHeight="1">
      <c r="A14" s="12"/>
      <c r="B14" s="12"/>
      <c r="C14" s="13"/>
      <c r="D14" s="13"/>
      <c r="E14" s="13"/>
      <c r="F14" s="22"/>
      <c r="G14" s="20"/>
      <c r="H14" s="23"/>
      <c r="I14" s="20"/>
      <c r="J14" s="20"/>
      <c r="K14" s="20"/>
      <c r="L14" s="20"/>
      <c r="M14" s="20"/>
      <c r="N14" s="20"/>
      <c r="O14" s="20"/>
      <c r="P14" s="21"/>
    </row>
    <row r="15" spans="1:16" ht="31.5" customHeight="1">
      <c r="A15" s="12"/>
      <c r="B15" s="13"/>
      <c r="C15" s="13"/>
      <c r="D15" s="13"/>
      <c r="E15" s="13"/>
      <c r="F15" s="22"/>
      <c r="G15" s="20"/>
      <c r="H15" s="23"/>
      <c r="I15" s="20"/>
      <c r="J15" s="20"/>
      <c r="K15" s="20"/>
      <c r="L15" s="20"/>
      <c r="M15" s="20"/>
      <c r="N15" s="20"/>
      <c r="O15" s="20"/>
      <c r="P15" s="21"/>
    </row>
    <row r="16" spans="1:16" ht="31.5" customHeight="1">
      <c r="A16" s="12"/>
      <c r="B16" s="12"/>
      <c r="C16" s="13"/>
      <c r="D16" s="13"/>
      <c r="E16" s="13"/>
      <c r="F16" s="19"/>
      <c r="G16" s="20"/>
      <c r="H16" s="23"/>
      <c r="I16" s="20"/>
      <c r="J16" s="20"/>
      <c r="K16" s="20"/>
      <c r="L16" s="20"/>
      <c r="M16" s="20"/>
      <c r="N16" s="20"/>
      <c r="O16" s="20"/>
      <c r="P16" s="21"/>
    </row>
    <row r="17" spans="1:16" ht="31.5" customHeight="1">
      <c r="A17" s="12"/>
      <c r="B17" s="12"/>
      <c r="C17" s="13"/>
      <c r="D17" s="13"/>
      <c r="E17" s="13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1"/>
    </row>
    <row r="18" spans="1:16" ht="31.5" customHeight="1">
      <c r="A18" s="12"/>
      <c r="B18" s="12"/>
      <c r="C18" s="13"/>
      <c r="D18" s="13"/>
      <c r="E18" s="13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1"/>
    </row>
    <row r="19" spans="1:16" ht="31.5" customHeight="1">
      <c r="A19" s="12"/>
      <c r="B19" s="12"/>
      <c r="C19" s="13"/>
      <c r="D19" s="13"/>
      <c r="E19" s="13"/>
      <c r="F19" s="19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31.5" customHeight="1">
      <c r="A20" s="12"/>
      <c r="B20" s="12"/>
      <c r="C20" s="13"/>
      <c r="D20" s="13"/>
      <c r="E20" s="13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1"/>
    </row>
    <row r="21" spans="1:16" ht="31.5" customHeight="1">
      <c r="A21" s="12"/>
      <c r="B21" s="12"/>
      <c r="C21" s="13"/>
      <c r="D21" s="13"/>
      <c r="E21" s="13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1"/>
    </row>
    <row r="22" spans="1:16" ht="31.5" customHeight="1">
      <c r="A22" s="12"/>
      <c r="B22" s="12"/>
      <c r="C22" s="13"/>
      <c r="D22" s="13"/>
      <c r="E22" s="13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1"/>
    </row>
    <row r="23" spans="1:16" ht="31.5" customHeight="1">
      <c r="A23" s="12"/>
      <c r="B23" s="12"/>
      <c r="C23" s="13"/>
      <c r="D23" s="13"/>
      <c r="E23" s="13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1"/>
    </row>
    <row r="24" spans="1:16" ht="31.5" customHeight="1">
      <c r="A24" s="12"/>
      <c r="B24" s="12"/>
      <c r="C24" s="13"/>
      <c r="D24" s="13"/>
      <c r="E24" s="13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1"/>
    </row>
    <row r="25" spans="1:16" ht="31.5" customHeight="1">
      <c r="A25" s="12"/>
      <c r="B25" s="12"/>
      <c r="C25" s="13"/>
      <c r="D25" s="13"/>
      <c r="E25" s="13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1"/>
    </row>
    <row r="26" spans="1:16" ht="31.5" customHeight="1">
      <c r="A26" s="12"/>
      <c r="B26" s="12"/>
      <c r="C26" s="13"/>
      <c r="D26" s="13"/>
      <c r="E26" s="13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1"/>
    </row>
    <row r="27" spans="1:16" ht="31.5" customHeight="1">
      <c r="A27" s="24"/>
      <c r="B27" s="24"/>
      <c r="C27" s="25"/>
      <c r="D27" s="25"/>
      <c r="E27" s="25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8"/>
    </row>
  </sheetData>
  <sheetProtection/>
  <mergeCells count="32">
    <mergeCell ref="H6:H7"/>
    <mergeCell ref="I6:I7"/>
    <mergeCell ref="J6:J7"/>
    <mergeCell ref="M6:M7"/>
    <mergeCell ref="N6:N7"/>
    <mergeCell ref="O6:O7"/>
    <mergeCell ref="O5:P5"/>
    <mergeCell ref="K4:L4"/>
    <mergeCell ref="O4:P4"/>
    <mergeCell ref="P6:P7"/>
    <mergeCell ref="G1:J1"/>
    <mergeCell ref="K1:M1"/>
    <mergeCell ref="G2:J2"/>
    <mergeCell ref="K2:M2"/>
    <mergeCell ref="M5:N5"/>
    <mergeCell ref="G5:H5"/>
    <mergeCell ref="A5:A7"/>
    <mergeCell ref="G3:J3"/>
    <mergeCell ref="K3:L3"/>
    <mergeCell ref="A4:E4"/>
    <mergeCell ref="I4:J4"/>
    <mergeCell ref="I5:J5"/>
    <mergeCell ref="K5:L5"/>
    <mergeCell ref="L6:L7"/>
    <mergeCell ref="K6:K7"/>
    <mergeCell ref="B6:B7"/>
    <mergeCell ref="C6:C7"/>
    <mergeCell ref="D6:D7"/>
    <mergeCell ref="B5:F5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H11" sqref="H11"/>
    </sheetView>
  </sheetViews>
  <sheetFormatPr defaultColWidth="9.00390625" defaultRowHeight="31.5" customHeight="1"/>
  <cols>
    <col min="1" max="1" width="4.125" style="50" customWidth="1"/>
    <col min="2" max="2" width="3.00390625" style="50" customWidth="1"/>
    <col min="3" max="5" width="3.00390625" style="51" customWidth="1"/>
    <col min="6" max="6" width="20.00390625" style="72" customWidth="1"/>
    <col min="7" max="10" width="12.50390625" style="73" customWidth="1"/>
    <col min="11" max="15" width="14.50390625" style="73" customWidth="1"/>
    <col min="16" max="16" width="14.50390625" style="74" customWidth="1"/>
    <col min="17" max="16384" width="9.00390625" style="55" customWidth="1"/>
  </cols>
  <sheetData>
    <row r="1" spans="1:16" s="42" customFormat="1" ht="21">
      <c r="A1" s="39"/>
      <c r="B1" s="39"/>
      <c r="C1" s="39"/>
      <c r="D1" s="39"/>
      <c r="E1" s="39"/>
      <c r="F1" s="40"/>
      <c r="G1" s="172" t="s">
        <v>4</v>
      </c>
      <c r="H1" s="173"/>
      <c r="I1" s="173"/>
      <c r="J1" s="173"/>
      <c r="K1" s="174" t="s">
        <v>5</v>
      </c>
      <c r="L1" s="174"/>
      <c r="M1" s="174"/>
      <c r="N1" s="41"/>
      <c r="O1" s="41"/>
      <c r="P1" s="41"/>
    </row>
    <row r="2" spans="1:16" s="45" customFormat="1" ht="21.75">
      <c r="A2" s="43"/>
      <c r="B2" s="43"/>
      <c r="C2" s="43"/>
      <c r="D2" s="43"/>
      <c r="E2" s="43"/>
      <c r="F2" s="44"/>
      <c r="G2" s="175" t="s">
        <v>84</v>
      </c>
      <c r="H2" s="175"/>
      <c r="I2" s="176"/>
      <c r="J2" s="176"/>
      <c r="K2" s="177" t="s">
        <v>85</v>
      </c>
      <c r="L2" s="177"/>
      <c r="M2" s="178"/>
      <c r="N2" s="41"/>
      <c r="O2" s="41"/>
      <c r="P2" s="41"/>
    </row>
    <row r="3" spans="1:16" s="45" customFormat="1" ht="20.25" customHeight="1">
      <c r="A3" s="43"/>
      <c r="B3" s="43"/>
      <c r="C3" s="43"/>
      <c r="D3" s="43"/>
      <c r="E3" s="43"/>
      <c r="F3" s="44"/>
      <c r="G3" s="175" t="s">
        <v>6</v>
      </c>
      <c r="H3" s="175"/>
      <c r="I3" s="176"/>
      <c r="J3" s="176"/>
      <c r="K3" s="177" t="s">
        <v>26</v>
      </c>
      <c r="L3" s="177"/>
      <c r="M3" s="41"/>
      <c r="N3" s="41"/>
      <c r="O3" s="41"/>
      <c r="P3" s="41"/>
    </row>
    <row r="4" spans="1:16" s="47" customFormat="1" ht="15.75">
      <c r="A4" s="153" t="s">
        <v>8</v>
      </c>
      <c r="B4" s="153"/>
      <c r="C4" s="153"/>
      <c r="D4" s="153"/>
      <c r="E4" s="153"/>
      <c r="F4" s="46"/>
      <c r="G4" s="41"/>
      <c r="H4" s="41"/>
      <c r="I4" s="154" t="s">
        <v>9</v>
      </c>
      <c r="J4" s="155"/>
      <c r="K4" s="156" t="s">
        <v>27</v>
      </c>
      <c r="L4" s="156"/>
      <c r="M4" s="41"/>
      <c r="N4" s="41"/>
      <c r="O4" s="154" t="s">
        <v>11</v>
      </c>
      <c r="P4" s="154"/>
    </row>
    <row r="5" spans="1:16" s="48" customFormat="1" ht="26.25" customHeight="1">
      <c r="A5" s="157" t="s">
        <v>3</v>
      </c>
      <c r="B5" s="160" t="s">
        <v>13</v>
      </c>
      <c r="C5" s="161"/>
      <c r="D5" s="161"/>
      <c r="E5" s="161"/>
      <c r="F5" s="162"/>
      <c r="G5" s="163" t="s">
        <v>2</v>
      </c>
      <c r="H5" s="164"/>
      <c r="I5" s="163" t="s">
        <v>14</v>
      </c>
      <c r="J5" s="164"/>
      <c r="K5" s="163" t="s">
        <v>1</v>
      </c>
      <c r="L5" s="164"/>
      <c r="M5" s="163" t="s">
        <v>15</v>
      </c>
      <c r="N5" s="164"/>
      <c r="O5" s="167" t="s">
        <v>0</v>
      </c>
      <c r="P5" s="168"/>
    </row>
    <row r="6" spans="1:16" s="48" customFormat="1" ht="12.75" customHeight="1">
      <c r="A6" s="158"/>
      <c r="B6" s="169" t="s">
        <v>16</v>
      </c>
      <c r="C6" s="171" t="s">
        <v>17</v>
      </c>
      <c r="D6" s="171" t="s">
        <v>18</v>
      </c>
      <c r="E6" s="171" t="s">
        <v>19</v>
      </c>
      <c r="F6" s="151" t="s">
        <v>82</v>
      </c>
      <c r="G6" s="146" t="s">
        <v>21</v>
      </c>
      <c r="H6" s="146" t="s">
        <v>22</v>
      </c>
      <c r="I6" s="146" t="s">
        <v>21</v>
      </c>
      <c r="J6" s="146" t="s">
        <v>22</v>
      </c>
      <c r="K6" s="146" t="s">
        <v>21</v>
      </c>
      <c r="L6" s="147" t="s">
        <v>22</v>
      </c>
      <c r="M6" s="147" t="s">
        <v>21</v>
      </c>
      <c r="N6" s="146" t="s">
        <v>22</v>
      </c>
      <c r="O6" s="149" t="s">
        <v>21</v>
      </c>
      <c r="P6" s="165" t="s">
        <v>22</v>
      </c>
    </row>
    <row r="7" spans="1:16" s="48" customFormat="1" ht="12.75" customHeight="1">
      <c r="A7" s="159"/>
      <c r="B7" s="170"/>
      <c r="C7" s="171"/>
      <c r="D7" s="171"/>
      <c r="E7" s="171"/>
      <c r="F7" s="152"/>
      <c r="G7" s="146"/>
      <c r="H7" s="146"/>
      <c r="I7" s="146"/>
      <c r="J7" s="146"/>
      <c r="K7" s="146"/>
      <c r="L7" s="148"/>
      <c r="M7" s="148"/>
      <c r="N7" s="146"/>
      <c r="O7" s="150"/>
      <c r="P7" s="166"/>
    </row>
    <row r="8" spans="1:17" ht="31.5" customHeight="1">
      <c r="A8" s="49">
        <v>106</v>
      </c>
      <c r="B8" s="50" t="s">
        <v>23</v>
      </c>
      <c r="C8" s="51" t="s">
        <v>23</v>
      </c>
      <c r="D8" s="51" t="s">
        <v>23</v>
      </c>
      <c r="E8" s="51" t="s">
        <v>23</v>
      </c>
      <c r="F8" s="52" t="s">
        <v>83</v>
      </c>
      <c r="G8" s="53">
        <f>SUM(G9,G17,G30,G39,G53)</f>
        <v>40642019</v>
      </c>
      <c r="H8" s="53">
        <f>SUM(H9,H17,H30,H39,H53)</f>
        <v>2954144127</v>
      </c>
      <c r="I8" s="53">
        <f aca="true" t="shared" si="0" ref="I8:P8">SUM(I9,I17,I30,I39,I53)</f>
        <v>125200</v>
      </c>
      <c r="J8" s="53">
        <f t="shared" si="0"/>
        <v>94740733</v>
      </c>
      <c r="K8" s="53">
        <f t="shared" si="0"/>
        <v>40516819</v>
      </c>
      <c r="L8" s="53">
        <f t="shared" si="0"/>
        <v>2294097422</v>
      </c>
      <c r="M8" s="53">
        <f t="shared" si="0"/>
        <v>48819843</v>
      </c>
      <c r="N8" s="53">
        <f t="shared" si="0"/>
        <v>-48819843</v>
      </c>
      <c r="O8" s="76">
        <f t="shared" si="0"/>
        <v>48819843</v>
      </c>
      <c r="P8" s="77">
        <f t="shared" si="0"/>
        <v>516486129</v>
      </c>
      <c r="Q8" s="54"/>
    </row>
    <row r="9" spans="1:16" ht="31.5" customHeight="1">
      <c r="A9" s="49" t="s">
        <v>71</v>
      </c>
      <c r="B9" s="49" t="s">
        <v>28</v>
      </c>
      <c r="C9" s="56" t="s">
        <v>23</v>
      </c>
      <c r="D9" s="56" t="s">
        <v>23</v>
      </c>
      <c r="E9" s="56" t="s">
        <v>23</v>
      </c>
      <c r="F9" s="52" t="s">
        <v>37</v>
      </c>
      <c r="G9" s="53">
        <v>1935000</v>
      </c>
      <c r="H9" s="53">
        <v>179495496</v>
      </c>
      <c r="I9" s="53" t="s">
        <v>25</v>
      </c>
      <c r="J9" s="53" t="s">
        <v>25</v>
      </c>
      <c r="K9" s="53">
        <v>1935000</v>
      </c>
      <c r="L9" s="53">
        <v>124900111</v>
      </c>
      <c r="M9" s="53" t="s">
        <v>25</v>
      </c>
      <c r="N9" s="53" t="s">
        <v>25</v>
      </c>
      <c r="O9" s="76">
        <f>O10</f>
        <v>0</v>
      </c>
      <c r="P9" s="77">
        <f>P10</f>
        <v>54595385</v>
      </c>
    </row>
    <row r="10" spans="1:17" ht="31.5" customHeight="1">
      <c r="A10" s="49">
        <v>107</v>
      </c>
      <c r="B10" s="49" t="s">
        <v>23</v>
      </c>
      <c r="C10" s="56" t="s">
        <v>29</v>
      </c>
      <c r="D10" s="56" t="s">
        <v>23</v>
      </c>
      <c r="E10" s="56" t="s">
        <v>23</v>
      </c>
      <c r="F10" s="52" t="s">
        <v>38</v>
      </c>
      <c r="G10" s="53">
        <v>1935000</v>
      </c>
      <c r="H10" s="53">
        <v>179495496</v>
      </c>
      <c r="I10" s="53" t="s">
        <v>25</v>
      </c>
      <c r="J10" s="53" t="s">
        <v>25</v>
      </c>
      <c r="K10" s="53">
        <v>1935000</v>
      </c>
      <c r="L10" s="53">
        <v>124900111</v>
      </c>
      <c r="M10" s="53" t="s">
        <v>25</v>
      </c>
      <c r="N10" s="53" t="s">
        <v>25</v>
      </c>
      <c r="O10" s="76">
        <f>O11+O15</f>
        <v>0</v>
      </c>
      <c r="P10" s="77">
        <f>P11+P15</f>
        <v>54595385</v>
      </c>
      <c r="Q10" s="54"/>
    </row>
    <row r="11" spans="1:16" ht="31.5" customHeight="1">
      <c r="A11" s="57" t="s">
        <v>23</v>
      </c>
      <c r="B11" s="49" t="s">
        <v>23</v>
      </c>
      <c r="C11" s="56" t="s">
        <v>23</v>
      </c>
      <c r="D11" s="56" t="s">
        <v>23</v>
      </c>
      <c r="E11" s="56" t="s">
        <v>23</v>
      </c>
      <c r="F11" s="52" t="s">
        <v>39</v>
      </c>
      <c r="G11" s="53" t="s">
        <v>25</v>
      </c>
      <c r="H11" s="53">
        <v>3240000</v>
      </c>
      <c r="I11" s="53" t="s">
        <v>25</v>
      </c>
      <c r="J11" s="53" t="s">
        <v>25</v>
      </c>
      <c r="K11" s="53" t="s">
        <v>25</v>
      </c>
      <c r="L11" s="53">
        <v>3240000</v>
      </c>
      <c r="M11" s="53" t="s">
        <v>25</v>
      </c>
      <c r="N11" s="53" t="s">
        <v>25</v>
      </c>
      <c r="O11" s="76">
        <f>O12</f>
        <v>0</v>
      </c>
      <c r="P11" s="77">
        <f>P12</f>
        <v>0</v>
      </c>
    </row>
    <row r="12" spans="1:16" ht="31.5" customHeight="1">
      <c r="A12" s="57" t="s">
        <v>23</v>
      </c>
      <c r="B12" s="49" t="s">
        <v>23</v>
      </c>
      <c r="C12" s="56" t="s">
        <v>23</v>
      </c>
      <c r="D12" s="56" t="s">
        <v>30</v>
      </c>
      <c r="E12" s="56" t="s">
        <v>23</v>
      </c>
      <c r="F12" s="52" t="s">
        <v>40</v>
      </c>
      <c r="G12" s="53" t="s">
        <v>25</v>
      </c>
      <c r="H12" s="53">
        <v>3240000</v>
      </c>
      <c r="I12" s="53" t="s">
        <v>25</v>
      </c>
      <c r="J12" s="53" t="s">
        <v>25</v>
      </c>
      <c r="K12" s="53" t="s">
        <v>25</v>
      </c>
      <c r="L12" s="53">
        <v>3240000</v>
      </c>
      <c r="M12" s="53" t="s">
        <v>25</v>
      </c>
      <c r="N12" s="53" t="s">
        <v>25</v>
      </c>
      <c r="O12" s="76">
        <f>O13</f>
        <v>0</v>
      </c>
      <c r="P12" s="77">
        <f>P13</f>
        <v>0</v>
      </c>
    </row>
    <row r="13" spans="1:16" ht="31.5" customHeight="1">
      <c r="A13" s="57" t="s">
        <v>23</v>
      </c>
      <c r="B13" s="49" t="s">
        <v>23</v>
      </c>
      <c r="C13" s="56" t="s">
        <v>23</v>
      </c>
      <c r="D13" s="56" t="s">
        <v>23</v>
      </c>
      <c r="E13" s="56" t="s">
        <v>30</v>
      </c>
      <c r="F13" s="52" t="s">
        <v>41</v>
      </c>
      <c r="G13" s="53" t="s">
        <v>25</v>
      </c>
      <c r="H13" s="53">
        <v>3240000</v>
      </c>
      <c r="I13" s="53" t="s">
        <v>25</v>
      </c>
      <c r="J13" s="53" t="s">
        <v>25</v>
      </c>
      <c r="K13" s="53" t="s">
        <v>25</v>
      </c>
      <c r="L13" s="53">
        <v>3240000</v>
      </c>
      <c r="M13" s="53" t="s">
        <v>25</v>
      </c>
      <c r="N13" s="53" t="s">
        <v>25</v>
      </c>
      <c r="O13" s="76">
        <f>0</f>
        <v>0</v>
      </c>
      <c r="P13" s="77">
        <f>0</f>
        <v>0</v>
      </c>
    </row>
    <row r="14" spans="1:16" ht="31.5" customHeight="1">
      <c r="A14" s="57" t="s">
        <v>23</v>
      </c>
      <c r="B14" s="49" t="s">
        <v>23</v>
      </c>
      <c r="C14" s="56" t="s">
        <v>23</v>
      </c>
      <c r="D14" s="56" t="s">
        <v>23</v>
      </c>
      <c r="E14" s="56" t="s">
        <v>23</v>
      </c>
      <c r="F14" s="52" t="s">
        <v>42</v>
      </c>
      <c r="G14" s="53">
        <v>1935000</v>
      </c>
      <c r="H14" s="53">
        <v>176255496</v>
      </c>
      <c r="I14" s="53" t="s">
        <v>25</v>
      </c>
      <c r="J14" s="53" t="s">
        <v>25</v>
      </c>
      <c r="K14" s="53">
        <v>1935000</v>
      </c>
      <c r="L14" s="53">
        <v>121660111</v>
      </c>
      <c r="M14" s="53" t="s">
        <v>25</v>
      </c>
      <c r="N14" s="53" t="s">
        <v>25</v>
      </c>
      <c r="O14" s="76">
        <f>O15</f>
        <v>0</v>
      </c>
      <c r="P14" s="77">
        <f>P15</f>
        <v>54595385</v>
      </c>
    </row>
    <row r="15" spans="1:16" ht="31.5" customHeight="1">
      <c r="A15" s="57" t="s">
        <v>23</v>
      </c>
      <c r="B15" s="49" t="s">
        <v>23</v>
      </c>
      <c r="C15" s="56" t="s">
        <v>23</v>
      </c>
      <c r="D15" s="56" t="s">
        <v>31</v>
      </c>
      <c r="E15" s="56" t="s">
        <v>23</v>
      </c>
      <c r="F15" s="52" t="s">
        <v>40</v>
      </c>
      <c r="G15" s="53">
        <v>1935000</v>
      </c>
      <c r="H15" s="53">
        <v>176255496</v>
      </c>
      <c r="I15" s="53" t="s">
        <v>25</v>
      </c>
      <c r="J15" s="53" t="s">
        <v>25</v>
      </c>
      <c r="K15" s="53">
        <v>1935000</v>
      </c>
      <c r="L15" s="53">
        <v>121660111</v>
      </c>
      <c r="M15" s="53" t="s">
        <v>25</v>
      </c>
      <c r="N15" s="53" t="s">
        <v>25</v>
      </c>
      <c r="O15" s="76">
        <f>O16</f>
        <v>0</v>
      </c>
      <c r="P15" s="77">
        <f>P16</f>
        <v>54595385</v>
      </c>
    </row>
    <row r="16" spans="1:16" ht="31.5" customHeight="1">
      <c r="A16" s="57" t="s">
        <v>23</v>
      </c>
      <c r="B16" s="49" t="s">
        <v>23</v>
      </c>
      <c r="C16" s="56" t="s">
        <v>23</v>
      </c>
      <c r="D16" s="56" t="s">
        <v>23</v>
      </c>
      <c r="E16" s="56" t="s">
        <v>30</v>
      </c>
      <c r="F16" s="52" t="s">
        <v>43</v>
      </c>
      <c r="G16" s="53">
        <v>1935000</v>
      </c>
      <c r="H16" s="53">
        <v>176255496</v>
      </c>
      <c r="I16" s="53" t="s">
        <v>25</v>
      </c>
      <c r="J16" s="53" t="s">
        <v>25</v>
      </c>
      <c r="K16" s="53">
        <v>1935000</v>
      </c>
      <c r="L16" s="53">
        <v>121660111</v>
      </c>
      <c r="M16" s="53" t="s">
        <v>25</v>
      </c>
      <c r="N16" s="53" t="s">
        <v>25</v>
      </c>
      <c r="O16" s="76">
        <f>0</f>
        <v>0</v>
      </c>
      <c r="P16" s="77">
        <f>54595385</f>
        <v>54595385</v>
      </c>
    </row>
    <row r="17" spans="1:16" ht="31.5" customHeight="1">
      <c r="A17" s="57" t="s">
        <v>23</v>
      </c>
      <c r="B17" s="49" t="s">
        <v>32</v>
      </c>
      <c r="C17" s="56" t="s">
        <v>23</v>
      </c>
      <c r="D17" s="56" t="s">
        <v>23</v>
      </c>
      <c r="E17" s="56" t="s">
        <v>23</v>
      </c>
      <c r="F17" s="52" t="s">
        <v>44</v>
      </c>
      <c r="G17" s="53">
        <v>38707019</v>
      </c>
      <c r="H17" s="53">
        <v>582554415</v>
      </c>
      <c r="I17" s="53">
        <f>I18+I22+I26</f>
        <v>125200</v>
      </c>
      <c r="J17" s="53">
        <f>J18+J22+J26</f>
        <v>91277870</v>
      </c>
      <c r="K17" s="53">
        <v>38581819</v>
      </c>
      <c r="L17" s="53">
        <v>147624974</v>
      </c>
      <c r="M17" s="53">
        <v>48819843</v>
      </c>
      <c r="N17" s="53">
        <v>-48819843</v>
      </c>
      <c r="O17" s="53">
        <f>O18+O22+O26</f>
        <v>48819843</v>
      </c>
      <c r="P17" s="38">
        <f>P22+P26</f>
        <v>294831728</v>
      </c>
    </row>
    <row r="18" spans="1:17" ht="31.5" customHeight="1">
      <c r="A18" s="57" t="s">
        <v>23</v>
      </c>
      <c r="B18" s="49" t="s">
        <v>23</v>
      </c>
      <c r="C18" s="56" t="s">
        <v>30</v>
      </c>
      <c r="D18" s="56" t="s">
        <v>23</v>
      </c>
      <c r="E18" s="56" t="s">
        <v>23</v>
      </c>
      <c r="F18" s="52" t="s">
        <v>45</v>
      </c>
      <c r="G18" s="53">
        <v>29105219</v>
      </c>
      <c r="H18" s="53">
        <v>31005509</v>
      </c>
      <c r="I18" s="76">
        <v>0</v>
      </c>
      <c r="J18" s="53">
        <v>12413370</v>
      </c>
      <c r="K18" s="53">
        <v>29105219</v>
      </c>
      <c r="L18" s="53">
        <v>18592139</v>
      </c>
      <c r="M18" s="53" t="s">
        <v>25</v>
      </c>
      <c r="N18" s="53" t="s">
        <v>25</v>
      </c>
      <c r="O18" s="76">
        <f aca="true" t="shared" si="1" ref="O18:P20">O19</f>
        <v>0</v>
      </c>
      <c r="P18" s="77">
        <f t="shared" si="1"/>
        <v>0</v>
      </c>
      <c r="Q18" s="58"/>
    </row>
    <row r="19" spans="1:17" ht="31.5" customHeight="1">
      <c r="A19" s="57" t="s">
        <v>23</v>
      </c>
      <c r="B19" s="49" t="s">
        <v>23</v>
      </c>
      <c r="C19" s="56" t="s">
        <v>23</v>
      </c>
      <c r="D19" s="56" t="s">
        <v>23</v>
      </c>
      <c r="E19" s="56" t="s">
        <v>23</v>
      </c>
      <c r="F19" s="52" t="s">
        <v>46</v>
      </c>
      <c r="G19" s="53">
        <v>29105219</v>
      </c>
      <c r="H19" s="53">
        <v>31005509</v>
      </c>
      <c r="I19" s="53" t="s">
        <v>25</v>
      </c>
      <c r="J19" s="53">
        <v>12413370</v>
      </c>
      <c r="K19" s="53">
        <v>29105219</v>
      </c>
      <c r="L19" s="53">
        <v>18592139</v>
      </c>
      <c r="M19" s="53" t="s">
        <v>25</v>
      </c>
      <c r="N19" s="53" t="s">
        <v>25</v>
      </c>
      <c r="O19" s="76">
        <f t="shared" si="1"/>
        <v>0</v>
      </c>
      <c r="P19" s="77">
        <f t="shared" si="1"/>
        <v>0</v>
      </c>
      <c r="Q19" s="58"/>
    </row>
    <row r="20" spans="1:17" ht="31.5" customHeight="1">
      <c r="A20" s="57" t="s">
        <v>23</v>
      </c>
      <c r="B20" s="49" t="s">
        <v>23</v>
      </c>
      <c r="C20" s="56" t="s">
        <v>23</v>
      </c>
      <c r="D20" s="56" t="s">
        <v>31</v>
      </c>
      <c r="E20" s="56" t="s">
        <v>23</v>
      </c>
      <c r="F20" s="52" t="s">
        <v>40</v>
      </c>
      <c r="G20" s="53">
        <v>29105219</v>
      </c>
      <c r="H20" s="53">
        <v>31005509</v>
      </c>
      <c r="I20" s="53" t="s">
        <v>25</v>
      </c>
      <c r="J20" s="53">
        <v>12413370</v>
      </c>
      <c r="K20" s="53">
        <v>29105219</v>
      </c>
      <c r="L20" s="53">
        <v>18592139</v>
      </c>
      <c r="M20" s="53" t="s">
        <v>25</v>
      </c>
      <c r="N20" s="53" t="s">
        <v>25</v>
      </c>
      <c r="O20" s="76">
        <f t="shared" si="1"/>
        <v>0</v>
      </c>
      <c r="P20" s="77">
        <f t="shared" si="1"/>
        <v>0</v>
      </c>
      <c r="Q20" s="58"/>
    </row>
    <row r="21" spans="1:17" ht="31.5" customHeight="1">
      <c r="A21" s="57" t="s">
        <v>23</v>
      </c>
      <c r="B21" s="49" t="s">
        <v>23</v>
      </c>
      <c r="C21" s="56" t="s">
        <v>23</v>
      </c>
      <c r="D21" s="56" t="s">
        <v>23</v>
      </c>
      <c r="E21" s="56" t="s">
        <v>30</v>
      </c>
      <c r="F21" s="52" t="s">
        <v>47</v>
      </c>
      <c r="G21" s="53">
        <v>29105219</v>
      </c>
      <c r="H21" s="53">
        <v>31005509</v>
      </c>
      <c r="I21" s="53" t="s">
        <v>25</v>
      </c>
      <c r="J21" s="53">
        <v>12413370</v>
      </c>
      <c r="K21" s="53">
        <v>29105219</v>
      </c>
      <c r="L21" s="53">
        <v>18592139</v>
      </c>
      <c r="M21" s="53" t="s">
        <v>25</v>
      </c>
      <c r="N21" s="53" t="s">
        <v>25</v>
      </c>
      <c r="O21" s="76">
        <f>0</f>
        <v>0</v>
      </c>
      <c r="P21" s="77">
        <f>0</f>
        <v>0</v>
      </c>
      <c r="Q21" s="58"/>
    </row>
    <row r="22" spans="1:16" ht="31.5" customHeight="1">
      <c r="A22" s="57" t="s">
        <v>23</v>
      </c>
      <c r="B22" s="49" t="s">
        <v>23</v>
      </c>
      <c r="C22" s="56" t="s">
        <v>31</v>
      </c>
      <c r="D22" s="56" t="s">
        <v>23</v>
      </c>
      <c r="E22" s="56" t="s">
        <v>23</v>
      </c>
      <c r="F22" s="52" t="s">
        <v>48</v>
      </c>
      <c r="G22" s="53">
        <v>116800</v>
      </c>
      <c r="H22" s="53">
        <v>117788895</v>
      </c>
      <c r="I22" s="53">
        <v>116800</v>
      </c>
      <c r="J22" s="53">
        <v>78864500</v>
      </c>
      <c r="K22" s="53" t="s">
        <v>25</v>
      </c>
      <c r="L22" s="53">
        <v>16821158</v>
      </c>
      <c r="M22" s="53" t="s">
        <v>25</v>
      </c>
      <c r="N22" s="53" t="s">
        <v>25</v>
      </c>
      <c r="O22" s="76">
        <f aca="true" t="shared" si="2" ref="O22:P24">O23</f>
        <v>0</v>
      </c>
      <c r="P22" s="38">
        <f t="shared" si="2"/>
        <v>22103237</v>
      </c>
    </row>
    <row r="23" spans="1:16" ht="31.5" customHeight="1">
      <c r="A23" s="57" t="s">
        <v>23</v>
      </c>
      <c r="B23" s="49" t="s">
        <v>23</v>
      </c>
      <c r="C23" s="56" t="s">
        <v>23</v>
      </c>
      <c r="D23" s="56" t="s">
        <v>23</v>
      </c>
      <c r="E23" s="56" t="s">
        <v>23</v>
      </c>
      <c r="F23" s="52" t="s">
        <v>49</v>
      </c>
      <c r="G23" s="53">
        <v>116800</v>
      </c>
      <c r="H23" s="53">
        <v>117788895</v>
      </c>
      <c r="I23" s="53">
        <v>116800</v>
      </c>
      <c r="J23" s="53">
        <v>78864500</v>
      </c>
      <c r="K23" s="53" t="s">
        <v>25</v>
      </c>
      <c r="L23" s="53">
        <v>16821158</v>
      </c>
      <c r="M23" s="53" t="s">
        <v>25</v>
      </c>
      <c r="N23" s="53" t="s">
        <v>25</v>
      </c>
      <c r="O23" s="76">
        <f t="shared" si="2"/>
        <v>0</v>
      </c>
      <c r="P23" s="38">
        <f t="shared" si="2"/>
        <v>22103237</v>
      </c>
    </row>
    <row r="24" spans="1:16" ht="31.5" customHeight="1">
      <c r="A24" s="57" t="s">
        <v>23</v>
      </c>
      <c r="B24" s="49" t="s">
        <v>23</v>
      </c>
      <c r="C24" s="56" t="s">
        <v>23</v>
      </c>
      <c r="D24" s="56" t="s">
        <v>31</v>
      </c>
      <c r="E24" s="56" t="s">
        <v>23</v>
      </c>
      <c r="F24" s="52" t="s">
        <v>40</v>
      </c>
      <c r="G24" s="53">
        <v>116800</v>
      </c>
      <c r="H24" s="53">
        <v>117788895</v>
      </c>
      <c r="I24" s="53">
        <v>116800</v>
      </c>
      <c r="J24" s="53">
        <v>78864500</v>
      </c>
      <c r="K24" s="53" t="s">
        <v>25</v>
      </c>
      <c r="L24" s="53">
        <v>16821158</v>
      </c>
      <c r="M24" s="53" t="s">
        <v>25</v>
      </c>
      <c r="N24" s="53" t="s">
        <v>25</v>
      </c>
      <c r="O24" s="76">
        <f t="shared" si="2"/>
        <v>0</v>
      </c>
      <c r="P24" s="38">
        <f t="shared" si="2"/>
        <v>22103237</v>
      </c>
    </row>
    <row r="25" spans="1:17" ht="31.5" customHeight="1">
      <c r="A25" s="57" t="s">
        <v>23</v>
      </c>
      <c r="B25" s="49" t="s">
        <v>23</v>
      </c>
      <c r="C25" s="56" t="s">
        <v>23</v>
      </c>
      <c r="D25" s="56" t="s">
        <v>23</v>
      </c>
      <c r="E25" s="56" t="s">
        <v>30</v>
      </c>
      <c r="F25" s="52" t="s">
        <v>50</v>
      </c>
      <c r="G25" s="53">
        <v>116800</v>
      </c>
      <c r="H25" s="53">
        <v>117788895</v>
      </c>
      <c r="I25" s="53">
        <v>116800</v>
      </c>
      <c r="J25" s="53">
        <v>78864500</v>
      </c>
      <c r="K25" s="53" t="s">
        <v>25</v>
      </c>
      <c r="L25" s="53">
        <v>16821158</v>
      </c>
      <c r="M25" s="53" t="s">
        <v>25</v>
      </c>
      <c r="N25" s="53" t="s">
        <v>25</v>
      </c>
      <c r="O25" s="76">
        <f>116800-116800</f>
        <v>0</v>
      </c>
      <c r="P25" s="38">
        <f>100967737-78864500</f>
        <v>22103237</v>
      </c>
      <c r="Q25" s="54"/>
    </row>
    <row r="26" spans="1:16" ht="31.5" customHeight="1">
      <c r="A26" s="57" t="s">
        <v>23</v>
      </c>
      <c r="B26" s="49" t="s">
        <v>23</v>
      </c>
      <c r="C26" s="56" t="s">
        <v>32</v>
      </c>
      <c r="D26" s="56" t="s">
        <v>23</v>
      </c>
      <c r="E26" s="56" t="s">
        <v>23</v>
      </c>
      <c r="F26" s="52" t="s">
        <v>51</v>
      </c>
      <c r="G26" s="53">
        <v>9485000</v>
      </c>
      <c r="H26" s="53">
        <v>433760011</v>
      </c>
      <c r="I26" s="53">
        <v>8400</v>
      </c>
      <c r="J26" s="76">
        <v>0</v>
      </c>
      <c r="K26" s="53">
        <v>9476600</v>
      </c>
      <c r="L26" s="53">
        <v>112211677</v>
      </c>
      <c r="M26" s="53">
        <v>48819843</v>
      </c>
      <c r="N26" s="53">
        <v>-48819843</v>
      </c>
      <c r="O26" s="53">
        <f>O27</f>
        <v>48819843</v>
      </c>
      <c r="P26" s="38">
        <f>P27</f>
        <v>272728491</v>
      </c>
    </row>
    <row r="27" spans="1:17" ht="31.5" customHeight="1">
      <c r="A27" s="59" t="s">
        <v>23</v>
      </c>
      <c r="B27" s="60" t="s">
        <v>23</v>
      </c>
      <c r="C27" s="61" t="s">
        <v>23</v>
      </c>
      <c r="D27" s="61" t="s">
        <v>23</v>
      </c>
      <c r="E27" s="61" t="s">
        <v>23</v>
      </c>
      <c r="F27" s="62" t="s">
        <v>49</v>
      </c>
      <c r="G27" s="63">
        <v>9485000</v>
      </c>
      <c r="H27" s="63">
        <v>433760011</v>
      </c>
      <c r="I27" s="63">
        <v>8400</v>
      </c>
      <c r="J27" s="63" t="s">
        <v>25</v>
      </c>
      <c r="K27" s="63">
        <v>9476600</v>
      </c>
      <c r="L27" s="63">
        <v>112211677</v>
      </c>
      <c r="M27" s="63">
        <v>48819843</v>
      </c>
      <c r="N27" s="63">
        <v>-48819843</v>
      </c>
      <c r="O27" s="63">
        <f>O28</f>
        <v>48819843</v>
      </c>
      <c r="P27" s="66">
        <f>P28</f>
        <v>272728491</v>
      </c>
      <c r="Q27" s="54"/>
    </row>
    <row r="28" spans="1:16" ht="31.5" customHeight="1">
      <c r="A28" s="57" t="s">
        <v>23</v>
      </c>
      <c r="B28" s="49" t="s">
        <v>23</v>
      </c>
      <c r="C28" s="56" t="s">
        <v>23</v>
      </c>
      <c r="D28" s="56" t="s">
        <v>30</v>
      </c>
      <c r="E28" s="56" t="s">
        <v>23</v>
      </c>
      <c r="F28" s="52" t="s">
        <v>52</v>
      </c>
      <c r="G28" s="53">
        <v>9485000</v>
      </c>
      <c r="H28" s="53">
        <v>433760011</v>
      </c>
      <c r="I28" s="53">
        <v>8400</v>
      </c>
      <c r="J28" s="53" t="s">
        <v>25</v>
      </c>
      <c r="K28" s="53">
        <v>9476600</v>
      </c>
      <c r="L28" s="53">
        <v>112211677</v>
      </c>
      <c r="M28" s="53">
        <v>48819843</v>
      </c>
      <c r="N28" s="53">
        <v>-48819843</v>
      </c>
      <c r="O28" s="75">
        <f>O29</f>
        <v>48819843</v>
      </c>
      <c r="P28" s="38">
        <f>P29</f>
        <v>272728491</v>
      </c>
    </row>
    <row r="29" spans="1:16" ht="31.5" customHeight="1">
      <c r="A29" s="57" t="s">
        <v>23</v>
      </c>
      <c r="B29" s="49" t="s">
        <v>23</v>
      </c>
      <c r="C29" s="56" t="s">
        <v>23</v>
      </c>
      <c r="D29" s="56" t="s">
        <v>23</v>
      </c>
      <c r="E29" s="56" t="s">
        <v>30</v>
      </c>
      <c r="F29" s="52" t="s">
        <v>53</v>
      </c>
      <c r="G29" s="53">
        <v>9485000</v>
      </c>
      <c r="H29" s="53">
        <v>433760011</v>
      </c>
      <c r="I29" s="53">
        <v>8400</v>
      </c>
      <c r="J29" s="53" t="s">
        <v>25</v>
      </c>
      <c r="K29" s="53">
        <v>9476600</v>
      </c>
      <c r="L29" s="53">
        <v>112211677</v>
      </c>
      <c r="M29" s="53">
        <v>48819843</v>
      </c>
      <c r="N29" s="53">
        <v>-48819843</v>
      </c>
      <c r="O29" s="53">
        <f>48819843</f>
        <v>48819843</v>
      </c>
      <c r="P29" s="38">
        <v>272728491</v>
      </c>
    </row>
    <row r="30" spans="1:16" ht="31.5" customHeight="1">
      <c r="A30" s="57" t="s">
        <v>23</v>
      </c>
      <c r="B30" s="49" t="s">
        <v>33</v>
      </c>
      <c r="C30" s="56" t="s">
        <v>23</v>
      </c>
      <c r="D30" s="56" t="s">
        <v>23</v>
      </c>
      <c r="E30" s="56" t="s">
        <v>23</v>
      </c>
      <c r="F30" s="52" t="s">
        <v>54</v>
      </c>
      <c r="G30" s="53" t="s">
        <v>25</v>
      </c>
      <c r="H30" s="53">
        <v>1665822830</v>
      </c>
      <c r="I30" s="53" t="s">
        <v>25</v>
      </c>
      <c r="J30" s="53">
        <v>342360</v>
      </c>
      <c r="K30" s="53" t="s">
        <v>25</v>
      </c>
      <c r="L30" s="53">
        <v>1572542505</v>
      </c>
      <c r="M30" s="53" t="s">
        <v>25</v>
      </c>
      <c r="N30" s="53" t="s">
        <v>25</v>
      </c>
      <c r="O30" s="53" t="s">
        <v>25</v>
      </c>
      <c r="P30" s="38">
        <f>P31</f>
        <v>92937965</v>
      </c>
    </row>
    <row r="31" spans="1:16" ht="31.5" customHeight="1">
      <c r="A31" s="57" t="s">
        <v>23</v>
      </c>
      <c r="B31" s="49" t="s">
        <v>23</v>
      </c>
      <c r="C31" s="56" t="s">
        <v>30</v>
      </c>
      <c r="D31" s="56" t="s">
        <v>23</v>
      </c>
      <c r="E31" s="56" t="s">
        <v>23</v>
      </c>
      <c r="F31" s="52" t="s">
        <v>55</v>
      </c>
      <c r="G31" s="53" t="s">
        <v>25</v>
      </c>
      <c r="H31" s="53">
        <v>1665822830</v>
      </c>
      <c r="I31" s="53" t="s">
        <v>25</v>
      </c>
      <c r="J31" s="53">
        <v>342360</v>
      </c>
      <c r="K31" s="53" t="s">
        <v>25</v>
      </c>
      <c r="L31" s="53">
        <v>1572542505</v>
      </c>
      <c r="M31" s="53" t="s">
        <v>25</v>
      </c>
      <c r="N31" s="53" t="s">
        <v>25</v>
      </c>
      <c r="O31" s="76">
        <f>O32</f>
        <v>0</v>
      </c>
      <c r="P31" s="77">
        <f>P32</f>
        <v>92937965</v>
      </c>
    </row>
    <row r="32" spans="1:16" ht="31.5" customHeight="1">
      <c r="A32" s="57" t="s">
        <v>23</v>
      </c>
      <c r="B32" s="49" t="s">
        <v>23</v>
      </c>
      <c r="C32" s="56" t="s">
        <v>23</v>
      </c>
      <c r="D32" s="56" t="s">
        <v>23</v>
      </c>
      <c r="E32" s="56" t="s">
        <v>23</v>
      </c>
      <c r="F32" s="52" t="s">
        <v>56</v>
      </c>
      <c r="G32" s="53" t="s">
        <v>25</v>
      </c>
      <c r="H32" s="53">
        <f>SUM(H33,H35)</f>
        <v>1665822830</v>
      </c>
      <c r="I32" s="53" t="s">
        <v>25</v>
      </c>
      <c r="J32" s="53">
        <v>342360</v>
      </c>
      <c r="K32" s="53" t="s">
        <v>25</v>
      </c>
      <c r="L32" s="53">
        <v>1572542505</v>
      </c>
      <c r="M32" s="53" t="s">
        <v>25</v>
      </c>
      <c r="N32" s="53" t="s">
        <v>25</v>
      </c>
      <c r="O32" s="76">
        <f>O33+O35</f>
        <v>0</v>
      </c>
      <c r="P32" s="77">
        <f>P35+P33</f>
        <v>92937965</v>
      </c>
    </row>
    <row r="33" spans="1:16" ht="31.5" customHeight="1">
      <c r="A33" s="57" t="s">
        <v>23</v>
      </c>
      <c r="B33" s="49" t="s">
        <v>23</v>
      </c>
      <c r="C33" s="56" t="s">
        <v>23</v>
      </c>
      <c r="D33" s="56" t="s">
        <v>30</v>
      </c>
      <c r="E33" s="56" t="s">
        <v>23</v>
      </c>
      <c r="F33" s="52" t="s">
        <v>72</v>
      </c>
      <c r="G33" s="53" t="s">
        <v>25</v>
      </c>
      <c r="H33" s="53">
        <v>1803150</v>
      </c>
      <c r="I33" s="53" t="s">
        <v>25</v>
      </c>
      <c r="J33" s="53">
        <v>342360</v>
      </c>
      <c r="K33" s="53" t="s">
        <v>25</v>
      </c>
      <c r="L33" s="53">
        <v>1460790</v>
      </c>
      <c r="M33" s="53" t="s">
        <v>25</v>
      </c>
      <c r="N33" s="53" t="s">
        <v>25</v>
      </c>
      <c r="O33" s="76">
        <f>O34</f>
        <v>0</v>
      </c>
      <c r="P33" s="77">
        <f>P34</f>
        <v>0</v>
      </c>
    </row>
    <row r="34" spans="1:16" ht="31.5" customHeight="1">
      <c r="A34" s="57" t="s">
        <v>23</v>
      </c>
      <c r="B34" s="49" t="s">
        <v>23</v>
      </c>
      <c r="C34" s="56" t="s">
        <v>23</v>
      </c>
      <c r="D34" s="56" t="s">
        <v>23</v>
      </c>
      <c r="E34" s="56" t="s">
        <v>30</v>
      </c>
      <c r="F34" s="52" t="s">
        <v>57</v>
      </c>
      <c r="G34" s="53" t="s">
        <v>25</v>
      </c>
      <c r="H34" s="53">
        <v>1803150</v>
      </c>
      <c r="I34" s="53" t="s">
        <v>25</v>
      </c>
      <c r="J34" s="53">
        <v>342360</v>
      </c>
      <c r="K34" s="53" t="s">
        <v>25</v>
      </c>
      <c r="L34" s="53">
        <v>1460790</v>
      </c>
      <c r="M34" s="53" t="s">
        <v>25</v>
      </c>
      <c r="N34" s="53" t="s">
        <v>25</v>
      </c>
      <c r="O34" s="76">
        <v>0</v>
      </c>
      <c r="P34" s="77">
        <v>0</v>
      </c>
    </row>
    <row r="35" spans="1:16" ht="31.5" customHeight="1">
      <c r="A35" s="57" t="s">
        <v>23</v>
      </c>
      <c r="B35" s="49" t="s">
        <v>23</v>
      </c>
      <c r="C35" s="56" t="s">
        <v>23</v>
      </c>
      <c r="D35" s="56" t="s">
        <v>29</v>
      </c>
      <c r="E35" s="56" t="s">
        <v>23</v>
      </c>
      <c r="F35" s="52" t="s">
        <v>58</v>
      </c>
      <c r="G35" s="53" t="s">
        <v>25</v>
      </c>
      <c r="H35" s="53">
        <f>SUM(H36:H38)</f>
        <v>1664019680</v>
      </c>
      <c r="I35" s="53" t="s">
        <v>25</v>
      </c>
      <c r="J35" s="53" t="s">
        <v>25</v>
      </c>
      <c r="K35" s="53" t="s">
        <v>25</v>
      </c>
      <c r="L35" s="53">
        <v>1571081715</v>
      </c>
      <c r="M35" s="53" t="s">
        <v>25</v>
      </c>
      <c r="N35" s="53" t="s">
        <v>25</v>
      </c>
      <c r="O35" s="76">
        <f>O36+O37+O38</f>
        <v>0</v>
      </c>
      <c r="P35" s="77">
        <f>P36+P37+P38</f>
        <v>92937965</v>
      </c>
    </row>
    <row r="36" spans="1:16" ht="31.5" customHeight="1">
      <c r="A36" s="57" t="s">
        <v>23</v>
      </c>
      <c r="B36" s="49" t="s">
        <v>23</v>
      </c>
      <c r="C36" s="56" t="s">
        <v>23</v>
      </c>
      <c r="D36" s="56" t="s">
        <v>23</v>
      </c>
      <c r="E36" s="56" t="s">
        <v>29</v>
      </c>
      <c r="F36" s="52" t="s">
        <v>59</v>
      </c>
      <c r="G36" s="53" t="s">
        <v>25</v>
      </c>
      <c r="H36" s="53">
        <v>20634810</v>
      </c>
      <c r="I36" s="53" t="s">
        <v>25</v>
      </c>
      <c r="J36" s="53" t="s">
        <v>25</v>
      </c>
      <c r="K36" s="53" t="s">
        <v>25</v>
      </c>
      <c r="L36" s="53">
        <v>4430601</v>
      </c>
      <c r="M36" s="53" t="s">
        <v>25</v>
      </c>
      <c r="N36" s="53" t="s">
        <v>25</v>
      </c>
      <c r="O36" s="76">
        <v>0</v>
      </c>
      <c r="P36" s="77">
        <v>16204209</v>
      </c>
    </row>
    <row r="37" spans="1:16" ht="31.5" customHeight="1">
      <c r="A37" s="57" t="s">
        <v>23</v>
      </c>
      <c r="B37" s="49" t="s">
        <v>23</v>
      </c>
      <c r="C37" s="56" t="s">
        <v>23</v>
      </c>
      <c r="D37" s="56" t="s">
        <v>23</v>
      </c>
      <c r="E37" s="56" t="s">
        <v>34</v>
      </c>
      <c r="F37" s="52" t="s">
        <v>60</v>
      </c>
      <c r="G37" s="53" t="s">
        <v>25</v>
      </c>
      <c r="H37" s="53">
        <v>1618059870</v>
      </c>
      <c r="I37" s="53" t="s">
        <v>25</v>
      </c>
      <c r="J37" s="53" t="s">
        <v>25</v>
      </c>
      <c r="K37" s="53" t="s">
        <v>25</v>
      </c>
      <c r="L37" s="53">
        <v>1566651114</v>
      </c>
      <c r="M37" s="53" t="s">
        <v>25</v>
      </c>
      <c r="N37" s="53" t="s">
        <v>25</v>
      </c>
      <c r="O37" s="76">
        <v>0</v>
      </c>
      <c r="P37" s="77">
        <v>51408756</v>
      </c>
    </row>
    <row r="38" spans="1:16" ht="31.5" customHeight="1">
      <c r="A38" s="57" t="s">
        <v>23</v>
      </c>
      <c r="B38" s="49" t="s">
        <v>23</v>
      </c>
      <c r="C38" s="56" t="s">
        <v>23</v>
      </c>
      <c r="D38" s="56" t="s">
        <v>23</v>
      </c>
      <c r="E38" s="56" t="s">
        <v>28</v>
      </c>
      <c r="F38" s="52" t="s">
        <v>61</v>
      </c>
      <c r="G38" s="53" t="s">
        <v>25</v>
      </c>
      <c r="H38" s="53">
        <v>25325000</v>
      </c>
      <c r="I38" s="53" t="s">
        <v>25</v>
      </c>
      <c r="J38" s="53" t="s">
        <v>25</v>
      </c>
      <c r="K38" s="53" t="s">
        <v>25</v>
      </c>
      <c r="L38" s="53" t="s">
        <v>25</v>
      </c>
      <c r="M38" s="53" t="s">
        <v>25</v>
      </c>
      <c r="N38" s="53" t="s">
        <v>25</v>
      </c>
      <c r="O38" s="76">
        <f>0</f>
        <v>0</v>
      </c>
      <c r="P38" s="77">
        <v>25325000</v>
      </c>
    </row>
    <row r="39" spans="1:16" ht="31.5" customHeight="1">
      <c r="A39" s="57"/>
      <c r="B39" s="49" t="s">
        <v>35</v>
      </c>
      <c r="C39" s="56" t="s">
        <v>23</v>
      </c>
      <c r="D39" s="56" t="s">
        <v>23</v>
      </c>
      <c r="E39" s="56" t="s">
        <v>23</v>
      </c>
      <c r="F39" s="52" t="s">
        <v>62</v>
      </c>
      <c r="G39" s="53" t="s">
        <v>25</v>
      </c>
      <c r="H39" s="53">
        <v>505722004</v>
      </c>
      <c r="I39" s="53" t="s">
        <v>25</v>
      </c>
      <c r="J39" s="53">
        <v>1604569</v>
      </c>
      <c r="K39" s="53" t="s">
        <v>25</v>
      </c>
      <c r="L39" s="53">
        <v>446471435</v>
      </c>
      <c r="M39" s="53" t="s">
        <v>25</v>
      </c>
      <c r="N39" s="53" t="s">
        <v>25</v>
      </c>
      <c r="O39" s="76" t="s">
        <v>25</v>
      </c>
      <c r="P39" s="77">
        <f>P44</f>
        <v>57646000</v>
      </c>
    </row>
    <row r="40" spans="1:16" ht="31.5" customHeight="1">
      <c r="A40" s="57" t="s">
        <v>23</v>
      </c>
      <c r="B40" s="49" t="s">
        <v>23</v>
      </c>
      <c r="C40" s="56" t="s">
        <v>30</v>
      </c>
      <c r="D40" s="56" t="s">
        <v>23</v>
      </c>
      <c r="E40" s="56" t="s">
        <v>23</v>
      </c>
      <c r="F40" s="52" t="s">
        <v>63</v>
      </c>
      <c r="G40" s="53" t="s">
        <v>25</v>
      </c>
      <c r="H40" s="53">
        <v>143052613</v>
      </c>
      <c r="I40" s="53" t="s">
        <v>25</v>
      </c>
      <c r="J40" s="53">
        <v>1058013</v>
      </c>
      <c r="K40" s="53" t="s">
        <v>25</v>
      </c>
      <c r="L40" s="53">
        <v>141994600</v>
      </c>
      <c r="M40" s="53" t="s">
        <v>25</v>
      </c>
      <c r="N40" s="53" t="s">
        <v>25</v>
      </c>
      <c r="O40" s="76" t="s">
        <v>25</v>
      </c>
      <c r="P40" s="77" t="s">
        <v>25</v>
      </c>
    </row>
    <row r="41" spans="1:16" ht="31.5" customHeight="1">
      <c r="A41" s="57" t="s">
        <v>23</v>
      </c>
      <c r="B41" s="49" t="s">
        <v>23</v>
      </c>
      <c r="C41" s="56" t="s">
        <v>23</v>
      </c>
      <c r="D41" s="56" t="s">
        <v>23</v>
      </c>
      <c r="E41" s="56" t="s">
        <v>23</v>
      </c>
      <c r="F41" s="52" t="s">
        <v>64</v>
      </c>
      <c r="G41" s="53" t="s">
        <v>25</v>
      </c>
      <c r="H41" s="53">
        <v>143052613</v>
      </c>
      <c r="I41" s="53" t="s">
        <v>25</v>
      </c>
      <c r="J41" s="53">
        <v>1058013</v>
      </c>
      <c r="K41" s="53" t="s">
        <v>25</v>
      </c>
      <c r="L41" s="53">
        <v>141994600</v>
      </c>
      <c r="M41" s="53" t="s">
        <v>25</v>
      </c>
      <c r="N41" s="53" t="s">
        <v>25</v>
      </c>
      <c r="O41" s="76">
        <f>O42</f>
        <v>0</v>
      </c>
      <c r="P41" s="77">
        <f>P42</f>
        <v>0</v>
      </c>
    </row>
    <row r="42" spans="1:16" ht="31.5" customHeight="1">
      <c r="A42" s="57" t="s">
        <v>23</v>
      </c>
      <c r="B42" s="49" t="s">
        <v>23</v>
      </c>
      <c r="C42" s="56" t="s">
        <v>23</v>
      </c>
      <c r="D42" s="56" t="s">
        <v>30</v>
      </c>
      <c r="E42" s="56" t="s">
        <v>23</v>
      </c>
      <c r="F42" s="52" t="s">
        <v>40</v>
      </c>
      <c r="G42" s="53" t="s">
        <v>25</v>
      </c>
      <c r="H42" s="53">
        <v>143052613</v>
      </c>
      <c r="I42" s="53" t="s">
        <v>25</v>
      </c>
      <c r="J42" s="53">
        <v>1058013</v>
      </c>
      <c r="K42" s="53" t="s">
        <v>25</v>
      </c>
      <c r="L42" s="53">
        <v>141994600</v>
      </c>
      <c r="M42" s="53" t="s">
        <v>25</v>
      </c>
      <c r="N42" s="53" t="s">
        <v>25</v>
      </c>
      <c r="O42" s="76">
        <f>O43</f>
        <v>0</v>
      </c>
      <c r="P42" s="77">
        <f>P43</f>
        <v>0</v>
      </c>
    </row>
    <row r="43" spans="1:16" ht="31.5" customHeight="1">
      <c r="A43" s="57" t="s">
        <v>23</v>
      </c>
      <c r="B43" s="49" t="s">
        <v>23</v>
      </c>
      <c r="C43" s="56" t="s">
        <v>23</v>
      </c>
      <c r="D43" s="56" t="s">
        <v>23</v>
      </c>
      <c r="E43" s="56" t="s">
        <v>30</v>
      </c>
      <c r="F43" s="52" t="s">
        <v>47</v>
      </c>
      <c r="G43" s="53" t="s">
        <v>25</v>
      </c>
      <c r="H43" s="53">
        <v>143052613</v>
      </c>
      <c r="I43" s="53" t="s">
        <v>25</v>
      </c>
      <c r="J43" s="53">
        <v>1058013</v>
      </c>
      <c r="K43" s="53" t="s">
        <v>25</v>
      </c>
      <c r="L43" s="53">
        <v>141994600</v>
      </c>
      <c r="M43" s="53" t="s">
        <v>25</v>
      </c>
      <c r="N43" s="53" t="s">
        <v>25</v>
      </c>
      <c r="O43" s="76">
        <f>0</f>
        <v>0</v>
      </c>
      <c r="P43" s="77">
        <f>0</f>
        <v>0</v>
      </c>
    </row>
    <row r="44" spans="1:16" ht="31.5" customHeight="1">
      <c r="A44" s="57" t="s">
        <v>23</v>
      </c>
      <c r="B44" s="49" t="s">
        <v>23</v>
      </c>
      <c r="C44" s="56" t="s">
        <v>29</v>
      </c>
      <c r="D44" s="56" t="s">
        <v>23</v>
      </c>
      <c r="E44" s="56" t="s">
        <v>23</v>
      </c>
      <c r="F44" s="52" t="s">
        <v>65</v>
      </c>
      <c r="G44" s="53" t="s">
        <v>25</v>
      </c>
      <c r="H44" s="53">
        <v>141146519</v>
      </c>
      <c r="I44" s="53" t="s">
        <v>25</v>
      </c>
      <c r="J44" s="53">
        <v>546556</v>
      </c>
      <c r="K44" s="53" t="s">
        <v>25</v>
      </c>
      <c r="L44" s="53">
        <v>82953963</v>
      </c>
      <c r="M44" s="53" t="s">
        <v>25</v>
      </c>
      <c r="N44" s="53" t="s">
        <v>25</v>
      </c>
      <c r="O44" s="76" t="s">
        <v>25</v>
      </c>
      <c r="P44" s="77">
        <f>P45</f>
        <v>57646000</v>
      </c>
    </row>
    <row r="45" spans="1:16" ht="31.5" customHeight="1">
      <c r="A45" s="57" t="s">
        <v>23</v>
      </c>
      <c r="B45" s="49" t="s">
        <v>23</v>
      </c>
      <c r="C45" s="56" t="s">
        <v>23</v>
      </c>
      <c r="D45" s="56" t="s">
        <v>23</v>
      </c>
      <c r="E45" s="56" t="s">
        <v>23</v>
      </c>
      <c r="F45" s="52" t="s">
        <v>64</v>
      </c>
      <c r="G45" s="53" t="s">
        <v>25</v>
      </c>
      <c r="H45" s="53">
        <v>141146519</v>
      </c>
      <c r="I45" s="53" t="s">
        <v>25</v>
      </c>
      <c r="J45" s="53">
        <v>546556</v>
      </c>
      <c r="K45" s="53" t="s">
        <v>25</v>
      </c>
      <c r="L45" s="53">
        <v>82953963</v>
      </c>
      <c r="M45" s="53" t="s">
        <v>25</v>
      </c>
      <c r="N45" s="53" t="s">
        <v>25</v>
      </c>
      <c r="O45" s="78">
        <f>O46</f>
        <v>0</v>
      </c>
      <c r="P45" s="77">
        <f>P46</f>
        <v>57646000</v>
      </c>
    </row>
    <row r="46" spans="1:16" ht="31.5" customHeight="1">
      <c r="A46" s="57" t="s">
        <v>23</v>
      </c>
      <c r="B46" s="56" t="s">
        <v>23</v>
      </c>
      <c r="C46" s="56" t="s">
        <v>23</v>
      </c>
      <c r="D46" s="49" t="s">
        <v>30</v>
      </c>
      <c r="E46" s="49" t="s">
        <v>23</v>
      </c>
      <c r="F46" s="64" t="s">
        <v>40</v>
      </c>
      <c r="G46" s="65" t="s">
        <v>25</v>
      </c>
      <c r="H46" s="65">
        <v>141146519</v>
      </c>
      <c r="I46" s="65" t="s">
        <v>25</v>
      </c>
      <c r="J46" s="65">
        <v>546556</v>
      </c>
      <c r="K46" s="53" t="s">
        <v>25</v>
      </c>
      <c r="L46" s="65">
        <v>82953963</v>
      </c>
      <c r="M46" s="53" t="s">
        <v>25</v>
      </c>
      <c r="N46" s="65" t="s">
        <v>25</v>
      </c>
      <c r="O46" s="78">
        <f>O47</f>
        <v>0</v>
      </c>
      <c r="P46" s="77">
        <f>P47</f>
        <v>57646000</v>
      </c>
    </row>
    <row r="47" spans="1:16" ht="31.5" customHeight="1">
      <c r="A47" s="59" t="s">
        <v>23</v>
      </c>
      <c r="B47" s="60" t="s">
        <v>23</v>
      </c>
      <c r="C47" s="61" t="s">
        <v>23</v>
      </c>
      <c r="D47" s="61" t="s">
        <v>23</v>
      </c>
      <c r="E47" s="61" t="s">
        <v>30</v>
      </c>
      <c r="F47" s="62" t="s">
        <v>47</v>
      </c>
      <c r="G47" s="63" t="s">
        <v>25</v>
      </c>
      <c r="H47" s="63">
        <v>141146519</v>
      </c>
      <c r="I47" s="63" t="s">
        <v>25</v>
      </c>
      <c r="J47" s="63">
        <v>546556</v>
      </c>
      <c r="K47" s="63" t="s">
        <v>25</v>
      </c>
      <c r="L47" s="63">
        <v>82953963</v>
      </c>
      <c r="M47" s="63" t="s">
        <v>25</v>
      </c>
      <c r="N47" s="63" t="s">
        <v>25</v>
      </c>
      <c r="O47" s="79">
        <f>0</f>
        <v>0</v>
      </c>
      <c r="P47" s="80">
        <v>57646000</v>
      </c>
    </row>
    <row r="48" spans="1:16" ht="31.5" customHeight="1">
      <c r="A48" s="57" t="s">
        <v>23</v>
      </c>
      <c r="B48" s="49" t="s">
        <v>23</v>
      </c>
      <c r="C48" s="56" t="s">
        <v>34</v>
      </c>
      <c r="D48" s="56" t="s">
        <v>23</v>
      </c>
      <c r="E48" s="56" t="s">
        <v>23</v>
      </c>
      <c r="F48" s="52" t="s">
        <v>66</v>
      </c>
      <c r="G48" s="53" t="s">
        <v>25</v>
      </c>
      <c r="H48" s="53">
        <v>221522872</v>
      </c>
      <c r="I48" s="53" t="s">
        <v>25</v>
      </c>
      <c r="J48" s="53" t="s">
        <v>25</v>
      </c>
      <c r="K48" s="53" t="s">
        <v>25</v>
      </c>
      <c r="L48" s="53">
        <v>221522872</v>
      </c>
      <c r="M48" s="53" t="s">
        <v>25</v>
      </c>
      <c r="N48" s="53" t="s">
        <v>25</v>
      </c>
      <c r="O48" s="76">
        <f>O49</f>
        <v>0</v>
      </c>
      <c r="P48" s="77">
        <f>P49</f>
        <v>0</v>
      </c>
    </row>
    <row r="49" spans="1:16" ht="31.5" customHeight="1">
      <c r="A49" s="57" t="s">
        <v>23</v>
      </c>
      <c r="B49" s="49" t="s">
        <v>23</v>
      </c>
      <c r="C49" s="56" t="s">
        <v>23</v>
      </c>
      <c r="D49" s="56" t="s">
        <v>23</v>
      </c>
      <c r="E49" s="56" t="s">
        <v>23</v>
      </c>
      <c r="F49" s="52" t="s">
        <v>67</v>
      </c>
      <c r="G49" s="53" t="s">
        <v>25</v>
      </c>
      <c r="H49" s="53">
        <v>221522872</v>
      </c>
      <c r="I49" s="53" t="s">
        <v>25</v>
      </c>
      <c r="J49" s="53" t="s">
        <v>25</v>
      </c>
      <c r="K49" s="53" t="s">
        <v>25</v>
      </c>
      <c r="L49" s="53">
        <v>221522872</v>
      </c>
      <c r="M49" s="53" t="s">
        <v>25</v>
      </c>
      <c r="N49" s="53" t="s">
        <v>25</v>
      </c>
      <c r="O49" s="76">
        <f>O50+O52</f>
        <v>0</v>
      </c>
      <c r="P49" s="77">
        <f>P50+P52</f>
        <v>0</v>
      </c>
    </row>
    <row r="50" spans="1:16" ht="31.5" customHeight="1">
      <c r="A50" s="57" t="s">
        <v>23</v>
      </c>
      <c r="B50" s="49" t="s">
        <v>23</v>
      </c>
      <c r="C50" s="56" t="s">
        <v>23</v>
      </c>
      <c r="D50" s="56" t="s">
        <v>30</v>
      </c>
      <c r="E50" s="56" t="s">
        <v>23</v>
      </c>
      <c r="F50" s="52" t="s">
        <v>40</v>
      </c>
      <c r="G50" s="53" t="s">
        <v>25</v>
      </c>
      <c r="H50" s="53">
        <v>164122872</v>
      </c>
      <c r="I50" s="53" t="s">
        <v>25</v>
      </c>
      <c r="J50" s="53" t="s">
        <v>25</v>
      </c>
      <c r="K50" s="53" t="s">
        <v>25</v>
      </c>
      <c r="L50" s="53">
        <v>164122872</v>
      </c>
      <c r="M50" s="53" t="s">
        <v>25</v>
      </c>
      <c r="N50" s="53" t="s">
        <v>25</v>
      </c>
      <c r="O50" s="76">
        <f>O51</f>
        <v>0</v>
      </c>
      <c r="P50" s="77">
        <f>P51</f>
        <v>0</v>
      </c>
    </row>
    <row r="51" spans="1:16" ht="31.5" customHeight="1">
      <c r="A51" s="57" t="s">
        <v>23</v>
      </c>
      <c r="B51" s="49" t="s">
        <v>23</v>
      </c>
      <c r="C51" s="56" t="s">
        <v>23</v>
      </c>
      <c r="D51" s="56" t="s">
        <v>23</v>
      </c>
      <c r="E51" s="56" t="s">
        <v>30</v>
      </c>
      <c r="F51" s="52" t="s">
        <v>47</v>
      </c>
      <c r="G51" s="53" t="s">
        <v>25</v>
      </c>
      <c r="H51" s="53">
        <v>164122872</v>
      </c>
      <c r="I51" s="53" t="s">
        <v>25</v>
      </c>
      <c r="J51" s="53" t="s">
        <v>25</v>
      </c>
      <c r="K51" s="53" t="s">
        <v>25</v>
      </c>
      <c r="L51" s="53">
        <v>164122872</v>
      </c>
      <c r="M51" s="53" t="s">
        <v>25</v>
      </c>
      <c r="N51" s="53" t="s">
        <v>25</v>
      </c>
      <c r="O51" s="76">
        <v>0</v>
      </c>
      <c r="P51" s="77">
        <v>0</v>
      </c>
    </row>
    <row r="52" spans="1:16" ht="31.5" customHeight="1">
      <c r="A52" s="57" t="s">
        <v>23</v>
      </c>
      <c r="B52" s="49" t="s">
        <v>23</v>
      </c>
      <c r="C52" s="56" t="s">
        <v>23</v>
      </c>
      <c r="D52" s="56" t="s">
        <v>31</v>
      </c>
      <c r="E52" s="56" t="s">
        <v>23</v>
      </c>
      <c r="F52" s="52" t="s">
        <v>73</v>
      </c>
      <c r="G52" s="53" t="s">
        <v>25</v>
      </c>
      <c r="H52" s="53">
        <v>57400000</v>
      </c>
      <c r="I52" s="53" t="s">
        <v>25</v>
      </c>
      <c r="J52" s="53" t="s">
        <v>25</v>
      </c>
      <c r="K52" s="53" t="s">
        <v>25</v>
      </c>
      <c r="L52" s="53">
        <v>57400000</v>
      </c>
      <c r="M52" s="53" t="s">
        <v>25</v>
      </c>
      <c r="N52" s="53" t="s">
        <v>25</v>
      </c>
      <c r="O52" s="76">
        <v>0</v>
      </c>
      <c r="P52" s="77">
        <v>0</v>
      </c>
    </row>
    <row r="53" spans="1:16" ht="31.5" customHeight="1">
      <c r="A53" s="57" t="s">
        <v>23</v>
      </c>
      <c r="B53" s="49" t="s">
        <v>36</v>
      </c>
      <c r="C53" s="56" t="s">
        <v>23</v>
      </c>
      <c r="D53" s="56" t="s">
        <v>23</v>
      </c>
      <c r="E53" s="56" t="s">
        <v>23</v>
      </c>
      <c r="F53" s="52" t="s">
        <v>68</v>
      </c>
      <c r="G53" s="53" t="s">
        <v>25</v>
      </c>
      <c r="H53" s="53">
        <v>20549382</v>
      </c>
      <c r="I53" s="53" t="s">
        <v>25</v>
      </c>
      <c r="J53" s="53">
        <v>1515934</v>
      </c>
      <c r="K53" s="53" t="s">
        <v>25</v>
      </c>
      <c r="L53" s="53">
        <v>2558397</v>
      </c>
      <c r="M53" s="53" t="s">
        <v>25</v>
      </c>
      <c r="N53" s="53" t="s">
        <v>25</v>
      </c>
      <c r="O53" s="76" t="str">
        <f>O54</f>
        <v>-</v>
      </c>
      <c r="P53" s="77">
        <f>P54</f>
        <v>16475051</v>
      </c>
    </row>
    <row r="54" spans="1:16" ht="31.5" customHeight="1">
      <c r="A54" s="57" t="s">
        <v>23</v>
      </c>
      <c r="B54" s="49" t="s">
        <v>23</v>
      </c>
      <c r="C54" s="56" t="s">
        <v>30</v>
      </c>
      <c r="D54" s="56" t="s">
        <v>23</v>
      </c>
      <c r="E54" s="56" t="s">
        <v>23</v>
      </c>
      <c r="F54" s="52" t="s">
        <v>69</v>
      </c>
      <c r="G54" s="53" t="s">
        <v>25</v>
      </c>
      <c r="H54" s="53">
        <v>20549382</v>
      </c>
      <c r="I54" s="53" t="s">
        <v>25</v>
      </c>
      <c r="J54" s="53">
        <v>1515934</v>
      </c>
      <c r="K54" s="53" t="s">
        <v>25</v>
      </c>
      <c r="L54" s="53">
        <v>2558397</v>
      </c>
      <c r="M54" s="53" t="s">
        <v>25</v>
      </c>
      <c r="N54" s="53" t="s">
        <v>25</v>
      </c>
      <c r="O54" s="76" t="str">
        <f>O55</f>
        <v>-</v>
      </c>
      <c r="P54" s="77">
        <f>P55</f>
        <v>16475051</v>
      </c>
    </row>
    <row r="55" spans="1:16" ht="31.5" customHeight="1">
      <c r="A55" s="57" t="s">
        <v>23</v>
      </c>
      <c r="B55" s="49" t="s">
        <v>23</v>
      </c>
      <c r="C55" s="56" t="s">
        <v>23</v>
      </c>
      <c r="D55" s="56" t="s">
        <v>23</v>
      </c>
      <c r="E55" s="56" t="s">
        <v>23</v>
      </c>
      <c r="F55" s="52" t="s">
        <v>42</v>
      </c>
      <c r="G55" s="53" t="s">
        <v>25</v>
      </c>
      <c r="H55" s="53">
        <v>20549382</v>
      </c>
      <c r="I55" s="53" t="s">
        <v>25</v>
      </c>
      <c r="J55" s="53">
        <v>1515934</v>
      </c>
      <c r="K55" s="53" t="s">
        <v>25</v>
      </c>
      <c r="L55" s="53">
        <v>2558397</v>
      </c>
      <c r="M55" s="53" t="s">
        <v>25</v>
      </c>
      <c r="N55" s="53" t="s">
        <v>25</v>
      </c>
      <c r="O55" s="76" t="str">
        <f>O56</f>
        <v>-</v>
      </c>
      <c r="P55" s="77">
        <f>P56</f>
        <v>16475051</v>
      </c>
    </row>
    <row r="56" spans="1:16" ht="31.5" customHeight="1">
      <c r="A56" s="57" t="s">
        <v>23</v>
      </c>
      <c r="B56" s="49" t="s">
        <v>23</v>
      </c>
      <c r="C56" s="56" t="s">
        <v>23</v>
      </c>
      <c r="D56" s="56" t="s">
        <v>31</v>
      </c>
      <c r="E56" s="56" t="s">
        <v>23</v>
      </c>
      <c r="F56" s="52" t="s">
        <v>40</v>
      </c>
      <c r="G56" s="53" t="s">
        <v>25</v>
      </c>
      <c r="H56" s="53">
        <v>20549382</v>
      </c>
      <c r="I56" s="53" t="s">
        <v>25</v>
      </c>
      <c r="J56" s="53">
        <v>1515934</v>
      </c>
      <c r="K56" s="53" t="s">
        <v>25</v>
      </c>
      <c r="L56" s="53">
        <v>2558397</v>
      </c>
      <c r="M56" s="53" t="s">
        <v>25</v>
      </c>
      <c r="N56" s="53" t="s">
        <v>25</v>
      </c>
      <c r="O56" s="76" t="str">
        <f>O57</f>
        <v>-</v>
      </c>
      <c r="P56" s="77">
        <f>P57</f>
        <v>16475051</v>
      </c>
    </row>
    <row r="57" spans="1:16" ht="31.5" customHeight="1">
      <c r="A57" s="57" t="s">
        <v>23</v>
      </c>
      <c r="B57" s="49" t="s">
        <v>23</v>
      </c>
      <c r="C57" s="56" t="s">
        <v>23</v>
      </c>
      <c r="D57" s="56" t="s">
        <v>23</v>
      </c>
      <c r="E57" s="56" t="s">
        <v>30</v>
      </c>
      <c r="F57" s="52" t="s">
        <v>70</v>
      </c>
      <c r="G57" s="53" t="s">
        <v>25</v>
      </c>
      <c r="H57" s="53">
        <v>20549382</v>
      </c>
      <c r="I57" s="53" t="s">
        <v>25</v>
      </c>
      <c r="J57" s="53">
        <v>1515934</v>
      </c>
      <c r="K57" s="53" t="s">
        <v>25</v>
      </c>
      <c r="L57" s="53">
        <v>2558397</v>
      </c>
      <c r="M57" s="53" t="s">
        <v>25</v>
      </c>
      <c r="N57" s="53" t="s">
        <v>25</v>
      </c>
      <c r="O57" s="76" t="s">
        <v>25</v>
      </c>
      <c r="P57" s="77">
        <v>16475051</v>
      </c>
    </row>
    <row r="67" spans="1:16" ht="31.5" customHeight="1">
      <c r="A67" s="67"/>
      <c r="B67" s="67"/>
      <c r="C67" s="68"/>
      <c r="D67" s="68"/>
      <c r="E67" s="68"/>
      <c r="F67" s="69"/>
      <c r="G67" s="70"/>
      <c r="H67" s="70"/>
      <c r="I67" s="70"/>
      <c r="J67" s="70"/>
      <c r="K67" s="70"/>
      <c r="L67" s="70"/>
      <c r="M67" s="70"/>
      <c r="N67" s="70"/>
      <c r="O67" s="70"/>
      <c r="P67" s="71"/>
    </row>
  </sheetData>
  <sheetProtection/>
  <mergeCells count="32">
    <mergeCell ref="G1:J1"/>
    <mergeCell ref="K1:M1"/>
    <mergeCell ref="G2:J2"/>
    <mergeCell ref="K2:M2"/>
    <mergeCell ref="G3:J3"/>
    <mergeCell ref="K3:L3"/>
    <mergeCell ref="A4:E4"/>
    <mergeCell ref="I4:J4"/>
    <mergeCell ref="K4:L4"/>
    <mergeCell ref="O4:P4"/>
    <mergeCell ref="A5:A7"/>
    <mergeCell ref="B5:F5"/>
    <mergeCell ref="G5:H5"/>
    <mergeCell ref="I5:J5"/>
    <mergeCell ref="K5:L5"/>
    <mergeCell ref="M5:N5"/>
    <mergeCell ref="P6:P7"/>
    <mergeCell ref="O5:P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裴利珍</dc:creator>
  <cp:keywords/>
  <dc:description/>
  <cp:lastModifiedBy>陳小玨</cp:lastModifiedBy>
  <cp:lastPrinted>2023-03-21T01:41:48Z</cp:lastPrinted>
  <dcterms:created xsi:type="dcterms:W3CDTF">2023-03-10T06:42:54Z</dcterms:created>
  <dcterms:modified xsi:type="dcterms:W3CDTF">2023-04-28T03:31:05Z</dcterms:modified>
  <cp:category/>
  <cp:version/>
  <cp:contentType/>
  <cp:contentStatus/>
</cp:coreProperties>
</file>