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1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'!$A$1:$K$44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<sst xmlns="http://schemas.openxmlformats.org/spreadsheetml/2006/main" count="128" uniqueCount="87">
  <si>
    <t>單位：新臺幣元</t>
  </si>
  <si>
    <t>％</t>
  </si>
  <si>
    <t>金　　　　額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</si>
  <si>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</si>
  <si>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</si>
  <si>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</si>
  <si>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</si>
  <si>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</si>
  <si>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</si>
  <si>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負　債</t>
  </si>
  <si>
    <t>流動資產</t>
  </si>
  <si>
    <t>流動負債</t>
  </si>
  <si>
    <t>基金</t>
  </si>
  <si>
    <t>合                 計</t>
  </si>
  <si>
    <t>科目</t>
  </si>
  <si>
    <t>本年度決算數</t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</si>
  <si>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</si>
  <si>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</si>
  <si>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總支出</t>
  </si>
  <si>
    <t>項目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</si>
  <si>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</si>
  <si>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</si>
  <si>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</si>
  <si>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投資活動之現金流量</t>
  </si>
  <si>
    <t>給付勞工退休金</t>
  </si>
  <si>
    <t>合 　　計</t>
  </si>
  <si>
    <t>勞工退休基金（新制）平衡表</t>
  </si>
  <si>
    <t>其他資產</t>
  </si>
  <si>
    <t>提繳勞工退休基金</t>
  </si>
  <si>
    <t>本年度預算數</t>
  </si>
  <si>
    <t>本年度
預算數</t>
  </si>
  <si>
    <t>賸餘之部</t>
  </si>
  <si>
    <t>本期賸餘</t>
  </si>
  <si>
    <t>分配之部</t>
  </si>
  <si>
    <t>賸餘撥充基金數</t>
  </si>
  <si>
    <t>未分配賸餘</t>
  </si>
  <si>
    <t>增加無形資產</t>
  </si>
  <si>
    <r>
      <t xml:space="preserve"> </t>
    </r>
    <r>
      <rPr>
        <b/>
        <sz val="12"/>
        <color indexed="8"/>
        <rFont val="細明體"/>
        <family val="3"/>
      </rPr>
      <t>單位：新臺幣元</t>
    </r>
  </si>
  <si>
    <t>前期未分配賸餘</t>
  </si>
  <si>
    <t>手續費收入</t>
  </si>
  <si>
    <t>存款利息收入</t>
  </si>
  <si>
    <t>其他利息收入</t>
  </si>
  <si>
    <t>雜項業務收入</t>
  </si>
  <si>
    <t>滯納金收入</t>
  </si>
  <si>
    <t>雜項收入</t>
  </si>
  <si>
    <t>投資業務成本</t>
  </si>
  <si>
    <t>投資業務收入</t>
  </si>
  <si>
    <t>呆帳</t>
  </si>
  <si>
    <t>本期賸餘（短絀）</t>
  </si>
  <si>
    <t>現金及約當現金之淨增（淨減）</t>
  </si>
  <si>
    <t>利息股利之調整</t>
  </si>
  <si>
    <t>收取利息</t>
  </si>
  <si>
    <t>收取股利</t>
  </si>
  <si>
    <t>增加投資</t>
  </si>
  <si>
    <t>減少投資</t>
  </si>
  <si>
    <t>籌資活動之現金流量</t>
  </si>
  <si>
    <t>投資、長期應收款、貸墊款及準備金</t>
  </si>
  <si>
    <t>無形資產</t>
  </si>
  <si>
    <t>淨值</t>
  </si>
  <si>
    <t>累積餘絀</t>
  </si>
  <si>
    <t>本期賸餘（短絀）</t>
  </si>
  <si>
    <t>未計利息股利之本期賸餘（短絀）</t>
  </si>
  <si>
    <t>勞工退休基金（新制）現金流量表</t>
  </si>
  <si>
    <r>
      <t>比較增減</t>
    </r>
  </si>
  <si>
    <t>勞工退休基金（新制）收支餘絀表</t>
  </si>
  <si>
    <t>勞工退休基金（新制）餘絀撥補表</t>
  </si>
  <si>
    <t>流動金融資產淨減（淨增）</t>
  </si>
  <si>
    <t>未計利息股利之現金流入（流出）</t>
  </si>
  <si>
    <t>-</t>
  </si>
  <si>
    <t xml:space="preserve">    業務活動之淨現金流入（流出）</t>
  </si>
  <si>
    <t xml:space="preserve">    投資活動之淨現金流入（流出）</t>
  </si>
  <si>
    <t xml:space="preserve">   籌資活動之淨現金流入（流出）</t>
  </si>
  <si>
    <t>雜項費用</t>
  </si>
  <si>
    <t>匯率影響數</t>
  </si>
  <si>
    <t>資                 產</t>
  </si>
  <si>
    <r>
      <t xml:space="preserve">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         </t>
    </r>
  </si>
  <si>
    <t>兌換賸餘</t>
  </si>
  <si>
    <t>--</t>
  </si>
  <si>
    <t>短絀之部</t>
  </si>
  <si>
    <t>本期短絀</t>
  </si>
  <si>
    <t>填補之部</t>
  </si>
  <si>
    <t>短絀折減基金數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</si>
  <si>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</si>
  <si>
    <t>調整項目</t>
  </si>
  <si>
    <t>--</t>
  </si>
  <si>
    <r>
      <t xml:space="preserve">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</si>
  <si>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註：信託代理與保證資產（負債）性質科目，本年度決算核定數為</t>
    </r>
    <r>
      <rPr>
        <sz val="10"/>
        <color indexed="8"/>
        <rFont val="Times New Roman"/>
        <family val="1"/>
      </rPr>
      <t>1,457,459,938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</si>
</sst>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  <numFmt numFmtId="184" formatCode="_(* #,##0.000_);_(&quot;-&quot;\ #,##0.000_);_(* &quot;&quot;_);_(@_)"/>
    <numFmt numFmtId="185" formatCode="_(* #,##0.0000_);_(&quot;-&quot;\ #,##0.0000_);_(* &quot;&quot;_);_(@_)"/>
    <numFmt numFmtId="186" formatCode="[$-404]AM/PM\ hh:mm:ss"/>
    <numFmt numFmtId="187" formatCode="0.0%"/>
    <numFmt numFmtId="188" formatCode="0.000000000"/>
    <numFmt numFmtId="189" formatCode="#,##0.00_ "/>
  </numFmts>
  <fonts count="56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9"/>
      <color indexed="8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vertical="center" readingOrder="2"/>
      <protection/>
    </xf>
    <xf numFmtId="178" fontId="12" fillId="0" borderId="16" xfId="0" applyNumberFormat="1" applyFont="1" applyBorder="1" applyAlignment="1" applyProtection="1">
      <alignment vertical="center" readingOrder="2"/>
      <protection/>
    </xf>
    <xf numFmtId="181" fontId="14" fillId="0" borderId="17" xfId="0" applyNumberFormat="1" applyFont="1" applyBorder="1" applyAlignment="1" applyProtection="1">
      <alignment horizontal="center" vertical="center"/>
      <protection/>
    </xf>
    <xf numFmtId="181" fontId="19" fillId="0" borderId="17" xfId="0" applyNumberFormat="1" applyFont="1" applyBorder="1" applyAlignment="1" applyProtection="1">
      <alignment horizontal="center" vertical="center"/>
      <protection/>
    </xf>
    <xf numFmtId="181" fontId="14" fillId="0" borderId="17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 readingOrder="2"/>
      <protection/>
    </xf>
    <xf numFmtId="181" fontId="12" fillId="0" borderId="17" xfId="0" applyNumberFormat="1" applyFont="1" applyBorder="1" applyAlignment="1" applyProtection="1">
      <alignment vertical="center"/>
      <protection/>
    </xf>
    <xf numFmtId="178" fontId="12" fillId="0" borderId="11" xfId="0" applyNumberFormat="1" applyFont="1" applyBorder="1" applyAlignment="1" applyProtection="1">
      <alignment vertical="center" readingOrder="2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78" fontId="12" fillId="0" borderId="14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12" xfId="0" applyNumberFormat="1" applyFont="1" applyBorder="1" applyAlignment="1" applyProtection="1">
      <alignment horizontal="left" vertical="center" readingOrder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17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vertical="center" readingOrder="2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9" xfId="0" applyFont="1" applyBorder="1" applyAlignment="1" applyProtection="1">
      <alignment horizontal="left" vertical="top"/>
      <protection locked="0"/>
    </xf>
    <xf numFmtId="43" fontId="19" fillId="0" borderId="17" xfId="34" applyFont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181" fontId="19" fillId="0" borderId="11" xfId="33" applyNumberFormat="1" applyFont="1" applyFill="1" applyBorder="1" applyAlignment="1" applyProtection="1">
      <alignment horizontal="right" vertical="center"/>
      <protection/>
    </xf>
    <xf numFmtId="183" fontId="12" fillId="0" borderId="20" xfId="0" applyNumberFormat="1" applyFont="1" applyBorder="1" applyAlignment="1" applyProtection="1">
      <alignment vertical="center"/>
      <protection/>
    </xf>
    <xf numFmtId="183" fontId="14" fillId="0" borderId="17" xfId="0" applyNumberFormat="1" applyFont="1" applyBorder="1" applyAlignment="1" applyProtection="1">
      <alignment horizontal="left" vertical="center"/>
      <protection locked="0"/>
    </xf>
    <xf numFmtId="183" fontId="12" fillId="0" borderId="17" xfId="0" applyNumberFormat="1" applyFont="1" applyBorder="1" applyAlignment="1" applyProtection="1">
      <alignment vertical="center"/>
      <protection/>
    </xf>
    <xf numFmtId="183" fontId="12" fillId="0" borderId="18" xfId="0" applyNumberFormat="1" applyFont="1" applyBorder="1" applyAlignment="1" applyProtection="1">
      <alignment vertical="center"/>
      <protection/>
    </xf>
    <xf numFmtId="183" fontId="14" fillId="0" borderId="17" xfId="0" applyNumberFormat="1" applyFont="1" applyBorder="1" applyAlignment="1" applyProtection="1">
      <alignment horizontal="center" vertical="center"/>
      <protection locked="0"/>
    </xf>
    <xf numFmtId="183" fontId="14" fillId="0" borderId="17" xfId="0" applyNumberFormat="1" applyFont="1" applyBorder="1" applyAlignment="1" applyProtection="1">
      <alignment horizontal="right" vertical="center"/>
      <protection locked="0"/>
    </xf>
    <xf numFmtId="183" fontId="12" fillId="0" borderId="17" xfId="0" applyNumberFormat="1" applyFont="1" applyBorder="1" applyAlignment="1" applyProtection="1">
      <alignment horizontal="right" vertical="center"/>
      <protection/>
    </xf>
    <xf numFmtId="183" fontId="12" fillId="0" borderId="18" xfId="0" applyNumberFormat="1" applyFont="1" applyBorder="1" applyAlignment="1" applyProtection="1">
      <alignment horizontal="right" vertical="center"/>
      <protection/>
    </xf>
    <xf numFmtId="183" fontId="14" fillId="0" borderId="17" xfId="0" applyNumberFormat="1" applyFont="1" applyBorder="1" applyAlignment="1" applyProtection="1">
      <alignment vertical="center"/>
      <protection/>
    </xf>
    <xf numFmtId="183" fontId="14" fillId="0" borderId="17" xfId="0" applyNumberFormat="1" applyFont="1" applyBorder="1" applyAlignment="1" applyProtection="1">
      <alignment vertical="center"/>
      <protection locked="0"/>
    </xf>
    <xf numFmtId="183" fontId="14" fillId="0" borderId="11" xfId="0" applyNumberFormat="1" applyFont="1" applyBorder="1" applyAlignment="1" applyProtection="1">
      <alignment horizontal="right" vertical="center"/>
      <protection locked="0"/>
    </xf>
    <xf numFmtId="183" fontId="14" fillId="0" borderId="12" xfId="0" applyNumberFormat="1" applyFont="1" applyBorder="1" applyAlignment="1" applyProtection="1">
      <alignment horizontal="right" vertical="center"/>
      <protection locked="0"/>
    </xf>
    <xf numFmtId="183" fontId="14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11" xfId="0" applyNumberFormat="1" applyFont="1" applyBorder="1" applyAlignment="1" applyProtection="1">
      <alignment horizontal="right" vertical="center"/>
      <protection/>
    </xf>
    <xf numFmtId="0" fontId="21" fillId="0" borderId="21" xfId="0" applyFont="1" applyBorder="1" applyAlignment="1" applyProtection="1">
      <alignment vertical="center"/>
      <protection/>
    </xf>
    <xf numFmtId="10" fontId="4" fillId="0" borderId="0" xfId="40" applyNumberFormat="1" applyFont="1" applyAlignment="1">
      <alignment vertical="center"/>
    </xf>
    <xf numFmtId="189" fontId="19" fillId="0" borderId="11" xfId="0" applyNumberFormat="1" applyFont="1" applyBorder="1" applyAlignment="1" applyProtection="1">
      <alignment horizontal="right" vertical="center" readingOrder="2"/>
      <protection/>
    </xf>
    <xf numFmtId="181" fontId="19" fillId="0" borderId="17" xfId="0" applyNumberFormat="1" applyFont="1" applyBorder="1" applyAlignment="1" applyProtection="1" quotePrefix="1">
      <alignment horizontal="center" vertical="center"/>
      <protection/>
    </xf>
    <xf numFmtId="178" fontId="14" fillId="0" borderId="11" xfId="0" applyNumberFormat="1" applyFont="1" applyBorder="1" applyAlignment="1" applyProtection="1" quotePrefix="1">
      <alignment horizontal="right" vertical="center" readingOrder="2"/>
      <protection/>
    </xf>
    <xf numFmtId="189" fontId="14" fillId="0" borderId="11" xfId="0" applyNumberFormat="1" applyFont="1" applyBorder="1" applyAlignment="1" applyProtection="1">
      <alignment horizontal="right" vertical="center" readingOrder="2"/>
      <protection/>
    </xf>
    <xf numFmtId="189" fontId="12" fillId="0" borderId="11" xfId="0" applyNumberFormat="1" applyFont="1" applyBorder="1" applyAlignment="1" applyProtection="1">
      <alignment horizontal="right" vertical="center" readingOrder="2"/>
      <protection/>
    </xf>
    <xf numFmtId="183" fontId="23" fillId="0" borderId="17" xfId="0" applyNumberFormat="1" applyFont="1" applyBorder="1" applyAlignment="1" applyProtection="1">
      <alignment vertical="center"/>
      <protection/>
    </xf>
    <xf numFmtId="181" fontId="23" fillId="0" borderId="11" xfId="0" applyNumberFormat="1" applyFont="1" applyBorder="1" applyAlignment="1" applyProtection="1">
      <alignment vertical="center" readingOrder="2"/>
      <protection/>
    </xf>
    <xf numFmtId="183" fontId="14" fillId="0" borderId="17" xfId="0" applyNumberFormat="1" applyFont="1" applyBorder="1" applyAlignment="1" applyProtection="1" quotePrefix="1">
      <alignment horizontal="right" vertical="center"/>
      <protection/>
    </xf>
    <xf numFmtId="183" fontId="12" fillId="0" borderId="17" xfId="0" applyNumberFormat="1" applyFont="1" applyBorder="1" applyAlignment="1" applyProtection="1" quotePrefix="1">
      <alignment horizontal="right" vertical="center"/>
      <protection/>
    </xf>
    <xf numFmtId="178" fontId="12" fillId="0" borderId="11" xfId="0" applyNumberFormat="1" applyFont="1" applyBorder="1" applyAlignment="1" applyProtection="1" quotePrefix="1">
      <alignment horizontal="right" vertical="center" readingOrder="2"/>
      <protection/>
    </xf>
    <xf numFmtId="178" fontId="12" fillId="0" borderId="0" xfId="0" applyNumberFormat="1" applyFont="1" applyBorder="1" applyAlignment="1" applyProtection="1" quotePrefix="1">
      <alignment horizontal="right" vertical="center"/>
      <protection/>
    </xf>
    <xf numFmtId="189" fontId="12" fillId="0" borderId="16" xfId="0" applyNumberFormat="1" applyFont="1" applyBorder="1" applyAlignment="1" applyProtection="1">
      <alignment vertical="center" readingOrder="2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distributed" vertical="center" indent="1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8" fillId="0" borderId="21" xfId="0" applyFont="1" applyBorder="1" applyAlignment="1" applyProtection="1">
      <alignment horizontal="distributed" vertical="center" indent="1"/>
      <protection/>
    </xf>
    <xf numFmtId="0" fontId="8" fillId="0" borderId="23" xfId="0" applyFont="1" applyBorder="1" applyAlignment="1" applyProtection="1">
      <alignment horizontal="distributed" vertical="center" indent="1"/>
      <protection/>
    </xf>
    <xf numFmtId="0" fontId="8" fillId="0" borderId="24" xfId="0" applyFont="1" applyBorder="1" applyAlignment="1" applyProtection="1">
      <alignment horizontal="distributed" vertical="center" indent="1"/>
      <protection/>
    </xf>
    <xf numFmtId="0" fontId="8" fillId="0" borderId="25" xfId="0" applyFont="1" applyBorder="1" applyAlignment="1" applyProtection="1">
      <alignment horizontal="distributed" vertical="center" indent="1"/>
      <protection/>
    </xf>
    <xf numFmtId="0" fontId="1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 horizontal="right" vertical="top"/>
    </xf>
    <xf numFmtId="0" fontId="9" fillId="0" borderId="19" xfId="0" applyFont="1" applyBorder="1" applyAlignment="1" applyProtection="1">
      <alignment horizontal="right" vertical="top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6" fillId="0" borderId="27" xfId="0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83" fontId="12" fillId="0" borderId="11" xfId="0" applyNumberFormat="1" applyFont="1" applyBorder="1" applyAlignment="1" applyProtection="1">
      <alignment horizontal="right" vertical="center"/>
      <protection/>
    </xf>
    <xf numFmtId="183" fontId="12" fillId="0" borderId="12" xfId="0" applyNumberFormat="1" applyFont="1" applyBorder="1" applyAlignment="1" applyProtection="1">
      <alignment horizontal="right" vertical="center"/>
      <protection/>
    </xf>
    <xf numFmtId="43" fontId="12" fillId="0" borderId="11" xfId="0" applyNumberFormat="1" applyFont="1" applyBorder="1" applyAlignment="1" applyProtection="1">
      <alignment horizontal="right" vertical="center"/>
      <protection/>
    </xf>
    <xf numFmtId="43" fontId="12" fillId="0" borderId="0" xfId="0" applyNumberFormat="1" applyFont="1" applyBorder="1" applyAlignment="1" applyProtection="1">
      <alignment horizontal="right" vertical="center"/>
      <protection/>
    </xf>
    <xf numFmtId="189" fontId="12" fillId="0" borderId="11" xfId="0" applyNumberFormat="1" applyFont="1" applyBorder="1" applyAlignment="1" applyProtection="1">
      <alignment horizontal="right" vertical="center"/>
      <protection/>
    </xf>
    <xf numFmtId="189" fontId="12" fillId="0" borderId="0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183" fontId="12" fillId="0" borderId="11" xfId="0" applyNumberFormat="1" applyFont="1" applyBorder="1" applyAlignment="1" applyProtection="1">
      <alignment horizontal="right" vertical="center"/>
      <protection locked="0"/>
    </xf>
    <xf numFmtId="183" fontId="12" fillId="0" borderId="12" xfId="0" applyNumberFormat="1" applyFont="1" applyBorder="1" applyAlignment="1" applyProtection="1">
      <alignment horizontal="right" vertical="center"/>
      <protection locked="0"/>
    </xf>
    <xf numFmtId="183" fontId="14" fillId="0" borderId="11" xfId="0" applyNumberFormat="1" applyFont="1" applyBorder="1" applyAlignment="1" applyProtection="1">
      <alignment horizontal="right" vertical="center"/>
      <protection locked="0"/>
    </xf>
    <xf numFmtId="183" fontId="0" fillId="0" borderId="12" xfId="0" applyNumberFormat="1" applyBorder="1" applyAlignment="1">
      <alignment horizontal="right" vertical="center"/>
    </xf>
    <xf numFmtId="183" fontId="14" fillId="0" borderId="11" xfId="0" applyNumberFormat="1" applyFont="1" applyBorder="1" applyAlignment="1" applyProtection="1">
      <alignment horizontal="right" vertical="center"/>
      <protection/>
    </xf>
    <xf numFmtId="183" fontId="14" fillId="0" borderId="12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183" fontId="14" fillId="0" borderId="12" xfId="0" applyNumberFormat="1" applyFont="1" applyBorder="1" applyAlignment="1" applyProtection="1">
      <alignment horizontal="right" vertical="center"/>
      <protection locked="0"/>
    </xf>
    <xf numFmtId="183" fontId="12" fillId="0" borderId="0" xfId="0" applyNumberFormat="1" applyFont="1" applyBorder="1" applyAlignment="1" applyProtection="1">
      <alignment horizontal="right" vertical="center"/>
      <protection locked="0"/>
    </xf>
    <xf numFmtId="183" fontId="14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>
      <alignment horizontal="distributed" vertical="center" indent="1"/>
      <protection locked="0"/>
    </xf>
    <xf numFmtId="181" fontId="20" fillId="0" borderId="11" xfId="0" applyNumberFormat="1" applyFont="1" applyBorder="1" applyAlignment="1" applyProtection="1">
      <alignment horizontal="right" vertical="center"/>
      <protection/>
    </xf>
    <xf numFmtId="181" fontId="20" fillId="0" borderId="12" xfId="0" applyNumberFormat="1" applyFont="1" applyBorder="1" applyAlignment="1" applyProtection="1">
      <alignment horizontal="right" vertical="center"/>
      <protection/>
    </xf>
    <xf numFmtId="178" fontId="12" fillId="0" borderId="11" xfId="0" applyNumberFormat="1" applyFont="1" applyBorder="1" applyAlignment="1" applyProtection="1" quotePrefix="1">
      <alignment horizontal="right" vertical="center"/>
      <protection/>
    </xf>
    <xf numFmtId="178" fontId="14" fillId="0" borderId="11" xfId="0" applyNumberFormat="1" applyFont="1" applyBorder="1" applyAlignment="1" applyProtection="1" quotePrefix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43" fontId="14" fillId="0" borderId="11" xfId="0" applyNumberFormat="1" applyFont="1" applyBorder="1" applyAlignment="1" applyProtection="1" quotePrefix="1">
      <alignment horizontal="right" vertical="center"/>
      <protection/>
    </xf>
    <xf numFmtId="43" fontId="14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178" fontId="12" fillId="0" borderId="16" xfId="0" applyNumberFormat="1" applyFont="1" applyBorder="1" applyAlignment="1" applyProtection="1">
      <alignment horizontal="right" vertical="center"/>
      <protection/>
    </xf>
    <xf numFmtId="178" fontId="12" fillId="0" borderId="27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28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32" xfId="0" applyFont="1" applyBorder="1" applyAlignment="1" applyProtection="1">
      <alignment horizontal="distributed" vertical="center" indent="1"/>
      <protection/>
    </xf>
    <xf numFmtId="0" fontId="8" fillId="0" borderId="33" xfId="0" applyFont="1" applyBorder="1" applyAlignment="1" applyProtection="1">
      <alignment horizontal="distributed" vertical="center" wrapText="1" indent="1"/>
      <protection/>
    </xf>
    <xf numFmtId="0" fontId="8" fillId="0" borderId="34" xfId="0" applyFont="1" applyBorder="1" applyAlignment="1" applyProtection="1">
      <alignment horizontal="distributed" vertical="center" indent="1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19" xfId="0" applyFont="1" applyBorder="1" applyAlignment="1" applyProtection="1">
      <alignment horizontal="center" vertical="top"/>
      <protection locked="0"/>
    </xf>
    <xf numFmtId="0" fontId="8" fillId="0" borderId="19" xfId="0" applyFont="1" applyBorder="1" applyAlignment="1" applyProtection="1">
      <alignment horizontal="right"/>
      <protection/>
    </xf>
    <xf numFmtId="0" fontId="11" fillId="0" borderId="27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center"/>
    </xf>
    <xf numFmtId="189" fontId="14" fillId="0" borderId="11" xfId="0" applyNumberFormat="1" applyFont="1" applyBorder="1" applyAlignment="1" applyProtection="1">
      <alignment horizontal="right" vertical="center"/>
      <protection/>
    </xf>
    <xf numFmtId="189" fontId="14" fillId="0" borderId="0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183" fontId="12" fillId="0" borderId="16" xfId="0" applyNumberFormat="1" applyFont="1" applyBorder="1" applyAlignment="1" applyProtection="1">
      <alignment horizontal="right" vertical="center"/>
      <protection/>
    </xf>
    <xf numFmtId="183" fontId="12" fillId="0" borderId="27" xfId="0" applyNumberFormat="1" applyFont="1" applyBorder="1" applyAlignment="1" applyProtection="1">
      <alignment horizontal="right" vertical="center"/>
      <protection/>
    </xf>
    <xf numFmtId="183" fontId="12" fillId="0" borderId="14" xfId="0" applyNumberFormat="1" applyFont="1" applyBorder="1" applyAlignment="1" applyProtection="1">
      <alignment horizontal="right" vertical="center"/>
      <protection/>
    </xf>
    <xf numFmtId="183" fontId="12" fillId="0" borderId="26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183" fontId="12" fillId="0" borderId="19" xfId="0" applyNumberFormat="1" applyFont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43" fontId="12" fillId="0" borderId="14" xfId="0" applyNumberFormat="1" applyFont="1" applyBorder="1" applyAlignment="1" applyProtection="1">
      <alignment horizontal="right" vertical="center"/>
      <protection/>
    </xf>
    <xf numFmtId="43" fontId="12" fillId="0" borderId="19" xfId="0" applyNumberFormat="1" applyFont="1" applyBorder="1" applyAlignment="1" applyProtection="1">
      <alignment horizontal="right" vertical="center"/>
      <protection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2" fillId="0" borderId="26" xfId="0" applyNumberFormat="1" applyFont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horizontal="distributed" vertical="center" indent="1"/>
      <protection/>
    </xf>
    <xf numFmtId="0" fontId="16" fillId="0" borderId="28" xfId="0" applyFont="1" applyBorder="1" applyAlignment="1" applyProtection="1">
      <alignment horizontal="distributed" vertical="center" indent="1"/>
      <protection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16" fillId="0" borderId="26" xfId="0" applyFont="1" applyBorder="1" applyAlignment="1" applyProtection="1">
      <alignment horizontal="distributed" vertical="center" indent="1"/>
      <protection/>
    </xf>
    <xf numFmtId="0" fontId="9" fillId="0" borderId="19" xfId="0" applyFont="1" applyBorder="1" applyAlignment="1" applyProtection="1">
      <alignment horizontal="center" vertical="center"/>
      <protection locked="0"/>
    </xf>
    <xf numFmtId="183" fontId="12" fillId="0" borderId="28" xfId="0" applyNumberFormat="1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6">
      <selection activeCell="D15" sqref="D15"/>
    </sheetView>
  </sheetViews>
  <sheetFormatPr defaultColWidth="9.00390625" defaultRowHeight="16.5"/>
  <cols>
    <col min="1" max="1" width="1.4921875" style="1" customWidth="1"/>
    <col min="2" max="2" width="15.00390625" style="1" customWidth="1"/>
    <col min="3" max="3" width="16.00390625" style="1" customWidth="1"/>
    <col min="4" max="4" width="7.00390625" style="1" customWidth="1"/>
    <col min="5" max="5" width="17.375" style="1" bestFit="1" customWidth="1"/>
    <col min="6" max="6" width="8.00390625" style="1" customWidth="1"/>
    <col min="7" max="7" width="16.875" style="1" customWidth="1"/>
    <col min="8" max="8" width="11.25390625" style="1" customWidth="1"/>
    <col min="9" max="9" width="15.875" style="1" bestFit="1" customWidth="1"/>
    <col min="10" max="16384" width="9.00390625" style="1" customWidth="1"/>
  </cols>
  <sheetData>
    <row r="1" spans="1:8" ht="27" customHeight="1">
      <c r="A1" s="73" t="s">
        <v>64</v>
      </c>
      <c r="B1" s="73"/>
      <c r="C1" s="73"/>
      <c r="D1" s="73"/>
      <c r="E1" s="73"/>
      <c r="F1" s="73"/>
      <c r="G1" s="73"/>
      <c r="H1" s="73"/>
    </row>
    <row r="2" spans="2:8" ht="17.25" customHeight="1">
      <c r="B2" s="75"/>
      <c r="C2" s="75"/>
      <c r="D2" s="75"/>
      <c r="E2" s="75"/>
      <c r="F2" s="75"/>
      <c r="G2" s="75"/>
      <c r="H2" s="75"/>
    </row>
    <row r="3" spans="2:8" ht="20.25" thickBot="1">
      <c r="B3" s="2"/>
      <c r="C3" s="38" t="s">
        <v>75</v>
      </c>
      <c r="D3" s="38"/>
      <c r="E3" s="38"/>
      <c r="F3" s="38"/>
      <c r="G3" s="81" t="s">
        <v>0</v>
      </c>
      <c r="H3" s="82"/>
    </row>
    <row r="4" spans="1:8" ht="18.75" customHeight="1">
      <c r="A4" s="77" t="s">
        <v>14</v>
      </c>
      <c r="B4" s="78"/>
      <c r="C4" s="74" t="s">
        <v>29</v>
      </c>
      <c r="D4" s="74"/>
      <c r="E4" s="74" t="s">
        <v>15</v>
      </c>
      <c r="F4" s="74"/>
      <c r="G4" s="74" t="s">
        <v>63</v>
      </c>
      <c r="H4" s="76"/>
    </row>
    <row r="5" spans="1:8" ht="18.75" customHeight="1">
      <c r="A5" s="79"/>
      <c r="B5" s="80"/>
      <c r="C5" s="12" t="s">
        <v>16</v>
      </c>
      <c r="D5" s="13" t="s">
        <v>1</v>
      </c>
      <c r="E5" s="12" t="s">
        <v>16</v>
      </c>
      <c r="F5" s="13" t="s">
        <v>1</v>
      </c>
      <c r="G5" s="12" t="s">
        <v>16</v>
      </c>
      <c r="H5" s="3" t="s">
        <v>1</v>
      </c>
    </row>
    <row r="6" spans="1:9" ht="17.25" customHeight="1">
      <c r="A6" s="92" t="s">
        <v>17</v>
      </c>
      <c r="B6" s="93"/>
      <c r="C6" s="45">
        <f>SUM(C7:C14)</f>
        <v>123477344000</v>
      </c>
      <c r="D6" s="14">
        <v>100</v>
      </c>
      <c r="E6" s="45">
        <f>SUM(E7:E14)</f>
        <v>217451220210</v>
      </c>
      <c r="F6" s="14">
        <v>100</v>
      </c>
      <c r="G6" s="45">
        <f>SUM(G7:G14)</f>
        <v>93973876210</v>
      </c>
      <c r="H6" s="15">
        <f>IF(C6=0," ",ABS(G6/C6*100))</f>
        <v>76.10616908799075</v>
      </c>
      <c r="I6" s="60"/>
    </row>
    <row r="7" spans="1:9" ht="17.25" customHeight="1">
      <c r="A7" s="40"/>
      <c r="B7" s="9" t="s">
        <v>46</v>
      </c>
      <c r="C7" s="46">
        <v>119996611000</v>
      </c>
      <c r="D7" s="16">
        <v>97.18</v>
      </c>
      <c r="E7" s="49">
        <v>66801271804</v>
      </c>
      <c r="F7" s="17">
        <v>30.72</v>
      </c>
      <c r="G7" s="50">
        <f aca="true" t="shared" si="0" ref="G7:G19">E7-C7</f>
        <v>-53195339196</v>
      </c>
      <c r="H7" s="61">
        <f>IF(C7=0," ",G7/C7*100)</f>
        <v>-44.330701302889295</v>
      </c>
      <c r="I7" s="60"/>
    </row>
    <row r="8" spans="1:9" ht="17.25" customHeight="1">
      <c r="A8" s="40"/>
      <c r="B8" s="9" t="s">
        <v>76</v>
      </c>
      <c r="C8" s="46"/>
      <c r="D8" s="16"/>
      <c r="E8" s="49">
        <v>144970206167</v>
      </c>
      <c r="F8" s="62">
        <v>66.67</v>
      </c>
      <c r="G8" s="50">
        <f t="shared" si="0"/>
        <v>144970206167</v>
      </c>
      <c r="H8" s="63" t="s">
        <v>77</v>
      </c>
      <c r="I8" s="60"/>
    </row>
    <row r="9" spans="1:9" ht="17.25" customHeight="1">
      <c r="A9" s="40"/>
      <c r="B9" s="9" t="s">
        <v>39</v>
      </c>
      <c r="C9" s="46"/>
      <c r="D9" s="16"/>
      <c r="E9" s="49">
        <v>237387728</v>
      </c>
      <c r="F9" s="17">
        <v>0.11</v>
      </c>
      <c r="G9" s="50">
        <f t="shared" si="0"/>
        <v>237387728</v>
      </c>
      <c r="H9" s="63" t="s">
        <v>77</v>
      </c>
      <c r="I9" s="60"/>
    </row>
    <row r="10" spans="1:9" ht="17.25" customHeight="1">
      <c r="A10" s="40"/>
      <c r="B10" s="9" t="s">
        <v>40</v>
      </c>
      <c r="C10" s="46">
        <v>2538972000</v>
      </c>
      <c r="D10" s="16">
        <v>2.06</v>
      </c>
      <c r="E10" s="49">
        <v>4473196587</v>
      </c>
      <c r="F10" s="16">
        <v>2.06</v>
      </c>
      <c r="G10" s="50">
        <f t="shared" si="0"/>
        <v>1934224587</v>
      </c>
      <c r="H10" s="19">
        <f>IF(C10=0," ",ABS(G10/C10*100))</f>
        <v>76.18140676620303</v>
      </c>
      <c r="I10" s="60"/>
    </row>
    <row r="11" spans="1:9" ht="17.25" customHeight="1">
      <c r="A11" s="40"/>
      <c r="B11" s="9" t="s">
        <v>41</v>
      </c>
      <c r="C11" s="46"/>
      <c r="D11" s="16"/>
      <c r="E11" s="49">
        <v>12303</v>
      </c>
      <c r="F11" s="19" t="s">
        <v>68</v>
      </c>
      <c r="G11" s="50">
        <f>E11-C11</f>
        <v>12303</v>
      </c>
      <c r="H11" s="63" t="s">
        <v>77</v>
      </c>
      <c r="I11" s="60"/>
    </row>
    <row r="12" spans="1:9" ht="17.25" customHeight="1">
      <c r="A12" s="40"/>
      <c r="B12" s="9" t="s">
        <v>42</v>
      </c>
      <c r="C12" s="46"/>
      <c r="D12" s="16"/>
      <c r="E12" s="49">
        <v>72900338</v>
      </c>
      <c r="F12" s="18">
        <v>0.03</v>
      </c>
      <c r="G12" s="50">
        <f t="shared" si="0"/>
        <v>72900338</v>
      </c>
      <c r="H12" s="63" t="s">
        <v>77</v>
      </c>
      <c r="I12" s="60"/>
    </row>
    <row r="13" spans="1:9" ht="17.25" customHeight="1">
      <c r="A13" s="40"/>
      <c r="B13" s="9" t="s">
        <v>43</v>
      </c>
      <c r="C13" s="46">
        <v>941761000</v>
      </c>
      <c r="D13" s="16">
        <v>0.76</v>
      </c>
      <c r="E13" s="49">
        <v>894572488</v>
      </c>
      <c r="F13" s="39">
        <v>0.41</v>
      </c>
      <c r="G13" s="50">
        <f t="shared" si="0"/>
        <v>-47188512</v>
      </c>
      <c r="H13" s="64">
        <f>IF(C13=0," ",G13/C13*100)</f>
        <v>-5.010667462339171</v>
      </c>
      <c r="I13" s="60"/>
    </row>
    <row r="14" spans="1:9" ht="17.25" customHeight="1">
      <c r="A14" s="40"/>
      <c r="B14" s="9" t="s">
        <v>44</v>
      </c>
      <c r="C14" s="46"/>
      <c r="D14" s="16"/>
      <c r="E14" s="49">
        <v>1672795</v>
      </c>
      <c r="F14" s="44" t="s">
        <v>68</v>
      </c>
      <c r="G14" s="50">
        <f t="shared" si="0"/>
        <v>1672795</v>
      </c>
      <c r="H14" s="63" t="s">
        <v>77</v>
      </c>
      <c r="I14" s="60"/>
    </row>
    <row r="15" spans="1:9" ht="17.25" customHeight="1">
      <c r="A15" s="28" t="s">
        <v>18</v>
      </c>
      <c r="B15" s="26"/>
      <c r="C15" s="47">
        <v>128814000</v>
      </c>
      <c r="D15" s="20">
        <v>0.1</v>
      </c>
      <c r="E15" s="47">
        <f>SUM(E16:E18)</f>
        <v>444653121495</v>
      </c>
      <c r="F15" s="20">
        <v>204.48</v>
      </c>
      <c r="G15" s="51">
        <f t="shared" si="0"/>
        <v>444524307495</v>
      </c>
      <c r="H15" s="21">
        <f>IF(C15=0," ",ABS(G15/C15*100))</f>
        <v>345090.0581419722</v>
      </c>
      <c r="I15" s="60"/>
    </row>
    <row r="16" spans="1:9" ht="17.25" customHeight="1">
      <c r="A16" s="40"/>
      <c r="B16" s="9" t="s">
        <v>45</v>
      </c>
      <c r="C16" s="46">
        <v>62291000</v>
      </c>
      <c r="D16" s="16">
        <v>0.05</v>
      </c>
      <c r="E16" s="49">
        <v>444580981741</v>
      </c>
      <c r="F16" s="16">
        <v>204.45</v>
      </c>
      <c r="G16" s="50">
        <f t="shared" si="0"/>
        <v>444518690741</v>
      </c>
      <c r="H16" s="19">
        <f>IF(C16=0," ",ABS(G16/C16*100))</f>
        <v>713616.2378850877</v>
      </c>
      <c r="I16" s="60"/>
    </row>
    <row r="17" spans="1:9" ht="17.25" customHeight="1">
      <c r="A17" s="40"/>
      <c r="B17" s="9" t="s">
        <v>72</v>
      </c>
      <c r="C17" s="46"/>
      <c r="D17" s="16"/>
      <c r="E17" s="49">
        <v>202</v>
      </c>
      <c r="F17" s="44" t="s">
        <v>68</v>
      </c>
      <c r="G17" s="50">
        <f>E17-C17</f>
        <v>202</v>
      </c>
      <c r="H17" s="63" t="s">
        <v>77</v>
      </c>
      <c r="I17" s="60"/>
    </row>
    <row r="18" spans="1:9" ht="17.25" customHeight="1">
      <c r="A18" s="40"/>
      <c r="B18" s="9" t="s">
        <v>47</v>
      </c>
      <c r="C18" s="46">
        <v>66523000</v>
      </c>
      <c r="D18" s="16">
        <v>0.05</v>
      </c>
      <c r="E18" s="49">
        <v>72139552</v>
      </c>
      <c r="F18" s="16">
        <v>0.03</v>
      </c>
      <c r="G18" s="50">
        <f t="shared" si="0"/>
        <v>5616552</v>
      </c>
      <c r="H18" s="19">
        <f>IF(C18=0," ",ABS(G18/C18*100))</f>
        <v>8.443022713948558</v>
      </c>
      <c r="I18" s="60"/>
    </row>
    <row r="19" spans="1:9" ht="17.25" customHeight="1">
      <c r="A19" s="28" t="s">
        <v>48</v>
      </c>
      <c r="B19" s="28"/>
      <c r="C19" s="47">
        <f>C6-C15</f>
        <v>123348530000</v>
      </c>
      <c r="D19" s="20">
        <v>99.9</v>
      </c>
      <c r="E19" s="47">
        <f>E6-E15</f>
        <v>-227201901285</v>
      </c>
      <c r="F19" s="20">
        <v>-104.48</v>
      </c>
      <c r="G19" s="51">
        <f t="shared" si="0"/>
        <v>-350550431285</v>
      </c>
      <c r="H19" s="63" t="s">
        <v>77</v>
      </c>
      <c r="I19" s="60"/>
    </row>
    <row r="20" spans="1:8" ht="17.25" customHeight="1" thickBot="1">
      <c r="A20" s="27"/>
      <c r="B20" s="27"/>
      <c r="C20" s="48"/>
      <c r="D20" s="22"/>
      <c r="E20" s="48"/>
      <c r="F20" s="22"/>
      <c r="G20" s="52"/>
      <c r="H20" s="23"/>
    </row>
    <row r="21" spans="2:8" ht="16.5" customHeight="1">
      <c r="B21" s="94"/>
      <c r="C21" s="95"/>
      <c r="D21" s="95"/>
      <c r="E21" s="95"/>
      <c r="F21" s="95"/>
      <c r="G21" s="95"/>
      <c r="H21" s="95"/>
    </row>
    <row r="22" spans="2:8" ht="19.5" customHeight="1">
      <c r="B22" s="32"/>
      <c r="C22" s="30"/>
      <c r="D22" s="30"/>
      <c r="E22" s="30"/>
      <c r="F22" s="30"/>
      <c r="G22" s="30"/>
      <c r="H22" s="30"/>
    </row>
    <row r="23" spans="2:8" ht="18.75" customHeight="1">
      <c r="B23" s="32"/>
      <c r="C23" s="30"/>
      <c r="D23" s="30"/>
      <c r="E23" s="30"/>
      <c r="F23" s="30"/>
      <c r="G23" s="30"/>
      <c r="H23" s="30"/>
    </row>
    <row r="24" ht="19.5" customHeight="1"/>
    <row r="25" spans="1:8" ht="27" customHeight="1">
      <c r="A25" s="73" t="s">
        <v>65</v>
      </c>
      <c r="B25" s="73"/>
      <c r="C25" s="73"/>
      <c r="D25" s="73"/>
      <c r="E25" s="73"/>
      <c r="F25" s="73"/>
      <c r="G25" s="73"/>
      <c r="H25" s="73"/>
    </row>
    <row r="26" spans="2:8" ht="17.25" customHeight="1">
      <c r="B26" s="75"/>
      <c r="C26" s="75"/>
      <c r="D26" s="75"/>
      <c r="E26" s="75"/>
      <c r="F26" s="75"/>
      <c r="G26" s="75"/>
      <c r="H26" s="75"/>
    </row>
    <row r="27" spans="2:8" ht="20.25" thickBot="1">
      <c r="B27" s="2"/>
      <c r="C27" s="38" t="s">
        <v>75</v>
      </c>
      <c r="D27" s="38"/>
      <c r="E27" s="38"/>
      <c r="F27" s="38"/>
      <c r="G27" s="83" t="s">
        <v>37</v>
      </c>
      <c r="H27" s="82"/>
    </row>
    <row r="28" spans="1:8" ht="18.75" customHeight="1">
      <c r="A28" s="77" t="s">
        <v>19</v>
      </c>
      <c r="B28" s="78"/>
      <c r="C28" s="74" t="s">
        <v>29</v>
      </c>
      <c r="D28" s="74"/>
      <c r="E28" s="74" t="s">
        <v>15</v>
      </c>
      <c r="F28" s="74"/>
      <c r="G28" s="74" t="s">
        <v>63</v>
      </c>
      <c r="H28" s="76"/>
    </row>
    <row r="29" spans="1:8" ht="18.75" customHeight="1">
      <c r="A29" s="79"/>
      <c r="B29" s="80"/>
      <c r="C29" s="12" t="s">
        <v>16</v>
      </c>
      <c r="D29" s="13" t="s">
        <v>1</v>
      </c>
      <c r="E29" s="12" t="s">
        <v>16</v>
      </c>
      <c r="F29" s="13" t="s">
        <v>1</v>
      </c>
      <c r="G29" s="12" t="s">
        <v>16</v>
      </c>
      <c r="H29" s="3" t="s">
        <v>1</v>
      </c>
    </row>
    <row r="30" spans="1:9" ht="17.25" customHeight="1">
      <c r="A30" s="92" t="s">
        <v>31</v>
      </c>
      <c r="B30" s="93"/>
      <c r="C30" s="45">
        <f>SUM(C31:C32)</f>
        <v>130216487000</v>
      </c>
      <c r="D30" s="14">
        <v>100</v>
      </c>
      <c r="E30" s="45">
        <f>SUM(E31:E32)</f>
        <v>7581399123</v>
      </c>
      <c r="F30" s="14">
        <v>100</v>
      </c>
      <c r="G30" s="47">
        <f>E30-C30</f>
        <v>-122635087877</v>
      </c>
      <c r="H30" s="72">
        <f aca="true" t="shared" si="1" ref="H30:H35">IF(C30=0," ",G30/C30*100)</f>
        <v>-94.17785005749695</v>
      </c>
      <c r="I30" s="60"/>
    </row>
    <row r="31" spans="1:9" ht="17.25" customHeight="1">
      <c r="A31" s="24"/>
      <c r="B31" s="25" t="s">
        <v>32</v>
      </c>
      <c r="C31" s="46">
        <v>123348530000</v>
      </c>
      <c r="D31" s="16">
        <v>94.73</v>
      </c>
      <c r="E31" s="54">
        <v>824105529</v>
      </c>
      <c r="F31" s="29">
        <v>10.87</v>
      </c>
      <c r="G31" s="53">
        <f>E31-C31</f>
        <v>-122524424471</v>
      </c>
      <c r="H31" s="64">
        <f t="shared" si="1"/>
        <v>-99.33188864999039</v>
      </c>
      <c r="I31" s="60"/>
    </row>
    <row r="32" spans="1:9" ht="17.25" customHeight="1">
      <c r="A32" s="24"/>
      <c r="B32" s="9" t="s">
        <v>38</v>
      </c>
      <c r="C32" s="46">
        <v>6867957000</v>
      </c>
      <c r="D32" s="16">
        <v>5.27</v>
      </c>
      <c r="E32" s="54">
        <v>6757293594</v>
      </c>
      <c r="F32" s="29">
        <v>89.13</v>
      </c>
      <c r="G32" s="53">
        <f>E32-C32</f>
        <v>-110663406</v>
      </c>
      <c r="H32" s="64">
        <f t="shared" si="1"/>
        <v>-1.6113002163525487</v>
      </c>
      <c r="I32" s="60"/>
    </row>
    <row r="33" spans="1:9" ht="17.25" customHeight="1">
      <c r="A33" s="86" t="s">
        <v>33</v>
      </c>
      <c r="B33" s="87"/>
      <c r="C33" s="47">
        <f>C34</f>
        <v>122473292000</v>
      </c>
      <c r="D33" s="20">
        <v>94.05</v>
      </c>
      <c r="E33" s="47">
        <f>E34</f>
        <v>16335172</v>
      </c>
      <c r="F33" s="20">
        <f>F34</f>
        <v>0.22</v>
      </c>
      <c r="G33" s="47">
        <f>G34</f>
        <v>-122456956828</v>
      </c>
      <c r="H33" s="65">
        <f t="shared" si="1"/>
        <v>-99.98666225775985</v>
      </c>
      <c r="I33" s="60"/>
    </row>
    <row r="34" spans="1:9" ht="17.25" customHeight="1">
      <c r="A34" s="28"/>
      <c r="B34" s="9" t="s">
        <v>34</v>
      </c>
      <c r="C34" s="46">
        <v>122473292000</v>
      </c>
      <c r="D34" s="16">
        <v>94.05</v>
      </c>
      <c r="E34" s="54">
        <v>16335172</v>
      </c>
      <c r="F34" s="29">
        <v>0.22</v>
      </c>
      <c r="G34" s="53">
        <f aca="true" t="shared" si="2" ref="G34:G40">E34-C34</f>
        <v>-122456956828</v>
      </c>
      <c r="H34" s="64">
        <f t="shared" si="1"/>
        <v>-99.98666225775985</v>
      </c>
      <c r="I34" s="60"/>
    </row>
    <row r="35" spans="1:9" ht="17.25" customHeight="1">
      <c r="A35" s="86" t="s">
        <v>35</v>
      </c>
      <c r="B35" s="87"/>
      <c r="C35" s="47">
        <v>7743195000</v>
      </c>
      <c r="D35" s="20">
        <v>5.95</v>
      </c>
      <c r="E35" s="47">
        <v>7565063951</v>
      </c>
      <c r="F35" s="33">
        <v>99.78</v>
      </c>
      <c r="G35" s="47">
        <f t="shared" si="2"/>
        <v>-178131049</v>
      </c>
      <c r="H35" s="65">
        <f t="shared" si="1"/>
        <v>-2.3004851227432606</v>
      </c>
      <c r="I35" s="60"/>
    </row>
    <row r="36" spans="1:9" ht="17.25" customHeight="1">
      <c r="A36" s="86" t="s">
        <v>78</v>
      </c>
      <c r="B36" s="87"/>
      <c r="C36" s="46"/>
      <c r="D36" s="33"/>
      <c r="E36" s="66">
        <f>E37</f>
        <v>228026006814</v>
      </c>
      <c r="F36" s="67">
        <f>F37</f>
        <v>100</v>
      </c>
      <c r="G36" s="69">
        <f>G37</f>
        <v>228026006814</v>
      </c>
      <c r="H36" s="70" t="s">
        <v>77</v>
      </c>
      <c r="I36" s="36"/>
    </row>
    <row r="37" spans="1:9" ht="17.25" customHeight="1">
      <c r="A37" s="28"/>
      <c r="B37" s="9" t="s">
        <v>79</v>
      </c>
      <c r="C37" s="46"/>
      <c r="D37" s="16"/>
      <c r="E37" s="53">
        <v>228026006814</v>
      </c>
      <c r="F37" s="29">
        <v>100</v>
      </c>
      <c r="G37" s="68">
        <f>E37-C37</f>
        <v>228026006814</v>
      </c>
      <c r="H37" s="63" t="s">
        <v>77</v>
      </c>
      <c r="I37" s="36"/>
    </row>
    <row r="38" spans="1:9" ht="17.25" customHeight="1">
      <c r="A38" s="86" t="s">
        <v>80</v>
      </c>
      <c r="B38" s="87"/>
      <c r="C38" s="47"/>
      <c r="D38" s="20"/>
      <c r="E38" s="47">
        <f>E39</f>
        <v>228026006814</v>
      </c>
      <c r="F38" s="20">
        <f>F39</f>
        <v>100</v>
      </c>
      <c r="G38" s="53">
        <f t="shared" si="2"/>
        <v>228026006814</v>
      </c>
      <c r="H38" s="70" t="s">
        <v>77</v>
      </c>
      <c r="I38" s="36"/>
    </row>
    <row r="39" spans="1:8" ht="17.25" customHeight="1">
      <c r="A39" s="28"/>
      <c r="B39" s="9" t="s">
        <v>81</v>
      </c>
      <c r="C39" s="47"/>
      <c r="D39" s="20"/>
      <c r="E39" s="53">
        <v>228026006814</v>
      </c>
      <c r="F39" s="29">
        <v>100</v>
      </c>
      <c r="G39" s="53">
        <f t="shared" si="2"/>
        <v>228026006814</v>
      </c>
      <c r="H39" s="63" t="s">
        <v>77</v>
      </c>
    </row>
    <row r="40" spans="1:8" ht="17.25" customHeight="1">
      <c r="A40" s="28"/>
      <c r="B40" s="9"/>
      <c r="C40" s="47"/>
      <c r="D40" s="20"/>
      <c r="E40" s="53"/>
      <c r="F40" s="29"/>
      <c r="G40" s="53">
        <f t="shared" si="2"/>
        <v>0</v>
      </c>
      <c r="H40" s="21" t="str">
        <f>IF(C40=0," ",ABS(G40/C40*100))</f>
        <v> </v>
      </c>
    </row>
    <row r="41" spans="1:8" ht="17.25" customHeight="1">
      <c r="A41" s="28"/>
      <c r="B41" s="9"/>
      <c r="C41" s="47"/>
      <c r="D41" s="20"/>
      <c r="E41" s="53"/>
      <c r="F41" s="29"/>
      <c r="G41" s="53"/>
      <c r="H41" s="21"/>
    </row>
    <row r="42" spans="1:11" ht="17.25" customHeight="1" thickBot="1">
      <c r="A42" s="88"/>
      <c r="B42" s="89"/>
      <c r="C42" s="48">
        <v>0</v>
      </c>
      <c r="D42" s="22">
        <v>0</v>
      </c>
      <c r="E42" s="48">
        <v>0</v>
      </c>
      <c r="F42" s="22">
        <v>0</v>
      </c>
      <c r="G42" s="48">
        <v>0</v>
      </c>
      <c r="H42" s="23">
        <v>0</v>
      </c>
      <c r="I42" s="37"/>
      <c r="J42" s="37"/>
      <c r="K42" s="37"/>
    </row>
    <row r="43" spans="2:11" ht="16.5">
      <c r="B43" s="90"/>
      <c r="C43" s="91"/>
      <c r="D43" s="91"/>
      <c r="E43" s="91"/>
      <c r="F43" s="91"/>
      <c r="G43" s="91"/>
      <c r="H43" s="91"/>
      <c r="I43" s="90"/>
      <c r="J43" s="90"/>
      <c r="K43" s="90"/>
    </row>
    <row r="44" spans="2:8" ht="16.5">
      <c r="B44" s="84"/>
      <c r="C44" s="85"/>
      <c r="D44" s="85"/>
      <c r="E44" s="85"/>
      <c r="F44" s="85"/>
      <c r="G44" s="85"/>
      <c r="H44" s="85"/>
    </row>
  </sheetData>
  <sheetProtection/>
  <mergeCells count="24">
    <mergeCell ref="A28:B29"/>
    <mergeCell ref="A30:B30"/>
    <mergeCell ref="A35:B35"/>
    <mergeCell ref="A25:H25"/>
    <mergeCell ref="C4:D4"/>
    <mergeCell ref="E4:F4"/>
    <mergeCell ref="B21:H21"/>
    <mergeCell ref="A6:B6"/>
    <mergeCell ref="B44:H44"/>
    <mergeCell ref="A33:B33"/>
    <mergeCell ref="A42:B42"/>
    <mergeCell ref="B43:K43"/>
    <mergeCell ref="A36:B36"/>
    <mergeCell ref="A38:B38"/>
    <mergeCell ref="A1:H1"/>
    <mergeCell ref="C28:D28"/>
    <mergeCell ref="B26:H26"/>
    <mergeCell ref="G4:H4"/>
    <mergeCell ref="B2:H2"/>
    <mergeCell ref="E28:F28"/>
    <mergeCell ref="G28:H28"/>
    <mergeCell ref="A4:B5"/>
    <mergeCell ref="G3:H3"/>
    <mergeCell ref="G27:H27"/>
  </mergeCells>
  <dataValidations count="1">
    <dataValidation type="decimal" operator="greaterThanOrEqual" allowBlank="1" showInputMessage="1" showErrorMessage="1" sqref="G6 C6:E18 F12:F13 F15:F16 F18 F6:F7 F9:F10">
      <formula1>0</formula1>
    </dataValidation>
  </dataValidation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perSize="9" scale="93" r:id="rId1"/>
  <ignoredErrors>
    <ignoredError sqref="G7 G16 G18 G9:G10 G17 G12:G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19">
      <selection activeCell="B31" sqref="B31:K31"/>
    </sheetView>
  </sheetViews>
  <sheetFormatPr defaultColWidth="9.00390625" defaultRowHeight="16.5"/>
  <cols>
    <col min="1" max="1" width="1.37890625" style="1" customWidth="1"/>
    <col min="2" max="2" width="19.00390625" style="1" customWidth="1"/>
    <col min="3" max="3" width="6.00390625" style="1" customWidth="1"/>
    <col min="4" max="4" width="14.375" style="1" customWidth="1"/>
    <col min="5" max="5" width="4.375" style="1" customWidth="1"/>
    <col min="6" max="6" width="4.50390625" style="1" customWidth="1"/>
    <col min="7" max="7" width="14.375" style="1" customWidth="1"/>
    <col min="8" max="8" width="3.50390625" style="1" customWidth="1"/>
    <col min="9" max="9" width="14.75390625" style="1" customWidth="1"/>
    <col min="10" max="10" width="3.125" style="1" customWidth="1"/>
    <col min="11" max="11" width="8.25390625" style="1" customWidth="1"/>
    <col min="12" max="12" width="16.25390625" style="1" customWidth="1"/>
    <col min="13" max="16384" width="9.00390625" style="1" customWidth="1"/>
  </cols>
  <sheetData>
    <row r="1" spans="2:11" ht="27" customHeight="1">
      <c r="B1" s="73" t="s">
        <v>62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7.25" customHeight="1"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2:11" ht="20.25" thickBot="1">
      <c r="B3" s="2"/>
      <c r="C3" s="149" t="s">
        <v>82</v>
      </c>
      <c r="D3" s="150"/>
      <c r="E3" s="150"/>
      <c r="F3" s="150"/>
      <c r="G3" s="150"/>
      <c r="H3" s="150"/>
      <c r="I3" s="151" t="s">
        <v>0</v>
      </c>
      <c r="J3" s="151"/>
      <c r="K3" s="151"/>
    </row>
    <row r="4" spans="1:11" ht="18.75" customHeight="1">
      <c r="A4" s="77" t="s">
        <v>19</v>
      </c>
      <c r="B4" s="77"/>
      <c r="C4" s="78"/>
      <c r="D4" s="147" t="s">
        <v>30</v>
      </c>
      <c r="E4" s="78"/>
      <c r="F4" s="147" t="s">
        <v>20</v>
      </c>
      <c r="G4" s="78"/>
      <c r="H4" s="76" t="s">
        <v>63</v>
      </c>
      <c r="I4" s="154"/>
      <c r="J4" s="154"/>
      <c r="K4" s="154"/>
    </row>
    <row r="5" spans="1:11" ht="18.75" customHeight="1">
      <c r="A5" s="79"/>
      <c r="B5" s="79"/>
      <c r="C5" s="80"/>
      <c r="D5" s="148"/>
      <c r="E5" s="80"/>
      <c r="F5" s="148"/>
      <c r="G5" s="80"/>
      <c r="H5" s="145" t="s">
        <v>21</v>
      </c>
      <c r="I5" s="146"/>
      <c r="J5" s="139" t="s">
        <v>1</v>
      </c>
      <c r="K5" s="140"/>
    </row>
    <row r="6" spans="1:11" ht="15.75" customHeight="1">
      <c r="A6" s="152" t="s">
        <v>22</v>
      </c>
      <c r="B6" s="152"/>
      <c r="C6" s="153"/>
      <c r="D6" s="143"/>
      <c r="E6" s="144"/>
      <c r="F6" s="143"/>
      <c r="G6" s="144"/>
      <c r="H6" s="143"/>
      <c r="I6" s="144"/>
      <c r="J6" s="141"/>
      <c r="K6" s="142"/>
    </row>
    <row r="7" spans="1:12" ht="15.75" customHeight="1">
      <c r="A7" s="4"/>
      <c r="B7" s="126" t="s">
        <v>60</v>
      </c>
      <c r="C7" s="127"/>
      <c r="D7" s="115">
        <v>123348530000</v>
      </c>
      <c r="E7" s="121"/>
      <c r="F7" s="115">
        <v>-227201901285</v>
      </c>
      <c r="G7" s="121"/>
      <c r="H7" s="117">
        <f>F7-D7</f>
        <v>-350550431285</v>
      </c>
      <c r="I7" s="118"/>
      <c r="J7" s="135" t="s">
        <v>84</v>
      </c>
      <c r="K7" s="136" t="e">
        <f>IF(F7=0," ",ABS(J7/F7*100))</f>
        <v>#VALUE!</v>
      </c>
      <c r="L7" s="35">
        <f>F7-D7-H7</f>
        <v>0</v>
      </c>
    </row>
    <row r="8" spans="1:12" ht="15.75" customHeight="1">
      <c r="A8" s="4"/>
      <c r="B8" s="126" t="s">
        <v>50</v>
      </c>
      <c r="C8" s="127"/>
      <c r="D8" s="115">
        <v>-9059209000</v>
      </c>
      <c r="E8" s="121"/>
      <c r="F8" s="115">
        <v>-24460492915</v>
      </c>
      <c r="G8" s="121"/>
      <c r="H8" s="117">
        <f>F8-D8</f>
        <v>-15401283915</v>
      </c>
      <c r="I8" s="118"/>
      <c r="J8" s="106">
        <f aca="true" t="shared" si="0" ref="J8:J28">IF(D8=0," ",ABS(H8/D8*100))</f>
        <v>170.00693896122718</v>
      </c>
      <c r="K8" s="136">
        <f aca="true" t="shared" si="1" ref="K8:K28">IF(F8=0," ",ABS(J8/F8*100))</f>
        <v>6.950266274355133E-07</v>
      </c>
      <c r="L8" s="35"/>
    </row>
    <row r="9" spans="1:12" ht="15.75" customHeight="1">
      <c r="A9" s="4"/>
      <c r="B9" s="126" t="s">
        <v>61</v>
      </c>
      <c r="C9" s="127"/>
      <c r="D9" s="115">
        <f>D7+D8</f>
        <v>114289321000</v>
      </c>
      <c r="E9" s="121"/>
      <c r="F9" s="115">
        <f>F7+F8</f>
        <v>-251662394200</v>
      </c>
      <c r="G9" s="121"/>
      <c r="H9" s="117">
        <f>F9-D9</f>
        <v>-365951715200</v>
      </c>
      <c r="I9" s="118"/>
      <c r="J9" s="135" t="s">
        <v>84</v>
      </c>
      <c r="K9" s="136" t="e">
        <f t="shared" si="1"/>
        <v>#VALUE!</v>
      </c>
      <c r="L9" s="35"/>
    </row>
    <row r="10" spans="1:12" ht="15.75" customHeight="1">
      <c r="A10" s="4"/>
      <c r="B10" s="126" t="s">
        <v>83</v>
      </c>
      <c r="C10" s="127"/>
      <c r="D10" s="115">
        <v>-86539911000</v>
      </c>
      <c r="E10" s="121"/>
      <c r="F10" s="115">
        <v>173865304767</v>
      </c>
      <c r="G10" s="121"/>
      <c r="H10" s="117">
        <f>F10-D10</f>
        <v>260405215767</v>
      </c>
      <c r="I10" s="118"/>
      <c r="J10" s="135" t="s">
        <v>84</v>
      </c>
      <c r="K10" s="136" t="e">
        <f t="shared" si="1"/>
        <v>#VALUE!</v>
      </c>
      <c r="L10" s="35">
        <f aca="true" t="shared" si="2" ref="L10:L28">F10-D10-H10</f>
        <v>0</v>
      </c>
    </row>
    <row r="11" spans="1:12" ht="15.75" customHeight="1">
      <c r="A11" s="4"/>
      <c r="B11" s="126" t="s">
        <v>67</v>
      </c>
      <c r="C11" s="127"/>
      <c r="D11" s="115">
        <f>D9+D10</f>
        <v>27749410000</v>
      </c>
      <c r="E11" s="121"/>
      <c r="F11" s="115">
        <f>F9+F10</f>
        <v>-77797089433</v>
      </c>
      <c r="G11" s="121"/>
      <c r="H11" s="115">
        <f>H9+H10</f>
        <v>-105546499433</v>
      </c>
      <c r="I11" s="121"/>
      <c r="J11" s="137" t="s">
        <v>84</v>
      </c>
      <c r="K11" s="138" t="e">
        <f t="shared" si="1"/>
        <v>#VALUE!</v>
      </c>
      <c r="L11" s="35"/>
    </row>
    <row r="12" spans="1:12" ht="15.75" customHeight="1">
      <c r="A12" s="4"/>
      <c r="B12" s="126" t="s">
        <v>51</v>
      </c>
      <c r="C12" s="127"/>
      <c r="D12" s="115">
        <v>9285716000</v>
      </c>
      <c r="E12" s="121"/>
      <c r="F12" s="115">
        <v>11127414665</v>
      </c>
      <c r="G12" s="121"/>
      <c r="H12" s="117">
        <f>F12-D12</f>
        <v>1841698665</v>
      </c>
      <c r="I12" s="118"/>
      <c r="J12" s="106">
        <f t="shared" si="0"/>
        <v>19.83367426916783</v>
      </c>
      <c r="K12" s="136">
        <f t="shared" si="1"/>
        <v>1.7824153108585379E-07</v>
      </c>
      <c r="L12" s="35"/>
    </row>
    <row r="13" spans="1:12" ht="15.75" customHeight="1">
      <c r="A13" s="4"/>
      <c r="B13" s="126" t="s">
        <v>52</v>
      </c>
      <c r="C13" s="127"/>
      <c r="D13" s="115"/>
      <c r="E13" s="121"/>
      <c r="F13" s="115">
        <v>12557601829</v>
      </c>
      <c r="G13" s="121"/>
      <c r="H13" s="117">
        <f>F13-D13</f>
        <v>12557601829</v>
      </c>
      <c r="I13" s="118"/>
      <c r="J13" s="135" t="s">
        <v>84</v>
      </c>
      <c r="K13" s="136" t="e">
        <f t="shared" si="1"/>
        <v>#VALUE!</v>
      </c>
      <c r="L13" s="35"/>
    </row>
    <row r="14" spans="1:12" ht="15.75" customHeight="1">
      <c r="A14" s="4"/>
      <c r="B14" s="4" t="s">
        <v>69</v>
      </c>
      <c r="C14" s="6"/>
      <c r="D14" s="100">
        <f>D11+D12+D13</f>
        <v>37035126000</v>
      </c>
      <c r="E14" s="101"/>
      <c r="F14" s="100">
        <f>F11+F12+F13</f>
        <v>-54112072939</v>
      </c>
      <c r="G14" s="101"/>
      <c r="H14" s="100">
        <f>H11+H12+H13</f>
        <v>-91147198939</v>
      </c>
      <c r="I14" s="101"/>
      <c r="J14" s="134" t="s">
        <v>84</v>
      </c>
      <c r="K14" s="97" t="e">
        <f t="shared" si="1"/>
        <v>#VALUE!</v>
      </c>
      <c r="L14" s="35">
        <f t="shared" si="2"/>
        <v>0</v>
      </c>
    </row>
    <row r="15" spans="1:12" ht="15.75" customHeight="1">
      <c r="A15" s="108" t="s">
        <v>23</v>
      </c>
      <c r="B15" s="108"/>
      <c r="C15" s="109"/>
      <c r="D15" s="100"/>
      <c r="E15" s="101"/>
      <c r="F15" s="100"/>
      <c r="G15" s="101"/>
      <c r="H15" s="100"/>
      <c r="I15" s="101"/>
      <c r="J15" s="96" t="str">
        <f t="shared" si="0"/>
        <v> </v>
      </c>
      <c r="K15" s="97" t="str">
        <f t="shared" si="1"/>
        <v> </v>
      </c>
      <c r="L15" s="35">
        <f t="shared" si="2"/>
        <v>0</v>
      </c>
    </row>
    <row r="16" spans="1:12" ht="15.75" customHeight="1">
      <c r="A16" s="4"/>
      <c r="B16" s="98" t="s">
        <v>66</v>
      </c>
      <c r="C16" s="99"/>
      <c r="D16" s="115">
        <v>-266263781000</v>
      </c>
      <c r="E16" s="121"/>
      <c r="F16" s="115">
        <v>483706658822</v>
      </c>
      <c r="G16" s="121"/>
      <c r="H16" s="117">
        <f>F16-D16</f>
        <v>749970439822</v>
      </c>
      <c r="I16" s="118"/>
      <c r="J16" s="135" t="s">
        <v>84</v>
      </c>
      <c r="K16" s="136" t="e">
        <f t="shared" si="1"/>
        <v>#VALUE!</v>
      </c>
      <c r="L16" s="35">
        <f t="shared" si="2"/>
        <v>0</v>
      </c>
    </row>
    <row r="17" spans="1:12" ht="15.75" customHeight="1">
      <c r="A17" s="4"/>
      <c r="B17" s="98" t="s">
        <v>53</v>
      </c>
      <c r="C17" s="99"/>
      <c r="D17" s="115"/>
      <c r="E17" s="121"/>
      <c r="F17" s="115">
        <v>-615695996593</v>
      </c>
      <c r="G17" s="121"/>
      <c r="H17" s="117">
        <f>F17-D17</f>
        <v>-615695996593</v>
      </c>
      <c r="I17" s="118"/>
      <c r="J17" s="135" t="s">
        <v>84</v>
      </c>
      <c r="K17" s="136" t="e">
        <f t="shared" si="1"/>
        <v>#VALUE!</v>
      </c>
      <c r="L17" s="35">
        <f t="shared" si="2"/>
        <v>0</v>
      </c>
    </row>
    <row r="18" spans="1:12" ht="15.75" customHeight="1">
      <c r="A18" s="4"/>
      <c r="B18" s="98" t="s">
        <v>54</v>
      </c>
      <c r="C18" s="99"/>
      <c r="D18" s="115">
        <v>24462130000</v>
      </c>
      <c r="E18" s="121"/>
      <c r="F18" s="115">
        <v>11295608580</v>
      </c>
      <c r="G18" s="121"/>
      <c r="H18" s="117">
        <f>F18-D18</f>
        <v>-13166521420</v>
      </c>
      <c r="I18" s="118"/>
      <c r="J18" s="155">
        <f>IF(D18=0," ",H18/D18*100)</f>
        <v>-53.824100436061784</v>
      </c>
      <c r="K18" s="156">
        <f t="shared" si="1"/>
        <v>4.765046527139999E-07</v>
      </c>
      <c r="L18" s="35">
        <f t="shared" si="2"/>
        <v>0</v>
      </c>
    </row>
    <row r="19" spans="1:12" ht="15.75" customHeight="1">
      <c r="A19" s="4"/>
      <c r="B19" s="98" t="s">
        <v>36</v>
      </c>
      <c r="C19" s="99"/>
      <c r="D19" s="115">
        <v>-2500000</v>
      </c>
      <c r="E19" s="121"/>
      <c r="F19" s="115">
        <v>-2880000</v>
      </c>
      <c r="G19" s="121"/>
      <c r="H19" s="117">
        <f>F19-D19</f>
        <v>-380000</v>
      </c>
      <c r="I19" s="118"/>
      <c r="J19" s="106">
        <f t="shared" si="0"/>
        <v>15.2</v>
      </c>
      <c r="K19" s="136">
        <f t="shared" si="1"/>
        <v>0.0005277777777777777</v>
      </c>
      <c r="L19" s="35">
        <f t="shared" si="2"/>
        <v>0</v>
      </c>
    </row>
    <row r="20" spans="1:12" ht="15.75" customHeight="1">
      <c r="A20" s="4"/>
      <c r="B20" s="4" t="s">
        <v>70</v>
      </c>
      <c r="C20" s="6"/>
      <c r="D20" s="100">
        <f>SUM(D16:E19)</f>
        <v>-241804151000</v>
      </c>
      <c r="E20" s="101"/>
      <c r="F20" s="100">
        <f>SUM(F16:G19)</f>
        <v>-120696609191</v>
      </c>
      <c r="G20" s="101"/>
      <c r="H20" s="100">
        <f>SUM(H16:I19)</f>
        <v>121107541809</v>
      </c>
      <c r="I20" s="101"/>
      <c r="J20" s="104">
        <f>IF(D20=0," ",H20/D20*100)</f>
        <v>-50.08497220091147</v>
      </c>
      <c r="K20" s="105">
        <f t="shared" si="1"/>
        <v>4.149658597421986E-08</v>
      </c>
      <c r="L20" s="35">
        <f t="shared" si="2"/>
        <v>0</v>
      </c>
    </row>
    <row r="21" spans="1:12" ht="15.75" customHeight="1">
      <c r="A21" s="108" t="s">
        <v>55</v>
      </c>
      <c r="B21" s="108"/>
      <c r="C21" s="109"/>
      <c r="D21" s="100"/>
      <c r="E21" s="101"/>
      <c r="F21" s="100"/>
      <c r="G21" s="101"/>
      <c r="H21" s="100"/>
      <c r="I21" s="101"/>
      <c r="J21" s="96" t="str">
        <f t="shared" si="0"/>
        <v> </v>
      </c>
      <c r="K21" s="97" t="str">
        <f t="shared" si="1"/>
        <v> </v>
      </c>
      <c r="L21" s="35">
        <f t="shared" si="2"/>
        <v>0</v>
      </c>
    </row>
    <row r="22" spans="1:12" ht="15.75" customHeight="1">
      <c r="A22" s="4"/>
      <c r="B22" s="98" t="s">
        <v>28</v>
      </c>
      <c r="C22" s="99"/>
      <c r="D22" s="115">
        <v>252323753000</v>
      </c>
      <c r="E22" s="121"/>
      <c r="F22" s="115">
        <v>265381039419</v>
      </c>
      <c r="G22" s="121"/>
      <c r="H22" s="117">
        <f>F22-D22</f>
        <v>13057286419</v>
      </c>
      <c r="I22" s="118"/>
      <c r="J22" s="106">
        <f t="shared" si="0"/>
        <v>5.1748146037602725</v>
      </c>
      <c r="K22" s="136">
        <f t="shared" si="1"/>
        <v>1.949956415533498E-09</v>
      </c>
      <c r="L22" s="35">
        <f t="shared" si="2"/>
        <v>0</v>
      </c>
    </row>
    <row r="23" spans="1:12" ht="15.75" customHeight="1">
      <c r="A23" s="4"/>
      <c r="B23" s="98" t="s">
        <v>24</v>
      </c>
      <c r="C23" s="110"/>
      <c r="D23" s="115">
        <v>-32888395000</v>
      </c>
      <c r="E23" s="116"/>
      <c r="F23" s="115">
        <v>-33262194495</v>
      </c>
      <c r="G23" s="116"/>
      <c r="H23" s="117">
        <f>F23-D23</f>
        <v>-373799495</v>
      </c>
      <c r="I23" s="118"/>
      <c r="J23" s="106">
        <f t="shared" si="0"/>
        <v>1.1365695863236867</v>
      </c>
      <c r="K23" s="107">
        <f t="shared" si="1"/>
        <v>3.4170012038578414E-09</v>
      </c>
      <c r="L23" s="35">
        <f t="shared" si="2"/>
        <v>0</v>
      </c>
    </row>
    <row r="24" spans="1:12" ht="15.75" customHeight="1">
      <c r="A24" s="4"/>
      <c r="B24" s="4" t="s">
        <v>71</v>
      </c>
      <c r="C24" s="6"/>
      <c r="D24" s="100">
        <f>SUM(D22:E23)</f>
        <v>219435358000</v>
      </c>
      <c r="E24" s="101"/>
      <c r="F24" s="100">
        <f>SUM(F22:G23)</f>
        <v>232118844924</v>
      </c>
      <c r="G24" s="101"/>
      <c r="H24" s="100">
        <f>SUM(H22:I23)</f>
        <v>12683486924</v>
      </c>
      <c r="I24" s="101"/>
      <c r="J24" s="96">
        <f t="shared" si="0"/>
        <v>5.780056158497484</v>
      </c>
      <c r="K24" s="97">
        <f t="shared" si="1"/>
        <v>2.4901279171839672E-09</v>
      </c>
      <c r="L24" s="35">
        <f t="shared" si="2"/>
        <v>0</v>
      </c>
    </row>
    <row r="25" spans="1:12" ht="15.75" customHeight="1">
      <c r="A25" s="108" t="s">
        <v>73</v>
      </c>
      <c r="B25" s="108"/>
      <c r="C25" s="6"/>
      <c r="D25" s="100"/>
      <c r="E25" s="101"/>
      <c r="F25" s="100">
        <v>278938373</v>
      </c>
      <c r="G25" s="101"/>
      <c r="H25" s="100">
        <f>F25-D25</f>
        <v>278938373</v>
      </c>
      <c r="I25" s="101"/>
      <c r="J25" s="58"/>
      <c r="K25" s="71" t="s">
        <v>84</v>
      </c>
      <c r="L25" s="35"/>
    </row>
    <row r="26" spans="1:12" ht="15.75" customHeight="1">
      <c r="A26" s="108" t="s">
        <v>49</v>
      </c>
      <c r="B26" s="108"/>
      <c r="C26" s="109"/>
      <c r="D26" s="100">
        <f>D14+D20+D24</f>
        <v>14666333000</v>
      </c>
      <c r="E26" s="101"/>
      <c r="F26" s="100">
        <f>F14+F20+F24+F25</f>
        <v>57589101167</v>
      </c>
      <c r="G26" s="101"/>
      <c r="H26" s="100">
        <f>H14+H20+H24+H25</f>
        <v>42922768167</v>
      </c>
      <c r="I26" s="101"/>
      <c r="J26" s="102">
        <f t="shared" si="0"/>
        <v>292.6618955603968</v>
      </c>
      <c r="K26" s="103">
        <f t="shared" si="1"/>
        <v>5.081897262326077E-07</v>
      </c>
      <c r="L26" s="35">
        <f t="shared" si="2"/>
        <v>0</v>
      </c>
    </row>
    <row r="27" spans="1:12" ht="15.75" customHeight="1">
      <c r="A27" s="108" t="s">
        <v>3</v>
      </c>
      <c r="B27" s="108"/>
      <c r="C27" s="109"/>
      <c r="D27" s="113">
        <v>107142774000</v>
      </c>
      <c r="E27" s="114"/>
      <c r="F27" s="113">
        <v>73722019025</v>
      </c>
      <c r="G27" s="114"/>
      <c r="H27" s="113">
        <f>F27-D27</f>
        <v>-33420754975</v>
      </c>
      <c r="I27" s="114"/>
      <c r="J27" s="104">
        <f>IF(D27=0," ",H27/D27*100)</f>
        <v>-31.192728848890923</v>
      </c>
      <c r="K27" s="105">
        <f t="shared" si="1"/>
        <v>4.231127858599898E-08</v>
      </c>
      <c r="L27" s="35">
        <f t="shared" si="2"/>
        <v>0</v>
      </c>
    </row>
    <row r="28" spans="1:12" ht="15.75" customHeight="1" thickBot="1">
      <c r="A28" s="181" t="s">
        <v>4</v>
      </c>
      <c r="B28" s="181"/>
      <c r="C28" s="182"/>
      <c r="D28" s="160">
        <v>121809107000</v>
      </c>
      <c r="E28" s="161"/>
      <c r="F28" s="160">
        <f>SUM(F26:G27)</f>
        <v>131311120192</v>
      </c>
      <c r="G28" s="161"/>
      <c r="H28" s="160">
        <f>SUM(H26:I27)</f>
        <v>9502013192</v>
      </c>
      <c r="I28" s="161"/>
      <c r="J28" s="167">
        <f t="shared" si="0"/>
        <v>7.800741197454145</v>
      </c>
      <c r="K28" s="168">
        <f t="shared" si="1"/>
        <v>5.9406554342450865E-09</v>
      </c>
      <c r="L28" s="35">
        <f t="shared" si="2"/>
        <v>0</v>
      </c>
    </row>
    <row r="29" spans="1:12" ht="16.5" customHeight="1">
      <c r="A29" s="59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35"/>
    </row>
    <row r="30" spans="1:11" ht="14.25" customHeight="1">
      <c r="A30" s="4"/>
      <c r="B30" s="4"/>
      <c r="C30" s="4"/>
      <c r="D30" s="42"/>
      <c r="E30" s="42"/>
      <c r="F30" s="42"/>
      <c r="G30" s="42"/>
      <c r="H30" s="42"/>
      <c r="I30" s="42"/>
      <c r="J30" s="41"/>
      <c r="K30" s="41"/>
    </row>
    <row r="31" spans="2:11" ht="27" customHeight="1">
      <c r="B31" s="73" t="s">
        <v>26</v>
      </c>
      <c r="C31" s="73"/>
      <c r="D31" s="73"/>
      <c r="E31" s="73"/>
      <c r="F31" s="73"/>
      <c r="G31" s="73"/>
      <c r="H31" s="73"/>
      <c r="I31" s="73"/>
      <c r="J31" s="73"/>
      <c r="K31" s="73"/>
    </row>
    <row r="32" spans="2:11" ht="16.5" customHeight="1"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3:11" ht="20.25" customHeight="1" thickBot="1">
      <c r="C33" s="178" t="s">
        <v>85</v>
      </c>
      <c r="D33" s="178"/>
      <c r="E33" s="178"/>
      <c r="F33" s="178"/>
      <c r="G33" s="178"/>
      <c r="H33" s="178"/>
      <c r="I33" s="151" t="s">
        <v>0</v>
      </c>
      <c r="J33" s="151"/>
      <c r="K33" s="151"/>
    </row>
    <row r="34" spans="1:11" ht="35.25" customHeight="1">
      <c r="A34" s="128" t="s">
        <v>5</v>
      </c>
      <c r="B34" s="129"/>
      <c r="C34" s="157" t="s">
        <v>6</v>
      </c>
      <c r="D34" s="129"/>
      <c r="E34" s="162" t="s">
        <v>7</v>
      </c>
      <c r="F34" s="163"/>
      <c r="G34" s="157" t="s">
        <v>8</v>
      </c>
      <c r="H34" s="129"/>
      <c r="I34" s="157" t="s">
        <v>2</v>
      </c>
      <c r="J34" s="128"/>
      <c r="K34" s="8" t="s">
        <v>7</v>
      </c>
    </row>
    <row r="35" spans="1:12" ht="16.5" customHeight="1">
      <c r="A35" s="165" t="s">
        <v>74</v>
      </c>
      <c r="B35" s="166"/>
      <c r="C35" s="158">
        <f>SUM(C36:D42)</f>
        <v>3587425139631</v>
      </c>
      <c r="D35" s="179"/>
      <c r="E35" s="143">
        <f>IF(C$35&gt;0,(C35/C$35)*100,0)</f>
        <v>100</v>
      </c>
      <c r="F35" s="144">
        <f>IF(E$5&gt;0,(E35/#REF!)*100,0)</f>
        <v>0</v>
      </c>
      <c r="G35" s="171" t="s">
        <v>9</v>
      </c>
      <c r="H35" s="172"/>
      <c r="I35" s="158">
        <f>SUM(I36:J39)</f>
        <v>760798829</v>
      </c>
      <c r="J35" s="159"/>
      <c r="K35" s="7">
        <f>IF(I$43&gt;0,(I35/I$43)*100,0)</f>
        <v>0.021207378534406303</v>
      </c>
      <c r="L35" s="60"/>
    </row>
    <row r="36" spans="1:12" ht="16.5" customHeight="1">
      <c r="A36" s="119" t="s">
        <v>10</v>
      </c>
      <c r="B36" s="120"/>
      <c r="C36" s="115">
        <v>3251677726579</v>
      </c>
      <c r="D36" s="121"/>
      <c r="E36" s="124">
        <f>IF(C$35&gt;0,(C36/C$35)*100,0)</f>
        <v>90.64099179818608</v>
      </c>
      <c r="F36" s="125">
        <f>IF(E$5&gt;0,(E36/#REF!)*100,0)</f>
        <v>0</v>
      </c>
      <c r="G36" s="119" t="s">
        <v>11</v>
      </c>
      <c r="H36" s="120"/>
      <c r="I36" s="115">
        <v>760798829</v>
      </c>
      <c r="J36" s="123"/>
      <c r="K36" s="5">
        <f>IF(I$43&gt;0,(I36/I$43)*100,0)</f>
        <v>0.021207378534406303</v>
      </c>
      <c r="L36" s="60"/>
    </row>
    <row r="37" spans="1:12" ht="16.5" customHeight="1">
      <c r="A37" s="111" t="s">
        <v>56</v>
      </c>
      <c r="B37" s="112"/>
      <c r="C37" s="115">
        <v>330795651567</v>
      </c>
      <c r="D37" s="121"/>
      <c r="E37" s="124">
        <f>IF(C$35&gt;0,(C37/C$35)*100,0)</f>
        <v>9.220977126815402</v>
      </c>
      <c r="F37" s="125">
        <f>IF(E$5&gt;0,(E37/#REF!)*100,0)</f>
        <v>0</v>
      </c>
      <c r="G37" s="119"/>
      <c r="H37" s="120"/>
      <c r="I37" s="115"/>
      <c r="J37" s="123"/>
      <c r="K37" s="5">
        <f>IF(I$43&gt;0,(I37/I$43)*100,0)</f>
        <v>0</v>
      </c>
      <c r="L37" s="60"/>
    </row>
    <row r="38" spans="1:12" ht="16.5" customHeight="1">
      <c r="A38" s="111"/>
      <c r="B38" s="112"/>
      <c r="C38" s="55"/>
      <c r="D38" s="56"/>
      <c r="E38" s="5"/>
      <c r="F38" s="43"/>
      <c r="G38" s="31"/>
      <c r="H38" s="9"/>
      <c r="I38" s="55"/>
      <c r="J38" s="57"/>
      <c r="K38" s="5"/>
      <c r="L38" s="60"/>
    </row>
    <row r="39" spans="1:12" ht="16.5" customHeight="1">
      <c r="A39" s="119" t="s">
        <v>57</v>
      </c>
      <c r="B39" s="120"/>
      <c r="C39" s="115">
        <v>10868613</v>
      </c>
      <c r="D39" s="121"/>
      <c r="E39" s="132" t="s">
        <v>68</v>
      </c>
      <c r="F39" s="133">
        <f>IF(E$5&gt;0,(E39/#REF!)*100,0)</f>
        <v>0</v>
      </c>
      <c r="G39" s="180"/>
      <c r="H39" s="120"/>
      <c r="I39" s="115"/>
      <c r="J39" s="121"/>
      <c r="K39" s="5">
        <f>IF(I$43&gt;0,(I39/I$43)*100,0)</f>
        <v>0</v>
      </c>
      <c r="L39" s="60"/>
    </row>
    <row r="40" spans="1:12" ht="16.5" customHeight="1">
      <c r="A40" s="31" t="s">
        <v>27</v>
      </c>
      <c r="B40" s="9"/>
      <c r="C40" s="115">
        <v>4940892872</v>
      </c>
      <c r="D40" s="121"/>
      <c r="E40" s="124">
        <f>IF(C$35&gt;0,(C40/C$35)*100,0)</f>
        <v>0.1377281108229123</v>
      </c>
      <c r="F40" s="125">
        <f>IF(E$5&gt;0,(E40/#REF!)*100,0)</f>
        <v>0</v>
      </c>
      <c r="G40" s="130" t="s">
        <v>58</v>
      </c>
      <c r="H40" s="131"/>
      <c r="I40" s="113">
        <f>SUM(I41:I42)</f>
        <v>3586664340802</v>
      </c>
      <c r="J40" s="122"/>
      <c r="K40" s="7">
        <f>IF(I$43&gt;0,(I40/I$43)*100,0)</f>
        <v>99.9787926214656</v>
      </c>
      <c r="L40" s="60"/>
    </row>
    <row r="41" spans="1:12" ht="16.5" customHeight="1">
      <c r="A41" s="119"/>
      <c r="B41" s="120"/>
      <c r="C41" s="115"/>
      <c r="D41" s="121"/>
      <c r="E41" s="124">
        <f>IF(C$35&gt;0,(C41/C$35)*100,0)</f>
        <v>0</v>
      </c>
      <c r="F41" s="125">
        <f>IF(E$5&gt;0,(E41/#REF!)*100,0)</f>
        <v>0</v>
      </c>
      <c r="G41" s="119" t="s">
        <v>12</v>
      </c>
      <c r="H41" s="120"/>
      <c r="I41" s="115">
        <v>3579099276851</v>
      </c>
      <c r="J41" s="123"/>
      <c r="K41" s="5">
        <f>IF(I$43&gt;0,(I41/I$43)*100,0)</f>
        <v>99.76791535834371</v>
      </c>
      <c r="L41" s="60"/>
    </row>
    <row r="42" spans="1:12" ht="16.5" customHeight="1">
      <c r="A42" s="119"/>
      <c r="B42" s="120"/>
      <c r="C42" s="115"/>
      <c r="D42" s="121"/>
      <c r="E42" s="124">
        <f>IF(C$35&gt;0,(C42/C$35)*100,0)</f>
        <v>0</v>
      </c>
      <c r="F42" s="125">
        <f>IF(E$5&gt;0,(E42/#REF!)*100,0)</f>
        <v>0</v>
      </c>
      <c r="G42" s="119" t="s">
        <v>59</v>
      </c>
      <c r="H42" s="120"/>
      <c r="I42" s="115">
        <v>7565063951</v>
      </c>
      <c r="J42" s="123"/>
      <c r="K42" s="5">
        <f>IF(I$43&gt;0,(I42/I$43)*100,0)</f>
        <v>0.2108772631218762</v>
      </c>
      <c r="L42" s="60"/>
    </row>
    <row r="43" spans="1:12" ht="16.5" customHeight="1" thickBot="1">
      <c r="A43" s="174" t="s">
        <v>13</v>
      </c>
      <c r="B43" s="175"/>
      <c r="C43" s="160">
        <f>SUM(C36:D42)</f>
        <v>3587425139631</v>
      </c>
      <c r="D43" s="161"/>
      <c r="E43" s="169">
        <f>IF(C$35&gt;0,(C43/C$35)*100,0)</f>
        <v>100</v>
      </c>
      <c r="F43" s="170">
        <f>IF(E$5&gt;0,(E43/#REF!)*100,0)</f>
        <v>0</v>
      </c>
      <c r="G43" s="176" t="s">
        <v>25</v>
      </c>
      <c r="H43" s="177"/>
      <c r="I43" s="160">
        <f>I35+I40</f>
        <v>3587425139631</v>
      </c>
      <c r="J43" s="164"/>
      <c r="K43" s="10">
        <f>IF(I$43&gt;0,(I43/I$43)*100,0)</f>
        <v>100</v>
      </c>
      <c r="L43" s="60"/>
    </row>
    <row r="44" spans="2:11" s="11" customFormat="1" ht="32.25" customHeight="1">
      <c r="B44" s="173" t="s">
        <v>86</v>
      </c>
      <c r="C44" s="173"/>
      <c r="D44" s="173"/>
      <c r="E44" s="173"/>
      <c r="F44" s="173"/>
      <c r="G44" s="173"/>
      <c r="H44" s="173"/>
      <c r="I44" s="173"/>
      <c r="J44" s="173"/>
      <c r="K44" s="173"/>
    </row>
    <row r="45" spans="2:11" ht="16.5" customHeight="1"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sheetProtection/>
  <mergeCells count="171">
    <mergeCell ref="B32:K32"/>
    <mergeCell ref="A25:B25"/>
    <mergeCell ref="F25:G25"/>
    <mergeCell ref="H25:I25"/>
    <mergeCell ref="J24:K24"/>
    <mergeCell ref="D23:E23"/>
    <mergeCell ref="B31:K31"/>
    <mergeCell ref="A28:C28"/>
    <mergeCell ref="B29:K29"/>
    <mergeCell ref="C34:D34"/>
    <mergeCell ref="G43:H43"/>
    <mergeCell ref="C33:H33"/>
    <mergeCell ref="C35:D35"/>
    <mergeCell ref="A27:C27"/>
    <mergeCell ref="D27:E27"/>
    <mergeCell ref="D28:E28"/>
    <mergeCell ref="G34:H34"/>
    <mergeCell ref="G39:H39"/>
    <mergeCell ref="E37:F37"/>
    <mergeCell ref="I37:J37"/>
    <mergeCell ref="E36:F36"/>
    <mergeCell ref="I33:K33"/>
    <mergeCell ref="G35:H35"/>
    <mergeCell ref="J12:K12"/>
    <mergeCell ref="B44:K44"/>
    <mergeCell ref="J13:K13"/>
    <mergeCell ref="B13:C13"/>
    <mergeCell ref="D13:E13"/>
    <mergeCell ref="A43:B43"/>
    <mergeCell ref="I43:J43"/>
    <mergeCell ref="A35:B35"/>
    <mergeCell ref="E35:F35"/>
    <mergeCell ref="J28:K28"/>
    <mergeCell ref="C43:D43"/>
    <mergeCell ref="G42:H42"/>
    <mergeCell ref="I42:J42"/>
    <mergeCell ref="E43:F43"/>
    <mergeCell ref="G41:H41"/>
    <mergeCell ref="H28:I28"/>
    <mergeCell ref="J16:K16"/>
    <mergeCell ref="H16:I16"/>
    <mergeCell ref="J22:K22"/>
    <mergeCell ref="I34:J34"/>
    <mergeCell ref="I35:J35"/>
    <mergeCell ref="F22:G22"/>
    <mergeCell ref="H22:I22"/>
    <mergeCell ref="F24:G24"/>
    <mergeCell ref="F28:G28"/>
    <mergeCell ref="E34:F34"/>
    <mergeCell ref="J18:K18"/>
    <mergeCell ref="J20:K20"/>
    <mergeCell ref="H19:I19"/>
    <mergeCell ref="J17:K17"/>
    <mergeCell ref="J19:K19"/>
    <mergeCell ref="H20:I20"/>
    <mergeCell ref="B1:K1"/>
    <mergeCell ref="B2:K2"/>
    <mergeCell ref="C3:H3"/>
    <mergeCell ref="I3:K3"/>
    <mergeCell ref="H8:I8"/>
    <mergeCell ref="A6:C6"/>
    <mergeCell ref="F8:G8"/>
    <mergeCell ref="D4:E5"/>
    <mergeCell ref="D8:E8"/>
    <mergeCell ref="H4:K4"/>
    <mergeCell ref="H5:I5"/>
    <mergeCell ref="H6:I6"/>
    <mergeCell ref="D9:E9"/>
    <mergeCell ref="D10:E10"/>
    <mergeCell ref="F11:G11"/>
    <mergeCell ref="F4:G5"/>
    <mergeCell ref="H9:I9"/>
    <mergeCell ref="H11:I11"/>
    <mergeCell ref="F9:G9"/>
    <mergeCell ref="D6:E6"/>
    <mergeCell ref="J7:K7"/>
    <mergeCell ref="J10:K10"/>
    <mergeCell ref="J5:K5"/>
    <mergeCell ref="J6:K6"/>
    <mergeCell ref="D12:E12"/>
    <mergeCell ref="D11:E11"/>
    <mergeCell ref="F6:G6"/>
    <mergeCell ref="H12:I12"/>
    <mergeCell ref="F12:G12"/>
    <mergeCell ref="J8:K8"/>
    <mergeCell ref="J14:K14"/>
    <mergeCell ref="J9:K9"/>
    <mergeCell ref="J11:K11"/>
    <mergeCell ref="H13:I13"/>
    <mergeCell ref="F13:G13"/>
    <mergeCell ref="J15:K15"/>
    <mergeCell ref="F10:G10"/>
    <mergeCell ref="A4:C5"/>
    <mergeCell ref="D20:E20"/>
    <mergeCell ref="D19:E19"/>
    <mergeCell ref="B16:C16"/>
    <mergeCell ref="B17:C17"/>
    <mergeCell ref="B8:C8"/>
    <mergeCell ref="D14:E14"/>
    <mergeCell ref="D17:E17"/>
    <mergeCell ref="D18:E18"/>
    <mergeCell ref="B9:C9"/>
    <mergeCell ref="F7:G7"/>
    <mergeCell ref="H7:I7"/>
    <mergeCell ref="H10:I10"/>
    <mergeCell ref="H14:I14"/>
    <mergeCell ref="H24:I24"/>
    <mergeCell ref="H15:I15"/>
    <mergeCell ref="F15:G15"/>
    <mergeCell ref="H18:I18"/>
    <mergeCell ref="H17:I17"/>
    <mergeCell ref="F20:G20"/>
    <mergeCell ref="F18:G18"/>
    <mergeCell ref="F14:G14"/>
    <mergeCell ref="F21:G21"/>
    <mergeCell ref="D16:E16"/>
    <mergeCell ref="F17:G17"/>
    <mergeCell ref="D15:E15"/>
    <mergeCell ref="F16:G16"/>
    <mergeCell ref="D21:E21"/>
    <mergeCell ref="F19:G19"/>
    <mergeCell ref="A42:B42"/>
    <mergeCell ref="G36:H36"/>
    <mergeCell ref="G37:H37"/>
    <mergeCell ref="A36:B36"/>
    <mergeCell ref="A39:B39"/>
    <mergeCell ref="C36:D36"/>
    <mergeCell ref="C37:D37"/>
    <mergeCell ref="C42:D42"/>
    <mergeCell ref="E42:F42"/>
    <mergeCell ref="E39:F39"/>
    <mergeCell ref="C40:D40"/>
    <mergeCell ref="E40:F40"/>
    <mergeCell ref="G40:H40"/>
    <mergeCell ref="I39:J39"/>
    <mergeCell ref="C39:D39"/>
    <mergeCell ref="D7:E7"/>
    <mergeCell ref="I36:J36"/>
    <mergeCell ref="B7:C7"/>
    <mergeCell ref="B10:C10"/>
    <mergeCell ref="A15:C15"/>
    <mergeCell ref="A41:B41"/>
    <mergeCell ref="C41:D41"/>
    <mergeCell ref="I40:J40"/>
    <mergeCell ref="I41:J41"/>
    <mergeCell ref="E41:F41"/>
    <mergeCell ref="B11:C11"/>
    <mergeCell ref="B12:C12"/>
    <mergeCell ref="A34:B34"/>
    <mergeCell ref="D22:E22"/>
    <mergeCell ref="B18:C18"/>
    <mergeCell ref="A37:B38"/>
    <mergeCell ref="B19:C19"/>
    <mergeCell ref="H27:I27"/>
    <mergeCell ref="H26:I26"/>
    <mergeCell ref="D24:E24"/>
    <mergeCell ref="F23:G23"/>
    <mergeCell ref="D26:E26"/>
    <mergeCell ref="H23:I23"/>
    <mergeCell ref="F26:G26"/>
    <mergeCell ref="F27:G27"/>
    <mergeCell ref="J21:K21"/>
    <mergeCell ref="B22:C22"/>
    <mergeCell ref="D25:E25"/>
    <mergeCell ref="J26:K26"/>
    <mergeCell ref="J27:K27"/>
    <mergeCell ref="J23:K23"/>
    <mergeCell ref="A21:C21"/>
    <mergeCell ref="H21:I21"/>
    <mergeCell ref="A26:C26"/>
    <mergeCell ref="B23:C2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94" r:id="rId1"/>
  <ignoredErrors>
    <ignoredError sqref="D9 D11 F11:G11 I11 F9" unlockedFormula="1"/>
    <ignoredError sqref="H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劉育誠</cp:lastModifiedBy>
  <cp:lastPrinted>2023-03-15T13:31:51Z</cp:lastPrinted>
  <dcterms:created xsi:type="dcterms:W3CDTF">2012-03-08T08:45:09Z</dcterms:created>
  <dcterms:modified xsi:type="dcterms:W3CDTF">2023-03-15T13:31:52Z</dcterms:modified>
  <cp:category/>
  <cp:version/>
  <cp:contentType/>
  <cp:contentStatus/>
</cp:coreProperties>
</file>