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uying\Desktop\新增資料夾\信托\"/>
    </mc:Choice>
  </mc:AlternateContent>
  <bookViews>
    <workbookView xWindow="32760" yWindow="32760" windowWidth="23040" windowHeight="8616" activeTab="1"/>
  </bookViews>
  <sheets>
    <sheet name="餘絀表及撥補表" sheetId="2" r:id="rId1"/>
    <sheet name="現流表及平衡表" sheetId="1" r:id="rId2"/>
  </sheets>
  <definedNames>
    <definedName name="_xlnm.Print_Area" localSheetId="1">現流表及平衡表!$A$1:$K$40</definedName>
    <definedName name="_xlnm.Print_Area" localSheetId="0">餘絀表及撥補表!$A$1:$H$43</definedName>
  </definedNames>
  <calcPr calcId="162913"/>
</workbook>
</file>

<file path=xl/calcChain.xml><?xml version="1.0" encoding="utf-8"?>
<calcChain xmlns="http://schemas.openxmlformats.org/spreadsheetml/2006/main">
  <c r="J21" i="1" l="1"/>
  <c r="J22" i="1"/>
  <c r="J20" i="1"/>
  <c r="J15" i="1"/>
  <c r="J12" i="1"/>
  <c r="J11" i="1"/>
  <c r="J8" i="1"/>
  <c r="J9" i="1"/>
  <c r="J7" i="1"/>
  <c r="H9" i="2"/>
  <c r="H37" i="2"/>
  <c r="H38" i="2"/>
  <c r="H39" i="2"/>
  <c r="H40" i="2"/>
  <c r="H41" i="2"/>
  <c r="H35" i="2"/>
  <c r="H36" i="2"/>
  <c r="H10" i="2"/>
  <c r="H11" i="2" l="1"/>
  <c r="H12" i="2"/>
  <c r="C37" i="2" l="1"/>
  <c r="E40" i="2"/>
  <c r="C33" i="2"/>
  <c r="D36" i="2" s="1"/>
  <c r="E9" i="2"/>
  <c r="C9" i="2"/>
  <c r="C6" i="2"/>
  <c r="C12" i="2" s="1"/>
  <c r="D12" i="2" s="1"/>
  <c r="H12" i="1"/>
  <c r="F9" i="1"/>
  <c r="H9" i="1" s="1"/>
  <c r="G7" i="2"/>
  <c r="H13" i="1"/>
  <c r="H14" i="1"/>
  <c r="H10" i="1"/>
  <c r="G11" i="2"/>
  <c r="E6" i="2"/>
  <c r="H18" i="1"/>
  <c r="H17" i="1"/>
  <c r="F19" i="1"/>
  <c r="D19" i="1"/>
  <c r="I35" i="1"/>
  <c r="I40" i="1" s="1"/>
  <c r="C30" i="1"/>
  <c r="E30" i="1" s="1"/>
  <c r="E35" i="1"/>
  <c r="G41" i="2"/>
  <c r="G40" i="2" s="1"/>
  <c r="G39" i="2"/>
  <c r="G36" i="2"/>
  <c r="G35" i="2" s="1"/>
  <c r="E38" i="2"/>
  <c r="F39" i="2" s="1"/>
  <c r="C38" i="2"/>
  <c r="D41" i="2" s="1"/>
  <c r="D39" i="2"/>
  <c r="C40" i="2"/>
  <c r="E33" i="2"/>
  <c r="E35" i="2"/>
  <c r="C35" i="2"/>
  <c r="D35" i="2" s="1"/>
  <c r="C40" i="1"/>
  <c r="E40" i="1" s="1"/>
  <c r="I30" i="1"/>
  <c r="F37" i="1"/>
  <c r="F36" i="1"/>
  <c r="F35" i="1"/>
  <c r="F34" i="1"/>
  <c r="F30" i="1"/>
  <c r="F31" i="1"/>
  <c r="F40" i="1"/>
  <c r="H21" i="1"/>
  <c r="H8" i="1"/>
  <c r="H7" i="1"/>
  <c r="G34" i="2"/>
  <c r="H34" i="2" s="1"/>
  <c r="G10" i="2"/>
  <c r="G8" i="2"/>
  <c r="H8" i="2" s="1"/>
  <c r="E36" i="1"/>
  <c r="E37" i="1"/>
  <c r="E34" i="1"/>
  <c r="E31" i="1"/>
  <c r="D34" i="2"/>
  <c r="D6" i="2"/>
  <c r="H19" i="1"/>
  <c r="F40" i="2"/>
  <c r="F41" i="2"/>
  <c r="F7" i="2"/>
  <c r="D10" i="2"/>
  <c r="D9" i="2"/>
  <c r="D8" i="2"/>
  <c r="D11" i="2"/>
  <c r="K31" i="1" l="1"/>
  <c r="K37" i="1"/>
  <c r="K40" i="1"/>
  <c r="K35" i="1"/>
  <c r="K30" i="1"/>
  <c r="K34" i="1"/>
  <c r="K36" i="1"/>
  <c r="F11" i="1"/>
  <c r="F15" i="1" s="1"/>
  <c r="F20" i="1" s="1"/>
  <c r="F22" i="1" s="1"/>
  <c r="D11" i="1"/>
  <c r="H15" i="1"/>
  <c r="G38" i="2"/>
  <c r="E37" i="2"/>
  <c r="F37" i="2" s="1"/>
  <c r="F36" i="2"/>
  <c r="F34" i="2"/>
  <c r="F35" i="2"/>
  <c r="D40" i="2"/>
  <c r="D37" i="2"/>
  <c r="G33" i="2"/>
  <c r="G9" i="2"/>
  <c r="F9" i="2"/>
  <c r="F8" i="2"/>
  <c r="F11" i="2"/>
  <c r="E12" i="2"/>
  <c r="F12" i="2" s="1"/>
  <c r="F10" i="2"/>
  <c r="F6" i="2"/>
  <c r="G6" i="2"/>
  <c r="H20" i="1" l="1"/>
  <c r="H11" i="1"/>
  <c r="D15" i="1"/>
  <c r="D20" i="1" s="1"/>
  <c r="D22" i="1" s="1"/>
  <c r="H33" i="2"/>
  <c r="G37" i="2"/>
  <c r="H6" i="2"/>
  <c r="G12" i="2"/>
  <c r="H22" i="1" l="1"/>
</calcChain>
</file>

<file path=xl/sharedStrings.xml><?xml version="1.0" encoding="utf-8"?>
<sst xmlns="http://schemas.openxmlformats.org/spreadsheetml/2006/main" count="86" uniqueCount="67">
  <si>
    <t>單位：新臺幣元</t>
  </si>
  <si>
    <t>％</t>
  </si>
  <si>
    <t>金　　　　額</t>
  </si>
  <si>
    <r>
      <t>金</t>
    </r>
    <r>
      <rPr>
        <b/>
        <sz val="12"/>
        <color indexed="8"/>
        <rFont val="Times New Roman"/>
        <family val="1"/>
      </rPr>
      <t xml:space="preserve">        </t>
    </r>
    <r>
      <rPr>
        <b/>
        <sz val="12"/>
        <color indexed="8"/>
        <rFont val="新細明體"/>
        <family val="1"/>
        <charset val="136"/>
      </rPr>
      <t>額</t>
    </r>
    <phoneticPr fontId="7" type="noConversion"/>
  </si>
  <si>
    <t>科　　　　目</t>
    <phoneticPr fontId="7" type="noConversion"/>
  </si>
  <si>
    <t>金　　　　額</t>
    <phoneticPr fontId="7" type="noConversion"/>
  </si>
  <si>
    <t>％</t>
    <phoneticPr fontId="7" type="noConversion"/>
  </si>
  <si>
    <t>科     　　目</t>
    <phoneticPr fontId="7" type="noConversion"/>
  </si>
  <si>
    <r>
      <t>金</t>
    </r>
    <r>
      <rPr>
        <b/>
        <sz val="12"/>
        <color indexed="8"/>
        <rFont val="新細明體"/>
        <family val="1"/>
        <charset val="136"/>
      </rPr>
      <t>額</t>
    </r>
    <phoneticPr fontId="7" type="noConversion"/>
  </si>
  <si>
    <t>科目</t>
    <phoneticPr fontId="1" type="noConversion"/>
  </si>
  <si>
    <t>項目</t>
    <phoneticPr fontId="1" type="noConversion"/>
  </si>
  <si>
    <t>本年度決算數</t>
    <phoneticPr fontId="1" type="noConversion"/>
  </si>
  <si>
    <t>本年度
決算數</t>
    <phoneticPr fontId="3" type="noConversion"/>
  </si>
  <si>
    <t>前期未分配賸餘</t>
    <phoneticPr fontId="1" type="noConversion"/>
  </si>
  <si>
    <t>本期短絀</t>
    <phoneticPr fontId="1" type="noConversion"/>
  </si>
  <si>
    <t>期初現金及約當現金</t>
    <phoneticPr fontId="7" type="noConversion"/>
  </si>
  <si>
    <t>期末現金及約當現金</t>
    <phoneticPr fontId="7" type="noConversion"/>
  </si>
  <si>
    <t>業務活動之現金流量</t>
    <phoneticPr fontId="1" type="noConversion"/>
  </si>
  <si>
    <t>合                 計</t>
    <phoneticPr fontId="7" type="noConversion"/>
  </si>
  <si>
    <t>負　債</t>
    <phoneticPr fontId="7" type="noConversion"/>
  </si>
  <si>
    <t>合 　　計</t>
    <phoneticPr fontId="7" type="noConversion"/>
  </si>
  <si>
    <t>利息收入</t>
    <phoneticPr fontId="1" type="noConversion"/>
  </si>
  <si>
    <t>濟助支出</t>
    <phoneticPr fontId="1" type="noConversion"/>
  </si>
  <si>
    <t>填補累積短絀</t>
    <phoneticPr fontId="1" type="noConversion"/>
  </si>
  <si>
    <t>撥用賸餘</t>
    <phoneticPr fontId="1" type="noConversion"/>
  </si>
  <si>
    <t>淨值</t>
    <phoneticPr fontId="7" type="noConversion"/>
  </si>
  <si>
    <t>清潔人員執行職務死亡濟助基金平衡表</t>
    <phoneticPr fontId="7" type="noConversion"/>
  </si>
  <si>
    <t>減少短期債務及其他負債</t>
  </si>
  <si>
    <t>增加短期債務及其他負債</t>
    <phoneticPr fontId="7" type="noConversion"/>
  </si>
  <si>
    <t>待填補之短絀</t>
    <phoneticPr fontId="7" type="noConversion"/>
  </si>
  <si>
    <t>賸餘之部</t>
    <phoneticPr fontId="1" type="noConversion"/>
  </si>
  <si>
    <t>總支出</t>
    <phoneticPr fontId="1" type="noConversion"/>
  </si>
  <si>
    <t>總收入</t>
    <phoneticPr fontId="1" type="noConversion"/>
  </si>
  <si>
    <t>填補之部</t>
    <phoneticPr fontId="1" type="noConversion"/>
  </si>
  <si>
    <t>短絀之部</t>
    <phoneticPr fontId="1" type="noConversion"/>
  </si>
  <si>
    <t>未分配賸餘</t>
    <phoneticPr fontId="1" type="noConversion"/>
  </si>
  <si>
    <t>分配之部</t>
    <phoneticPr fontId="1" type="noConversion"/>
  </si>
  <si>
    <t>本年度
預算數</t>
    <phoneticPr fontId="7" type="noConversion"/>
  </si>
  <si>
    <t>本年度預算數</t>
    <phoneticPr fontId="1" type="noConversion"/>
  </si>
  <si>
    <t xml:space="preserve"> </t>
    <phoneticPr fontId="1" type="noConversion"/>
  </si>
  <si>
    <t>濟助收入</t>
    <phoneticPr fontId="1" type="noConversion"/>
  </si>
  <si>
    <t>其他支出</t>
    <phoneticPr fontId="1" type="noConversion"/>
  </si>
  <si>
    <t>流動資產</t>
    <phoneticPr fontId="7" type="noConversion"/>
  </si>
  <si>
    <t>利息股利之調整</t>
    <phoneticPr fontId="1" type="noConversion"/>
  </si>
  <si>
    <t>收取利息</t>
    <phoneticPr fontId="1" type="noConversion"/>
  </si>
  <si>
    <t>收取股利</t>
    <phoneticPr fontId="1" type="noConversion"/>
  </si>
  <si>
    <t>支付利息</t>
    <phoneticPr fontId="1" type="noConversion"/>
  </si>
  <si>
    <t>本期賸餘（短絀）</t>
  </si>
  <si>
    <t>未計利息股利之本期賸餘（短絀）</t>
  </si>
  <si>
    <t>未計利息股利之現金流入（流出）</t>
  </si>
  <si>
    <t>累積餘絀</t>
    <phoneticPr fontId="7" type="noConversion"/>
  </si>
  <si>
    <t>現金及約當現金之淨增（淨減）</t>
    <phoneticPr fontId="7" type="noConversion"/>
  </si>
  <si>
    <t>本期賸餘（短絀）</t>
    <phoneticPr fontId="7" type="noConversion"/>
  </si>
  <si>
    <t>籌資活動之現金流量</t>
    <phoneticPr fontId="7" type="noConversion"/>
  </si>
  <si>
    <t>清潔人員執行職務死亡濟助基金現金流量表</t>
    <phoneticPr fontId="3" type="noConversion"/>
  </si>
  <si>
    <r>
      <t>比較增減</t>
    </r>
    <r>
      <rPr>
        <b/>
        <sz val="12"/>
        <color indexed="8"/>
        <rFont val="Times New Roman"/>
        <family val="1"/>
      </rPr>
      <t/>
    </r>
    <phoneticPr fontId="7" type="noConversion"/>
  </si>
  <si>
    <t>清潔人員執行職務死亡濟助基金收支餘絀表</t>
    <phoneticPr fontId="1" type="noConversion"/>
  </si>
  <si>
    <t>清潔人員執行職務死亡濟助基金餘絀撥補表</t>
    <phoneticPr fontId="1" type="noConversion"/>
  </si>
  <si>
    <t xml:space="preserve">    業務活動之淨現金流入（流出）</t>
    <phoneticPr fontId="7" type="noConversion"/>
  </si>
  <si>
    <t xml:space="preserve">    籌資活動之淨現金流入（流出）</t>
    <phoneticPr fontId="7" type="noConversion"/>
  </si>
  <si>
    <t>資                 產</t>
    <phoneticPr fontId="7" type="noConversion"/>
  </si>
  <si>
    <t>單位：新臺幣元</t>
    <phoneticPr fontId="1" type="noConversion"/>
  </si>
  <si>
    <r>
      <t xml:space="preserve">                        </t>
    </r>
    <r>
      <rPr>
        <b/>
        <sz val="12"/>
        <color indexed="8"/>
        <rFont val="細明體"/>
        <family val="3"/>
        <charset val="136"/>
      </rPr>
      <t>中華民國</t>
    </r>
    <r>
      <rPr>
        <b/>
        <sz val="12"/>
        <color indexed="8"/>
        <rFont val="Times New Roman"/>
        <family val="1"/>
      </rPr>
      <t>111</t>
    </r>
    <r>
      <rPr>
        <b/>
        <sz val="12"/>
        <color indexed="8"/>
        <rFont val="細明體"/>
        <family val="3"/>
        <charset val="136"/>
      </rPr>
      <t>年度</t>
    </r>
    <r>
      <rPr>
        <b/>
        <sz val="12"/>
        <color indexed="8"/>
        <rFont val="Times New Roman"/>
        <family val="1"/>
      </rPr>
      <t xml:space="preserve">                  </t>
    </r>
    <r>
      <rPr>
        <b/>
        <sz val="12"/>
        <color indexed="8"/>
        <rFont val="細明體"/>
        <family val="3"/>
        <charset val="136"/>
      </rPr>
      <t>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細明體"/>
        <family val="3"/>
        <charset val="136"/>
      </rPr>
      <t>　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細明體"/>
        <family val="3"/>
        <charset val="136"/>
      </rPr>
      <t>　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細明體"/>
        <family val="3"/>
        <charset val="136"/>
      </rPr>
      <t>　</t>
    </r>
    <r>
      <rPr>
        <b/>
        <sz val="12"/>
        <color indexed="8"/>
        <rFont val="Times New Roman"/>
        <family val="1"/>
      </rPr>
      <t xml:space="preserve">      </t>
    </r>
    <phoneticPr fontId="1" type="noConversion"/>
  </si>
  <si>
    <r>
      <t xml:space="preserve">                        </t>
    </r>
    <r>
      <rPr>
        <b/>
        <sz val="12"/>
        <color indexed="8"/>
        <rFont val="細明體"/>
        <family val="3"/>
        <charset val="136"/>
      </rPr>
      <t>中華民國</t>
    </r>
    <r>
      <rPr>
        <b/>
        <sz val="12"/>
        <color indexed="8"/>
        <rFont val="Times New Roman"/>
        <family val="1"/>
      </rPr>
      <t>111</t>
    </r>
    <r>
      <rPr>
        <b/>
        <sz val="12"/>
        <color indexed="8"/>
        <rFont val="細明體"/>
        <family val="3"/>
        <charset val="136"/>
      </rPr>
      <t>年度</t>
    </r>
    <r>
      <rPr>
        <b/>
        <sz val="12"/>
        <color indexed="8"/>
        <rFont val="Times New Roman"/>
        <family val="1"/>
      </rPr>
      <t xml:space="preserve">                              </t>
    </r>
    <r>
      <rPr>
        <b/>
        <sz val="12"/>
        <color indexed="8"/>
        <rFont val="細明體"/>
        <family val="3"/>
        <charset val="136"/>
      </rPr>
      <t>　</t>
    </r>
    <r>
      <rPr>
        <b/>
        <sz val="12"/>
        <color indexed="8"/>
        <rFont val="Times New Roman"/>
        <family val="1"/>
      </rPr>
      <t xml:space="preserve">    </t>
    </r>
    <r>
      <rPr>
        <b/>
        <sz val="12"/>
        <color indexed="8"/>
        <rFont val="細明體"/>
        <family val="3"/>
        <charset val="136"/>
      </rPr>
      <t>　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細明體"/>
        <family val="3"/>
        <charset val="136"/>
      </rPr>
      <t>　</t>
    </r>
    <phoneticPr fontId="1" type="noConversion"/>
  </si>
  <si>
    <r>
      <t xml:space="preserve">          </t>
    </r>
    <r>
      <rPr>
        <b/>
        <sz val="12"/>
        <color indexed="8"/>
        <rFont val="細明體"/>
        <family val="3"/>
        <charset val="136"/>
      </rPr>
      <t>中華民國</t>
    </r>
    <r>
      <rPr>
        <b/>
        <sz val="12"/>
        <color indexed="8"/>
        <rFont val="Times New Roman"/>
        <family val="1"/>
      </rPr>
      <t>111</t>
    </r>
    <r>
      <rPr>
        <b/>
        <sz val="12"/>
        <color indexed="8"/>
        <rFont val="細明體"/>
        <family val="3"/>
        <charset val="136"/>
      </rPr>
      <t>年度</t>
    </r>
    <phoneticPr fontId="7" type="noConversion"/>
  </si>
  <si>
    <r>
      <t xml:space="preserve">                 </t>
    </r>
    <r>
      <rPr>
        <b/>
        <sz val="12"/>
        <color indexed="8"/>
        <rFont val="新細明體"/>
        <family val="1"/>
        <charset val="136"/>
      </rPr>
      <t>中華民國</t>
    </r>
    <r>
      <rPr>
        <b/>
        <sz val="12"/>
        <color indexed="8"/>
        <rFont val="Times New Roman"/>
        <family val="1"/>
      </rPr>
      <t>111</t>
    </r>
    <r>
      <rPr>
        <b/>
        <sz val="12"/>
        <color indexed="8"/>
        <rFont val="新細明體"/>
        <family val="1"/>
        <charset val="136"/>
      </rPr>
      <t>年</t>
    </r>
    <r>
      <rPr>
        <b/>
        <sz val="12"/>
        <color indexed="8"/>
        <rFont val="Times New Roman"/>
        <family val="1"/>
      </rPr>
      <t>12</t>
    </r>
    <r>
      <rPr>
        <b/>
        <sz val="12"/>
        <color indexed="8"/>
        <rFont val="新細明體"/>
        <family val="1"/>
        <charset val="136"/>
      </rPr>
      <t>月</t>
    </r>
    <r>
      <rPr>
        <b/>
        <sz val="12"/>
        <color indexed="8"/>
        <rFont val="Times New Roman"/>
        <family val="1"/>
      </rPr>
      <t>31</t>
    </r>
    <r>
      <rPr>
        <b/>
        <sz val="12"/>
        <color indexed="8"/>
        <rFont val="新細明體"/>
        <family val="1"/>
        <charset val="136"/>
      </rPr>
      <t>日</t>
    </r>
    <phoneticPr fontId="7" type="noConversion"/>
  </si>
  <si>
    <t>調整項目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</si>
</sst>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.00_);_(&quot;  &quot;* #,##0.00_);_(* &quot;&quot;_);_(@_)"/>
    <numFmt numFmtId="177" formatCode="_(* #,##0.00_);_(&quot;-&quot;\ #,##0.00_);_(* &quot;&quot;_);_(@_)"/>
    <numFmt numFmtId="178" formatCode="0.00_ "/>
    <numFmt numFmtId="179" formatCode="_(* #,##0_);_(&quot;-&quot;\ #,##0_);_(* &quot;&quot;_);_(@_)"/>
  </numFmts>
  <fonts count="24" x14ac:knownFonts="1">
    <font>
      <sz val="12"/>
      <name val="標楷體"/>
      <family val="4"/>
      <charset val="136"/>
    </font>
    <font>
      <sz val="9"/>
      <name val="標楷體"/>
      <family val="4"/>
      <charset val="136"/>
    </font>
    <font>
      <b/>
      <sz val="20"/>
      <color indexed="8"/>
      <name val="新細明體"/>
      <family val="1"/>
      <charset val="136"/>
    </font>
    <font>
      <b/>
      <sz val="2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b/>
      <sz val="10"/>
      <color indexed="8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0"/>
      <name val="Times New Roman"/>
      <family val="1"/>
    </font>
    <font>
      <b/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0" fillId="0" borderId="1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177" fontId="12" fillId="0" borderId="3" xfId="0" applyNumberFormat="1" applyFont="1" applyBorder="1" applyAlignment="1" applyProtection="1">
      <alignment horizontal="right" vertical="center"/>
    </xf>
    <xf numFmtId="177" fontId="9" fillId="0" borderId="3" xfId="0" applyNumberFormat="1" applyFont="1" applyBorder="1" applyAlignment="1" applyProtection="1">
      <alignment horizontal="right" vertical="center"/>
    </xf>
    <xf numFmtId="177" fontId="9" fillId="0" borderId="4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right" vertical="center"/>
    </xf>
    <xf numFmtId="178" fontId="9" fillId="0" borderId="3" xfId="0" applyNumberFormat="1" applyFont="1" applyBorder="1" applyAlignment="1" applyProtection="1">
      <alignment horizontal="right" vertical="center"/>
    </xf>
    <xf numFmtId="178" fontId="9" fillId="0" borderId="0" xfId="0" applyNumberFormat="1" applyFont="1" applyBorder="1" applyAlignment="1" applyProtection="1">
      <alignment horizontal="right" vertical="center"/>
    </xf>
    <xf numFmtId="177" fontId="12" fillId="0" borderId="2" xfId="0" applyNumberFormat="1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178" fontId="12" fillId="0" borderId="3" xfId="0" applyNumberFormat="1" applyFont="1" applyBorder="1" applyAlignment="1" applyProtection="1">
      <alignment horizontal="right" vertical="center"/>
    </xf>
    <xf numFmtId="178" fontId="12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176" fontId="18" fillId="0" borderId="3" xfId="0" applyNumberFormat="1" applyFont="1" applyFill="1" applyBorder="1" applyAlignment="1" applyProtection="1">
      <alignment horizontal="center" vertical="center" readingOrder="2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5" xfId="0" applyFont="1" applyFill="1" applyBorder="1" applyAlignment="1" applyProtection="1">
      <alignment horizontal="distributed" vertical="center" inden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7" fontId="9" fillId="0" borderId="7" xfId="0" applyNumberFormat="1" applyFont="1" applyFill="1" applyBorder="1" applyAlignment="1" applyProtection="1">
      <alignment vertical="center" readingOrder="2"/>
    </xf>
    <xf numFmtId="176" fontId="9" fillId="0" borderId="7" xfId="0" applyNumberFormat="1" applyFont="1" applyFill="1" applyBorder="1" applyAlignment="1" applyProtection="1">
      <alignment vertical="center" readingOrder="2"/>
    </xf>
    <xf numFmtId="0" fontId="19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1" fillId="0" borderId="2" xfId="0" applyFont="1" applyFill="1" applyBorder="1" applyAlignment="1" applyProtection="1">
      <alignment horizontal="left" vertical="center"/>
      <protection locked="0"/>
    </xf>
    <xf numFmtId="177" fontId="12" fillId="0" borderId="8" xfId="0" applyNumberFormat="1" applyFont="1" applyFill="1" applyBorder="1" applyAlignment="1" applyProtection="1">
      <alignment horizontal="center" vertical="center"/>
    </xf>
    <xf numFmtId="176" fontId="12" fillId="0" borderId="3" xfId="0" applyNumberFormat="1" applyFont="1" applyFill="1" applyBorder="1" applyAlignment="1" applyProtection="1">
      <alignment horizontal="right" vertical="center" readingOrder="2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177" fontId="9" fillId="0" borderId="8" xfId="0" applyNumberFormat="1" applyFont="1" applyFill="1" applyBorder="1" applyAlignment="1" applyProtection="1">
      <alignment vertical="center"/>
    </xf>
    <xf numFmtId="177" fontId="9" fillId="0" borderId="3" xfId="0" applyNumberFormat="1" applyFont="1" applyFill="1" applyBorder="1" applyAlignment="1" applyProtection="1">
      <alignment vertical="center"/>
    </xf>
    <xf numFmtId="177" fontId="12" fillId="0" borderId="3" xfId="0" applyNumberFormat="1" applyFont="1" applyFill="1" applyBorder="1" applyAlignment="1" applyProtection="1">
      <alignment vertical="center"/>
    </xf>
    <xf numFmtId="176" fontId="9" fillId="0" borderId="3" xfId="0" applyNumberFormat="1" applyFont="1" applyFill="1" applyBorder="1" applyAlignment="1" applyProtection="1">
      <alignment vertical="center" readingOrder="2"/>
    </xf>
    <xf numFmtId="177" fontId="9" fillId="0" borderId="9" xfId="0" applyNumberFormat="1" applyFont="1" applyFill="1" applyBorder="1" applyAlignment="1" applyProtection="1">
      <alignment vertical="center"/>
    </xf>
    <xf numFmtId="176" fontId="9" fillId="0" borderId="4" xfId="0" applyNumberFormat="1" applyFont="1" applyFill="1" applyBorder="1" applyAlignment="1" applyProtection="1">
      <alignment vertical="center" readingOrder="2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Alignment="1" applyProtection="1">
      <alignment vertical="center"/>
    </xf>
    <xf numFmtId="177" fontId="12" fillId="0" borderId="8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0" fillId="0" borderId="0" xfId="0" applyFont="1" applyFill="1">
      <alignment vertical="center"/>
    </xf>
    <xf numFmtId="179" fontId="12" fillId="0" borderId="3" xfId="0" applyNumberFormat="1" applyFont="1" applyBorder="1" applyAlignment="1" applyProtection="1">
      <alignment horizontal="right" vertical="center"/>
      <protection locked="0"/>
    </xf>
    <xf numFmtId="179" fontId="12" fillId="0" borderId="2" xfId="0" applyNumberFormat="1" applyFont="1" applyBorder="1" applyAlignment="1" applyProtection="1">
      <alignment horizontal="right" vertical="center"/>
      <protection locked="0"/>
    </xf>
    <xf numFmtId="179" fontId="9" fillId="0" borderId="3" xfId="0" applyNumberFormat="1" applyFont="1" applyBorder="1" applyAlignment="1" applyProtection="1">
      <alignment horizontal="right" vertical="center"/>
    </xf>
    <xf numFmtId="179" fontId="9" fillId="0" borderId="2" xfId="0" applyNumberFormat="1" applyFont="1" applyBorder="1" applyAlignment="1" applyProtection="1">
      <alignment horizontal="right" vertical="center"/>
    </xf>
    <xf numFmtId="179" fontId="12" fillId="0" borderId="0" xfId="0" applyNumberFormat="1" applyFont="1" applyBorder="1" applyAlignment="1" applyProtection="1">
      <alignment horizontal="right" vertical="center"/>
      <protection locked="0"/>
    </xf>
    <xf numFmtId="179" fontId="9" fillId="0" borderId="10" xfId="0" applyNumberFormat="1" applyFont="1" applyFill="1" applyBorder="1" applyAlignment="1" applyProtection="1">
      <alignment vertical="center"/>
    </xf>
    <xf numFmtId="179" fontId="12" fillId="0" borderId="8" xfId="0" applyNumberFormat="1" applyFont="1" applyFill="1" applyBorder="1" applyAlignment="1" applyProtection="1">
      <alignment horizontal="left" vertical="center"/>
      <protection locked="0"/>
    </xf>
    <xf numFmtId="179" fontId="9" fillId="0" borderId="8" xfId="0" applyNumberFormat="1" applyFont="1" applyFill="1" applyBorder="1" applyAlignment="1" applyProtection="1">
      <alignment vertical="center"/>
    </xf>
    <xf numFmtId="179" fontId="9" fillId="0" borderId="9" xfId="0" applyNumberFormat="1" applyFont="1" applyFill="1" applyBorder="1" applyAlignment="1" applyProtection="1">
      <alignment vertical="center"/>
    </xf>
    <xf numFmtId="179" fontId="12" fillId="0" borderId="8" xfId="0" applyNumberFormat="1" applyFont="1" applyFill="1" applyBorder="1" applyAlignment="1" applyProtection="1">
      <alignment horizontal="center" vertical="center"/>
      <protection locked="0"/>
    </xf>
    <xf numFmtId="179" fontId="12" fillId="0" borderId="8" xfId="0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 applyProtection="1">
      <alignment horizontal="right" vertical="center"/>
    </xf>
    <xf numFmtId="179" fontId="9" fillId="0" borderId="9" xfId="0" applyNumberFormat="1" applyFont="1" applyFill="1" applyBorder="1" applyAlignment="1" applyProtection="1">
      <alignment horizontal="right" vertical="center"/>
    </xf>
    <xf numFmtId="179" fontId="12" fillId="0" borderId="8" xfId="0" applyNumberFormat="1" applyFont="1" applyFill="1" applyBorder="1" applyAlignment="1" applyProtection="1">
      <alignment vertical="center"/>
      <protection locked="0"/>
    </xf>
    <xf numFmtId="179" fontId="9" fillId="0" borderId="8" xfId="0" applyNumberFormat="1" applyFont="1" applyFill="1" applyBorder="1" applyAlignment="1" applyProtection="1">
      <alignment vertical="center"/>
      <protection locked="0"/>
    </xf>
    <xf numFmtId="179" fontId="12" fillId="0" borderId="8" xfId="0" applyNumberFormat="1" applyFont="1" applyFill="1" applyBorder="1" applyAlignment="1" applyProtection="1">
      <alignment horizontal="center" vertical="center"/>
    </xf>
    <xf numFmtId="179" fontId="12" fillId="0" borderId="8" xfId="0" applyNumberFormat="1" applyFont="1" applyFill="1" applyBorder="1" applyAlignment="1" applyProtection="1">
      <alignment vertical="center"/>
    </xf>
    <xf numFmtId="0" fontId="8" fillId="0" borderId="11" xfId="0" applyFont="1" applyFill="1" applyBorder="1" applyAlignment="1" applyProtection="1">
      <alignment vertical="top"/>
      <protection locked="0"/>
    </xf>
    <xf numFmtId="0" fontId="10" fillId="0" borderId="11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distributed" vertical="center" indent="1"/>
    </xf>
    <xf numFmtId="0" fontId="2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distributed" vertical="center" indent="1"/>
    </xf>
    <xf numFmtId="0" fontId="12" fillId="0" borderId="12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distributed" vertical="center" indent="1"/>
    </xf>
    <xf numFmtId="0" fontId="6" fillId="0" borderId="15" xfId="0" applyFont="1" applyFill="1" applyBorder="1" applyAlignment="1" applyProtection="1">
      <alignment horizontal="distributed" vertical="center" indent="1"/>
    </xf>
    <xf numFmtId="0" fontId="6" fillId="0" borderId="16" xfId="0" applyFont="1" applyFill="1" applyBorder="1" applyAlignment="1" applyProtection="1">
      <alignment horizontal="distributed" vertical="center" indent="1"/>
    </xf>
    <xf numFmtId="0" fontId="6" fillId="0" borderId="17" xfId="0" applyFont="1" applyFill="1" applyBorder="1" applyAlignment="1" applyProtection="1">
      <alignment horizontal="distributed" vertical="center" indent="1"/>
    </xf>
    <xf numFmtId="0" fontId="13" fillId="0" borderId="18" xfId="0" applyFont="1" applyFill="1" applyBorder="1" applyAlignment="1" applyProtection="1">
      <alignment horizontal="left" vertical="center"/>
      <protection locked="0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177" fontId="18" fillId="0" borderId="3" xfId="0" applyNumberFormat="1" applyFont="1" applyFill="1" applyBorder="1" applyAlignment="1" applyProtection="1">
      <alignment horizontal="right" vertical="center"/>
    </xf>
    <xf numFmtId="177" fontId="18" fillId="0" borderId="0" xfId="0" applyNumberFormat="1" applyFont="1" applyFill="1" applyBorder="1" applyAlignment="1" applyProtection="1">
      <alignment horizontal="right" vertical="center"/>
    </xf>
    <xf numFmtId="179" fontId="9" fillId="0" borderId="3" xfId="0" applyNumberFormat="1" applyFont="1" applyBorder="1" applyAlignment="1" applyProtection="1">
      <alignment horizontal="right" vertical="center"/>
    </xf>
    <xf numFmtId="179" fontId="9" fillId="0" borderId="2" xfId="0" applyNumberFormat="1" applyFont="1" applyBorder="1" applyAlignment="1" applyProtection="1">
      <alignment horizontal="right" vertical="center"/>
    </xf>
    <xf numFmtId="178" fontId="9" fillId="0" borderId="3" xfId="0" applyNumberFormat="1" applyFont="1" applyBorder="1" applyAlignment="1" applyProtection="1">
      <alignment horizontal="right" vertical="center"/>
    </xf>
    <xf numFmtId="178" fontId="9" fillId="0" borderId="0" xfId="0" applyNumberFormat="1" applyFont="1" applyBorder="1" applyAlignment="1" applyProtection="1">
      <alignment horizontal="right" vertical="center"/>
    </xf>
    <xf numFmtId="179" fontId="0" fillId="0" borderId="2" xfId="0" applyNumberFormat="1" applyBorder="1" applyAlignment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2" xfId="0" applyFont="1" applyFill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177" fontId="9" fillId="0" borderId="4" xfId="0" applyNumberFormat="1" applyFont="1" applyBorder="1" applyAlignment="1" applyProtection="1">
      <alignment horizontal="right" vertical="center"/>
    </xf>
    <xf numFmtId="177" fontId="9" fillId="0" borderId="13" xfId="0" applyNumberFormat="1" applyFont="1" applyBorder="1" applyAlignment="1" applyProtection="1">
      <alignment horizontal="right" vertical="center"/>
    </xf>
    <xf numFmtId="179" fontId="12" fillId="0" borderId="3" xfId="0" applyNumberFormat="1" applyFont="1" applyBorder="1" applyAlignment="1" applyProtection="1">
      <alignment horizontal="right" vertical="center"/>
      <protection locked="0"/>
    </xf>
    <xf numFmtId="179" fontId="12" fillId="0" borderId="2" xfId="0" applyNumberFormat="1" applyFont="1" applyBorder="1" applyAlignment="1" applyProtection="1">
      <alignment horizontal="right" vertical="center"/>
      <protection locked="0"/>
    </xf>
    <xf numFmtId="179" fontId="9" fillId="0" borderId="4" xfId="0" applyNumberFormat="1" applyFont="1" applyBorder="1" applyAlignment="1" applyProtection="1">
      <alignment horizontal="right" vertical="center"/>
    </xf>
    <xf numFmtId="179" fontId="9" fillId="0" borderId="13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179" fontId="18" fillId="0" borderId="3" xfId="0" applyNumberFormat="1" applyFont="1" applyFill="1" applyBorder="1" applyAlignment="1" applyProtection="1">
      <alignment horizontal="right" vertical="center"/>
    </xf>
    <xf numFmtId="179" fontId="18" fillId="0" borderId="2" xfId="0" applyNumberFormat="1" applyFont="1" applyFill="1" applyBorder="1" applyAlignment="1" applyProtection="1">
      <alignment horizontal="right" vertical="center"/>
    </xf>
    <xf numFmtId="179" fontId="9" fillId="0" borderId="3" xfId="0" applyNumberFormat="1" applyFont="1" applyBorder="1" applyAlignment="1" applyProtection="1">
      <alignment horizontal="center" vertical="center"/>
    </xf>
    <xf numFmtId="179" fontId="9" fillId="0" borderId="2" xfId="0" applyNumberFormat="1" applyFont="1" applyBorder="1" applyAlignment="1" applyProtection="1">
      <alignment horizontal="center" vertical="center"/>
    </xf>
    <xf numFmtId="179" fontId="12" fillId="0" borderId="3" xfId="0" applyNumberFormat="1" applyFont="1" applyBorder="1" applyAlignment="1" applyProtection="1">
      <alignment horizontal="center" vertical="center"/>
    </xf>
    <xf numFmtId="179" fontId="12" fillId="0" borderId="2" xfId="0" applyNumberFormat="1" applyFont="1" applyBorder="1" applyAlignment="1" applyProtection="1">
      <alignment horizontal="center" vertical="center"/>
    </xf>
    <xf numFmtId="177" fontId="9" fillId="0" borderId="7" xfId="0" applyNumberFormat="1" applyFont="1" applyBorder="1" applyAlignment="1" applyProtection="1">
      <alignment horizontal="right" vertical="center"/>
    </xf>
    <xf numFmtId="177" fontId="9" fillId="0" borderId="19" xfId="0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distributed" vertical="center" indent="1"/>
    </xf>
    <xf numFmtId="0" fontId="6" fillId="0" borderId="15" xfId="0" applyFont="1" applyBorder="1" applyAlignment="1" applyProtection="1">
      <alignment horizontal="distributed" vertical="center" indent="1"/>
    </xf>
    <xf numFmtId="0" fontId="6" fillId="0" borderId="16" xfId="0" applyFont="1" applyBorder="1" applyAlignment="1" applyProtection="1">
      <alignment horizontal="distributed" vertical="center" indent="1"/>
    </xf>
    <xf numFmtId="0" fontId="6" fillId="0" borderId="17" xfId="0" applyFont="1" applyBorder="1" applyAlignment="1" applyProtection="1">
      <alignment horizontal="distributed" vertical="center" indent="1"/>
    </xf>
    <xf numFmtId="0" fontId="14" fillId="0" borderId="18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distributed" vertical="center" wrapText="1" indent="1"/>
    </xf>
    <xf numFmtId="0" fontId="6" fillId="0" borderId="24" xfId="0" applyFont="1" applyBorder="1" applyAlignment="1" applyProtection="1">
      <alignment horizontal="distributed" vertical="center" inden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  <protection locked="0"/>
    </xf>
    <xf numFmtId="0" fontId="8" fillId="0" borderId="11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178" fontId="12" fillId="0" borderId="3" xfId="0" applyNumberFormat="1" applyFont="1" applyBorder="1" applyAlignment="1" applyProtection="1">
      <alignment horizontal="right" vertical="center"/>
    </xf>
    <xf numFmtId="178" fontId="12" fillId="0" borderId="0" xfId="0" applyNumberFormat="1" applyFont="1" applyBorder="1" applyAlignment="1" applyProtection="1">
      <alignment horizontal="right" vertical="center"/>
    </xf>
    <xf numFmtId="179" fontId="12" fillId="0" borderId="3" xfId="0" applyNumberFormat="1" applyFont="1" applyBorder="1" applyAlignment="1" applyProtection="1">
      <alignment horizontal="right" vertical="center"/>
    </xf>
    <xf numFmtId="179" fontId="12" fillId="0" borderId="2" xfId="0" applyNumberFormat="1" applyFont="1" applyBorder="1" applyAlignment="1" applyProtection="1">
      <alignment horizontal="right" vertical="center"/>
    </xf>
    <xf numFmtId="179" fontId="9" fillId="0" borderId="3" xfId="0" applyNumberFormat="1" applyFont="1" applyBorder="1" applyAlignment="1" applyProtection="1">
      <alignment horizontal="right" vertical="center"/>
      <protection locked="0"/>
    </xf>
    <xf numFmtId="179" fontId="9" fillId="0" borderId="2" xfId="0" applyNumberFormat="1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distributed" vertical="center" indent="1"/>
    </xf>
    <xf numFmtId="0" fontId="6" fillId="0" borderId="25" xfId="0" applyFont="1" applyBorder="1" applyAlignment="1" applyProtection="1">
      <alignment horizontal="distributed" vertical="center" indent="1"/>
    </xf>
    <xf numFmtId="176" fontId="9" fillId="0" borderId="3" xfId="0" applyNumberFormat="1" applyFont="1" applyBorder="1" applyAlignment="1" applyProtection="1">
      <alignment horizontal="right" vertical="center"/>
    </xf>
    <xf numFmtId="176" fontId="9" fillId="0" borderId="0" xfId="0" applyNumberFormat="1" applyFont="1" applyBorder="1" applyAlignment="1" applyProtection="1">
      <alignment horizontal="right" vertical="center"/>
    </xf>
    <xf numFmtId="176" fontId="9" fillId="0" borderId="4" xfId="0" applyNumberFormat="1" applyFont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176" fontId="9" fillId="0" borderId="7" xfId="0" applyNumberFormat="1" applyFont="1" applyBorder="1" applyAlignment="1" applyProtection="1">
      <alignment horizontal="right" vertical="center"/>
    </xf>
    <xf numFmtId="176" fontId="9" fillId="0" borderId="18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distributed" vertical="center" indent="1"/>
    </xf>
    <xf numFmtId="0" fontId="0" fillId="0" borderId="20" xfId="0" applyBorder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177" fontId="12" fillId="0" borderId="3" xfId="0" applyNumberFormat="1" applyFont="1" applyBorder="1" applyAlignment="1" applyProtection="1">
      <alignment horizontal="right" vertical="center"/>
    </xf>
    <xf numFmtId="177" fontId="12" fillId="0" borderId="2" xfId="0" applyNumberFormat="1" applyFont="1" applyBorder="1" applyAlignment="1" applyProtection="1">
      <alignment horizontal="right" vertical="center"/>
    </xf>
    <xf numFmtId="179" fontId="9" fillId="0" borderId="0" xfId="0" applyNumberFormat="1" applyFont="1" applyBorder="1" applyAlignment="1" applyProtection="1">
      <alignment horizontal="right" vertical="center"/>
      <protection locked="0"/>
    </xf>
    <xf numFmtId="179" fontId="12" fillId="0" borderId="0" xfId="0" applyNumberFormat="1" applyFont="1" applyBorder="1" applyAlignment="1" applyProtection="1">
      <alignment horizontal="right" vertical="center"/>
      <protection locked="0"/>
    </xf>
    <xf numFmtId="179" fontId="9" fillId="0" borderId="7" xfId="0" applyNumberFormat="1" applyFont="1" applyBorder="1" applyAlignment="1" applyProtection="1">
      <alignment horizontal="right" vertical="center"/>
    </xf>
    <xf numFmtId="179" fontId="9" fillId="0" borderId="18" xfId="0" applyNumberFormat="1" applyFont="1" applyBorder="1" applyAlignment="1" applyProtection="1">
      <alignment horizontal="right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distributed" vertical="center" indent="1"/>
    </xf>
    <xf numFmtId="0" fontId="13" fillId="0" borderId="19" xfId="0" applyFont="1" applyBorder="1" applyAlignment="1" applyProtection="1">
      <alignment horizontal="distributed" vertical="center" inden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179" fontId="9" fillId="0" borderId="11" xfId="0" applyNumberFormat="1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distributed" vertical="center" indent="1"/>
    </xf>
    <xf numFmtId="0" fontId="13" fillId="0" borderId="13" xfId="0" applyFont="1" applyBorder="1" applyAlignment="1" applyProtection="1">
      <alignment horizontal="distributed" vertical="center" indent="1"/>
    </xf>
    <xf numFmtId="0" fontId="13" fillId="0" borderId="3" xfId="0" applyFont="1" applyBorder="1" applyAlignment="1" applyProtection="1">
      <alignment horizontal="distributed" vertical="center" indent="1"/>
      <protection locked="0"/>
    </xf>
    <xf numFmtId="0" fontId="13" fillId="0" borderId="2" xfId="0" applyFont="1" applyBorder="1" applyAlignment="1" applyProtection="1">
      <alignment horizontal="distributed" vertical="center" indent="1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zoomScaleNormal="100" zoomScaleSheetLayoutView="100" workbookViewId="0">
      <selection activeCell="H10" sqref="H10"/>
    </sheetView>
  </sheetViews>
  <sheetFormatPr defaultColWidth="9" defaultRowHeight="16.2" x14ac:dyDescent="0.3"/>
  <cols>
    <col min="1" max="1" width="1.5" style="21" customWidth="1"/>
    <col min="2" max="2" width="18.59765625" style="21" customWidth="1"/>
    <col min="3" max="3" width="13.59765625" style="21" customWidth="1"/>
    <col min="4" max="4" width="7.69921875" style="21" customWidth="1"/>
    <col min="5" max="5" width="13.59765625" style="21" customWidth="1"/>
    <col min="6" max="6" width="7.69921875" style="21" customWidth="1"/>
    <col min="7" max="7" width="13.59765625" style="21" customWidth="1"/>
    <col min="8" max="8" width="7.69921875" style="21" customWidth="1"/>
    <col min="9" max="16384" width="9" style="21"/>
  </cols>
  <sheetData>
    <row r="1" spans="1:8" ht="27" customHeight="1" x14ac:dyDescent="0.3">
      <c r="A1" s="68" t="s">
        <v>56</v>
      </c>
      <c r="B1" s="68"/>
      <c r="C1" s="68"/>
      <c r="D1" s="68"/>
      <c r="E1" s="68"/>
      <c r="F1" s="68"/>
      <c r="G1" s="68"/>
      <c r="H1" s="68"/>
    </row>
    <row r="2" spans="1:8" ht="17.25" customHeight="1" x14ac:dyDescent="0.3">
      <c r="B2" s="70"/>
      <c r="C2" s="70"/>
      <c r="D2" s="70"/>
      <c r="E2" s="70"/>
      <c r="F2" s="70"/>
      <c r="G2" s="70"/>
      <c r="H2" s="70"/>
    </row>
    <row r="3" spans="1:8" ht="20.399999999999999" thickBot="1" x14ac:dyDescent="0.35">
      <c r="B3" s="22"/>
      <c r="C3" s="66" t="s">
        <v>62</v>
      </c>
      <c r="D3" s="66"/>
      <c r="E3" s="66"/>
      <c r="F3" s="66"/>
      <c r="G3" s="66"/>
      <c r="H3" s="67" t="s">
        <v>61</v>
      </c>
    </row>
    <row r="4" spans="1:8" ht="18.75" customHeight="1" x14ac:dyDescent="0.3">
      <c r="A4" s="76" t="s">
        <v>9</v>
      </c>
      <c r="B4" s="77"/>
      <c r="C4" s="69" t="s">
        <v>38</v>
      </c>
      <c r="D4" s="69"/>
      <c r="E4" s="69" t="s">
        <v>11</v>
      </c>
      <c r="F4" s="69"/>
      <c r="G4" s="69" t="s">
        <v>55</v>
      </c>
      <c r="H4" s="71"/>
    </row>
    <row r="5" spans="1:8" ht="18.75" customHeight="1" x14ac:dyDescent="0.3">
      <c r="A5" s="78"/>
      <c r="B5" s="79"/>
      <c r="C5" s="23" t="s">
        <v>8</v>
      </c>
      <c r="D5" s="24" t="s">
        <v>1</v>
      </c>
      <c r="E5" s="23" t="s">
        <v>8</v>
      </c>
      <c r="F5" s="24" t="s">
        <v>1</v>
      </c>
      <c r="G5" s="23" t="s">
        <v>8</v>
      </c>
      <c r="H5" s="25" t="s">
        <v>1</v>
      </c>
    </row>
    <row r="6" spans="1:8" s="28" customFormat="1" ht="17.25" customHeight="1" x14ac:dyDescent="0.3">
      <c r="A6" s="80" t="s">
        <v>32</v>
      </c>
      <c r="B6" s="81"/>
      <c r="C6" s="54">
        <f>C7+C8</f>
        <v>813000</v>
      </c>
      <c r="D6" s="26">
        <f t="shared" ref="D6:D12" si="0">C6/C$6*100</f>
        <v>100</v>
      </c>
      <c r="E6" s="54">
        <f>E7+E8</f>
        <v>1101885</v>
      </c>
      <c r="F6" s="26">
        <f t="shared" ref="F6:F12" si="1">E6/E$6*100</f>
        <v>100</v>
      </c>
      <c r="G6" s="54">
        <f>G7+G8</f>
        <v>288885</v>
      </c>
      <c r="H6" s="27">
        <f t="shared" ref="H6:H8" si="2">ABS(G6/C6*100)</f>
        <v>35.533210332103323</v>
      </c>
    </row>
    <row r="7" spans="1:8" ht="17.25" hidden="1" customHeight="1" x14ac:dyDescent="0.3">
      <c r="A7" s="29"/>
      <c r="B7" s="30" t="s">
        <v>40</v>
      </c>
      <c r="C7" s="55">
        <v>0</v>
      </c>
      <c r="D7" s="31"/>
      <c r="E7" s="58">
        <v>0</v>
      </c>
      <c r="F7" s="31">
        <f>E7/E$6*100</f>
        <v>0</v>
      </c>
      <c r="G7" s="59">
        <f>E7-C7</f>
        <v>0</v>
      </c>
      <c r="H7" s="32">
        <v>0</v>
      </c>
    </row>
    <row r="8" spans="1:8" ht="17.25" customHeight="1" x14ac:dyDescent="0.3">
      <c r="A8" s="29"/>
      <c r="B8" s="30" t="s">
        <v>21</v>
      </c>
      <c r="C8" s="55">
        <v>813000</v>
      </c>
      <c r="D8" s="31">
        <f t="shared" si="0"/>
        <v>100</v>
      </c>
      <c r="E8" s="58">
        <v>1101885</v>
      </c>
      <c r="F8" s="31">
        <f t="shared" si="1"/>
        <v>100</v>
      </c>
      <c r="G8" s="59">
        <f>E8-C8</f>
        <v>288885</v>
      </c>
      <c r="H8" s="32">
        <f t="shared" si="2"/>
        <v>35.533210332103323</v>
      </c>
    </row>
    <row r="9" spans="1:8" s="28" customFormat="1" ht="17.25" customHeight="1" x14ac:dyDescent="0.3">
      <c r="A9" s="74" t="s">
        <v>31</v>
      </c>
      <c r="B9" s="75"/>
      <c r="C9" s="56">
        <f>C10+C11</f>
        <v>6755000</v>
      </c>
      <c r="D9" s="35">
        <f t="shared" si="0"/>
        <v>830.87330873308736</v>
      </c>
      <c r="E9" s="56">
        <f>E10+E11</f>
        <v>5520000</v>
      </c>
      <c r="F9" s="35">
        <f t="shared" si="1"/>
        <v>500.95971902694021</v>
      </c>
      <c r="G9" s="56">
        <f>G10+G11</f>
        <v>-1235000</v>
      </c>
      <c r="H9" s="36">
        <f>IF(C9=0,0,(G9/C9*100))</f>
        <v>-18.282753515914138</v>
      </c>
    </row>
    <row r="10" spans="1:8" ht="17.25" customHeight="1" x14ac:dyDescent="0.3">
      <c r="A10" s="29"/>
      <c r="B10" s="30" t="s">
        <v>22</v>
      </c>
      <c r="C10" s="55">
        <v>6740000</v>
      </c>
      <c r="D10" s="31">
        <f t="shared" si="0"/>
        <v>829.02829028290284</v>
      </c>
      <c r="E10" s="58">
        <v>5520000</v>
      </c>
      <c r="F10" s="31">
        <f t="shared" si="1"/>
        <v>500.95971902694021</v>
      </c>
      <c r="G10" s="59">
        <f>E10-C10</f>
        <v>-1220000</v>
      </c>
      <c r="H10" s="37">
        <f>IF(C10=0,0,(G10/C10*100))</f>
        <v>-18.100890207715135</v>
      </c>
    </row>
    <row r="11" spans="1:8" ht="17.25" customHeight="1" x14ac:dyDescent="0.3">
      <c r="A11" s="29"/>
      <c r="B11" s="30" t="s">
        <v>41</v>
      </c>
      <c r="C11" s="55">
        <v>15000</v>
      </c>
      <c r="D11" s="31">
        <f>C11/C$6*100</f>
        <v>1.8450184501845017</v>
      </c>
      <c r="E11" s="58">
        <v>0</v>
      </c>
      <c r="F11" s="31">
        <f>E11/E$6*100</f>
        <v>0</v>
      </c>
      <c r="G11" s="59">
        <f>E11-C11</f>
        <v>-15000</v>
      </c>
      <c r="H11" s="37">
        <f>IF(C11=0,0,(G11/C11*100))</f>
        <v>-100</v>
      </c>
    </row>
    <row r="12" spans="1:8" s="28" customFormat="1" ht="17.25" customHeight="1" x14ac:dyDescent="0.3">
      <c r="A12" s="74" t="s">
        <v>52</v>
      </c>
      <c r="B12" s="75"/>
      <c r="C12" s="56">
        <f>C6-C9</f>
        <v>-5942000</v>
      </c>
      <c r="D12" s="35">
        <f t="shared" si="0"/>
        <v>-730.87330873308736</v>
      </c>
      <c r="E12" s="56">
        <f>E6-E9</f>
        <v>-4418115</v>
      </c>
      <c r="F12" s="35">
        <f t="shared" si="1"/>
        <v>-400.95971902694021</v>
      </c>
      <c r="G12" s="56">
        <f>G6-G9</f>
        <v>1523885</v>
      </c>
      <c r="H12" s="36">
        <f>IF(C12=0," ",G12/C12*100)</f>
        <v>-25.645994614607876</v>
      </c>
    </row>
    <row r="13" spans="1:8" ht="17.25" customHeight="1" x14ac:dyDescent="0.3">
      <c r="A13" s="29"/>
      <c r="B13" s="30"/>
      <c r="C13" s="55">
        <v>0</v>
      </c>
      <c r="D13" s="31">
        <v>0</v>
      </c>
      <c r="E13" s="58">
        <v>0</v>
      </c>
      <c r="F13" s="31">
        <v>0</v>
      </c>
      <c r="G13" s="59">
        <v>0</v>
      </c>
      <c r="H13" s="32">
        <v>0</v>
      </c>
    </row>
    <row r="14" spans="1:8" ht="17.25" customHeight="1" x14ac:dyDescent="0.3">
      <c r="A14" s="29"/>
      <c r="B14" s="30"/>
      <c r="C14" s="55"/>
      <c r="D14" s="31"/>
      <c r="E14" s="58"/>
      <c r="F14" s="31"/>
      <c r="G14" s="59"/>
      <c r="H14" s="32"/>
    </row>
    <row r="15" spans="1:8" ht="17.25" customHeight="1" x14ac:dyDescent="0.3">
      <c r="A15" s="74"/>
      <c r="B15" s="75"/>
      <c r="C15" s="56"/>
      <c r="D15" s="35"/>
      <c r="E15" s="56"/>
      <c r="F15" s="35"/>
      <c r="G15" s="60"/>
      <c r="H15" s="38"/>
    </row>
    <row r="16" spans="1:8" ht="17.25" customHeight="1" x14ac:dyDescent="0.3">
      <c r="A16" s="29"/>
      <c r="B16" s="30"/>
      <c r="C16" s="55"/>
      <c r="D16" s="31"/>
      <c r="E16" s="58"/>
      <c r="F16" s="31"/>
      <c r="G16" s="59"/>
      <c r="H16" s="32"/>
    </row>
    <row r="17" spans="1:8" ht="17.25" customHeight="1" x14ac:dyDescent="0.3">
      <c r="A17" s="29"/>
      <c r="B17" s="30"/>
      <c r="C17" s="55"/>
      <c r="D17" s="31">
        <v>0</v>
      </c>
      <c r="E17" s="58"/>
      <c r="F17" s="31">
        <v>0</v>
      </c>
      <c r="G17" s="59">
        <v>0</v>
      </c>
      <c r="H17" s="32">
        <v>0</v>
      </c>
    </row>
    <row r="18" spans="1:8" ht="17.25" customHeight="1" x14ac:dyDescent="0.3">
      <c r="A18" s="29"/>
      <c r="B18" s="30"/>
      <c r="C18" s="55"/>
      <c r="D18" s="31"/>
      <c r="E18" s="58"/>
      <c r="F18" s="31"/>
      <c r="G18" s="59"/>
      <c r="H18" s="32"/>
    </row>
    <row r="19" spans="1:8" ht="17.25" customHeight="1" x14ac:dyDescent="0.3">
      <c r="A19" s="29"/>
      <c r="B19" s="30"/>
      <c r="C19" s="55"/>
      <c r="D19" s="31"/>
      <c r="E19" s="58"/>
      <c r="F19" s="31"/>
      <c r="G19" s="59"/>
      <c r="H19" s="32"/>
    </row>
    <row r="20" spans="1:8" ht="17.25" customHeight="1" x14ac:dyDescent="0.3">
      <c r="A20" s="29"/>
      <c r="B20" s="30"/>
      <c r="C20" s="55"/>
      <c r="D20" s="31">
        <v>0</v>
      </c>
      <c r="E20" s="58"/>
      <c r="F20" s="31">
        <v>0</v>
      </c>
      <c r="G20" s="59">
        <v>0</v>
      </c>
      <c r="H20" s="32">
        <v>0</v>
      </c>
    </row>
    <row r="21" spans="1:8" ht="17.25" customHeight="1" x14ac:dyDescent="0.3">
      <c r="A21" s="29"/>
      <c r="B21" s="30"/>
      <c r="C21" s="55"/>
      <c r="D21" s="31"/>
      <c r="E21" s="58"/>
      <c r="F21" s="31"/>
      <c r="G21" s="59"/>
      <c r="H21" s="32"/>
    </row>
    <row r="22" spans="1:8" ht="17.25" customHeight="1" x14ac:dyDescent="0.3">
      <c r="A22" s="29"/>
      <c r="B22" s="30"/>
      <c r="C22" s="55"/>
      <c r="D22" s="31"/>
      <c r="E22" s="58"/>
      <c r="F22" s="31"/>
      <c r="G22" s="59"/>
      <c r="H22" s="32"/>
    </row>
    <row r="23" spans="1:8" ht="17.25" customHeight="1" thickBot="1" x14ac:dyDescent="0.35">
      <c r="A23" s="84"/>
      <c r="B23" s="85"/>
      <c r="C23" s="57"/>
      <c r="D23" s="39"/>
      <c r="E23" s="57"/>
      <c r="F23" s="39"/>
      <c r="G23" s="61"/>
      <c r="H23" s="40"/>
    </row>
    <row r="24" spans="1:8" ht="15" customHeight="1" x14ac:dyDescent="0.3">
      <c r="B24" s="72"/>
      <c r="C24" s="72"/>
      <c r="D24" s="72"/>
      <c r="E24" s="72"/>
      <c r="F24" s="72"/>
      <c r="G24" s="72"/>
      <c r="H24" s="72"/>
    </row>
    <row r="25" spans="1:8" hidden="1" x14ac:dyDescent="0.3">
      <c r="B25" s="73"/>
      <c r="C25" s="73"/>
      <c r="D25" s="73"/>
      <c r="E25" s="73"/>
      <c r="F25" s="73"/>
      <c r="G25" s="73"/>
      <c r="H25" s="73"/>
    </row>
    <row r="26" spans="1:8" hidden="1" x14ac:dyDescent="0.3"/>
    <row r="28" spans="1:8" ht="27" customHeight="1" x14ac:dyDescent="0.3">
      <c r="A28" s="68" t="s">
        <v>57</v>
      </c>
      <c r="B28" s="68"/>
      <c r="C28" s="68"/>
      <c r="D28" s="68"/>
      <c r="E28" s="68"/>
      <c r="F28" s="68"/>
      <c r="G28" s="68"/>
      <c r="H28" s="68"/>
    </row>
    <row r="29" spans="1:8" ht="17.25" customHeight="1" x14ac:dyDescent="0.3">
      <c r="B29" s="70"/>
      <c r="C29" s="70"/>
      <c r="D29" s="70"/>
      <c r="E29" s="70"/>
      <c r="F29" s="70"/>
      <c r="G29" s="70"/>
      <c r="H29" s="70"/>
    </row>
    <row r="30" spans="1:8" ht="20.399999999999999" thickBot="1" x14ac:dyDescent="0.35">
      <c r="B30" s="22"/>
      <c r="C30" s="66" t="s">
        <v>63</v>
      </c>
      <c r="D30" s="66"/>
      <c r="E30" s="66"/>
      <c r="F30" s="66"/>
      <c r="G30" s="66"/>
      <c r="H30" s="67" t="s">
        <v>61</v>
      </c>
    </row>
    <row r="31" spans="1:8" ht="18.75" customHeight="1" x14ac:dyDescent="0.3">
      <c r="A31" s="76" t="s">
        <v>10</v>
      </c>
      <c r="B31" s="77"/>
      <c r="C31" s="69" t="s">
        <v>38</v>
      </c>
      <c r="D31" s="69"/>
      <c r="E31" s="69" t="s">
        <v>11</v>
      </c>
      <c r="F31" s="69"/>
      <c r="G31" s="69" t="s">
        <v>55</v>
      </c>
      <c r="H31" s="71"/>
    </row>
    <row r="32" spans="1:8" ht="18.75" customHeight="1" x14ac:dyDescent="0.3">
      <c r="A32" s="78"/>
      <c r="B32" s="79"/>
      <c r="C32" s="23" t="s">
        <v>8</v>
      </c>
      <c r="D32" s="24" t="s">
        <v>1</v>
      </c>
      <c r="E32" s="23" t="s">
        <v>8</v>
      </c>
      <c r="F32" s="24" t="s">
        <v>1</v>
      </c>
      <c r="G32" s="23" t="s">
        <v>8</v>
      </c>
      <c r="H32" s="25" t="s">
        <v>1</v>
      </c>
    </row>
    <row r="33" spans="1:9" s="28" customFormat="1" ht="17.25" customHeight="1" x14ac:dyDescent="0.3">
      <c r="A33" s="80" t="s">
        <v>30</v>
      </c>
      <c r="B33" s="81"/>
      <c r="C33" s="54">
        <f>C34</f>
        <v>159868000</v>
      </c>
      <c r="D33" s="26">
        <v>100</v>
      </c>
      <c r="E33" s="54">
        <f>E34</f>
        <v>162880084</v>
      </c>
      <c r="F33" s="26">
        <v>100</v>
      </c>
      <c r="G33" s="54">
        <f>G34</f>
        <v>3012084</v>
      </c>
      <c r="H33" s="27">
        <f>ABS(G33/C33*100)</f>
        <v>1.884106888182751</v>
      </c>
    </row>
    <row r="34" spans="1:9" ht="17.25" customHeight="1" x14ac:dyDescent="0.3">
      <c r="A34" s="41"/>
      <c r="B34" s="30" t="s">
        <v>13</v>
      </c>
      <c r="C34" s="55">
        <v>159868000</v>
      </c>
      <c r="D34" s="31">
        <f>C34/C$33*100</f>
        <v>100</v>
      </c>
      <c r="E34" s="58">
        <v>162880084</v>
      </c>
      <c r="F34" s="31">
        <f>E34/E$33*100</f>
        <v>100</v>
      </c>
      <c r="G34" s="64">
        <f>E34-C34</f>
        <v>3012084</v>
      </c>
      <c r="H34" s="20">
        <f>ABS(G34/C34*100)</f>
        <v>1.884106888182751</v>
      </c>
      <c r="I34" s="42"/>
    </row>
    <row r="35" spans="1:9" s="28" customFormat="1" ht="17.25" customHeight="1" x14ac:dyDescent="0.3">
      <c r="A35" s="33" t="s">
        <v>36</v>
      </c>
      <c r="B35" s="34"/>
      <c r="C35" s="56">
        <f>C36</f>
        <v>5942000</v>
      </c>
      <c r="D35" s="35">
        <f t="shared" ref="D35:F37" si="3">C35/C$33*100</f>
        <v>3.7168163735081445</v>
      </c>
      <c r="E35" s="56">
        <f>E36</f>
        <v>4418115</v>
      </c>
      <c r="F35" s="35">
        <f t="shared" si="3"/>
        <v>2.7124955313750942</v>
      </c>
      <c r="G35" s="56">
        <f>G36</f>
        <v>-1523885</v>
      </c>
      <c r="H35" s="36">
        <f>IF(C35=0,0,(G35/C35*100))</f>
        <v>-25.645994614607876</v>
      </c>
    </row>
    <row r="36" spans="1:9" ht="17.25" customHeight="1" x14ac:dyDescent="0.3">
      <c r="A36" s="43"/>
      <c r="B36" s="30" t="s">
        <v>23</v>
      </c>
      <c r="C36" s="55">
        <v>5942000</v>
      </c>
      <c r="D36" s="31">
        <f t="shared" si="3"/>
        <v>3.7168163735081445</v>
      </c>
      <c r="E36" s="58">
        <v>4418115</v>
      </c>
      <c r="F36" s="31">
        <f t="shared" si="3"/>
        <v>2.7124955313750942</v>
      </c>
      <c r="G36" s="65">
        <f>E36-C36</f>
        <v>-1523885</v>
      </c>
      <c r="H36" s="37">
        <f>IF(C36=0,0,(G36/C36*100))</f>
        <v>-25.645994614607876</v>
      </c>
    </row>
    <row r="37" spans="1:9" s="28" customFormat="1" ht="17.25" customHeight="1" x14ac:dyDescent="0.3">
      <c r="A37" s="74" t="s">
        <v>35</v>
      </c>
      <c r="B37" s="75"/>
      <c r="C37" s="56">
        <f>C33-C35</f>
        <v>153926000</v>
      </c>
      <c r="D37" s="35">
        <f t="shared" si="3"/>
        <v>96.283183626491848</v>
      </c>
      <c r="E37" s="56">
        <f>E33-E35</f>
        <v>158461969</v>
      </c>
      <c r="F37" s="35">
        <f t="shared" si="3"/>
        <v>97.287504468624903</v>
      </c>
      <c r="G37" s="56">
        <f>G33-G35</f>
        <v>4535969</v>
      </c>
      <c r="H37" s="36">
        <f t="shared" ref="H37:H41" si="4">IF(C37=0,0,(G37/C37*100))</f>
        <v>2.9468504346244302</v>
      </c>
    </row>
    <row r="38" spans="1:9" s="28" customFormat="1" ht="17.25" customHeight="1" x14ac:dyDescent="0.3">
      <c r="A38" s="74" t="s">
        <v>34</v>
      </c>
      <c r="B38" s="75"/>
      <c r="C38" s="56">
        <f>C39</f>
        <v>5942000</v>
      </c>
      <c r="D38" s="35">
        <v>100</v>
      </c>
      <c r="E38" s="56">
        <f>E39</f>
        <v>4418115</v>
      </c>
      <c r="F38" s="35">
        <v>100</v>
      </c>
      <c r="G38" s="56">
        <f>G39</f>
        <v>-1523885</v>
      </c>
      <c r="H38" s="36">
        <f t="shared" si="4"/>
        <v>-25.645994614607876</v>
      </c>
    </row>
    <row r="39" spans="1:9" ht="17.25" customHeight="1" x14ac:dyDescent="0.3">
      <c r="A39" s="45"/>
      <c r="B39" s="30" t="s">
        <v>14</v>
      </c>
      <c r="C39" s="62">
        <v>5942000</v>
      </c>
      <c r="D39" s="31">
        <f>C39/C$38*100</f>
        <v>100</v>
      </c>
      <c r="E39" s="58">
        <v>4418115</v>
      </c>
      <c r="F39" s="44">
        <f>E39/E$38*100</f>
        <v>100</v>
      </c>
      <c r="G39" s="65">
        <f>E39-C39</f>
        <v>-1523885</v>
      </c>
      <c r="H39" s="37">
        <f t="shared" si="4"/>
        <v>-25.645994614607876</v>
      </c>
    </row>
    <row r="40" spans="1:9" s="28" customFormat="1" ht="17.25" customHeight="1" x14ac:dyDescent="0.3">
      <c r="A40" s="74" t="s">
        <v>33</v>
      </c>
      <c r="B40" s="75"/>
      <c r="C40" s="56">
        <f>C41</f>
        <v>5942000</v>
      </c>
      <c r="D40" s="35">
        <f t="shared" ref="D40:F41" si="5">C40/C$38*100</f>
        <v>100</v>
      </c>
      <c r="E40" s="56">
        <f>E41</f>
        <v>4418115</v>
      </c>
      <c r="F40" s="35">
        <f t="shared" si="5"/>
        <v>100</v>
      </c>
      <c r="G40" s="56">
        <f>G41</f>
        <v>-1523885</v>
      </c>
      <c r="H40" s="36">
        <f t="shared" si="4"/>
        <v>-25.645994614607876</v>
      </c>
    </row>
    <row r="41" spans="1:9" ht="17.25" customHeight="1" x14ac:dyDescent="0.3">
      <c r="A41" s="46"/>
      <c r="B41" s="30" t="s">
        <v>24</v>
      </c>
      <c r="C41" s="55">
        <v>5942000</v>
      </c>
      <c r="D41" s="31">
        <f t="shared" si="5"/>
        <v>100</v>
      </c>
      <c r="E41" s="58">
        <v>4418115</v>
      </c>
      <c r="F41" s="31">
        <f t="shared" si="5"/>
        <v>100</v>
      </c>
      <c r="G41" s="65">
        <f>E41-C41</f>
        <v>-1523885</v>
      </c>
      <c r="H41" s="37">
        <f t="shared" si="4"/>
        <v>-25.645994614607876</v>
      </c>
    </row>
    <row r="42" spans="1:9" s="28" customFormat="1" ht="17.25" customHeight="1" x14ac:dyDescent="0.3">
      <c r="A42" s="74" t="s">
        <v>29</v>
      </c>
      <c r="B42" s="75"/>
      <c r="C42" s="63">
        <v>0</v>
      </c>
      <c r="D42" s="35"/>
      <c r="E42" s="63">
        <v>0</v>
      </c>
      <c r="F42" s="35"/>
      <c r="G42" s="56"/>
      <c r="H42" s="38"/>
    </row>
    <row r="43" spans="1:9" ht="17.25" customHeight="1" thickBot="1" x14ac:dyDescent="0.35">
      <c r="A43" s="82"/>
      <c r="B43" s="83"/>
      <c r="C43" s="57">
        <v>0</v>
      </c>
      <c r="D43" s="39">
        <v>0</v>
      </c>
      <c r="E43" s="57">
        <v>0</v>
      </c>
      <c r="F43" s="39">
        <v>0</v>
      </c>
      <c r="G43" s="57">
        <v>0</v>
      </c>
      <c r="H43" s="40">
        <v>0</v>
      </c>
    </row>
    <row r="44" spans="1:9" ht="17.25" customHeight="1" x14ac:dyDescent="0.3">
      <c r="B44" s="72"/>
      <c r="C44" s="72"/>
      <c r="D44" s="72"/>
      <c r="E44" s="72"/>
      <c r="F44" s="72"/>
      <c r="G44" s="72"/>
      <c r="H44" s="72"/>
    </row>
    <row r="45" spans="1:9" ht="17.25" customHeight="1" x14ac:dyDescent="0.3">
      <c r="B45" s="73"/>
      <c r="C45" s="73"/>
      <c r="D45" s="73"/>
      <c r="E45" s="73"/>
      <c r="F45" s="73"/>
      <c r="G45" s="73"/>
      <c r="H45" s="73"/>
    </row>
    <row r="46" spans="1:9" ht="17.25" customHeight="1" x14ac:dyDescent="0.3"/>
    <row r="48" spans="1:9" x14ac:dyDescent="0.3">
      <c r="C48" s="21" t="s">
        <v>39</v>
      </c>
    </row>
  </sheetData>
  <mergeCells count="27">
    <mergeCell ref="B45:H45"/>
    <mergeCell ref="B44:H44"/>
    <mergeCell ref="A43:B43"/>
    <mergeCell ref="A15:B15"/>
    <mergeCell ref="A42:B42"/>
    <mergeCell ref="A37:B37"/>
    <mergeCell ref="A38:B38"/>
    <mergeCell ref="E31:F31"/>
    <mergeCell ref="A23:B23"/>
    <mergeCell ref="A40:B40"/>
    <mergeCell ref="G31:H31"/>
    <mergeCell ref="A31:B32"/>
    <mergeCell ref="A28:H28"/>
    <mergeCell ref="A33:B33"/>
    <mergeCell ref="A1:H1"/>
    <mergeCell ref="C31:D31"/>
    <mergeCell ref="B29:H29"/>
    <mergeCell ref="G4:H4"/>
    <mergeCell ref="B2:H2"/>
    <mergeCell ref="B24:H24"/>
    <mergeCell ref="B25:H25"/>
    <mergeCell ref="A12:B12"/>
    <mergeCell ref="A4:B5"/>
    <mergeCell ref="E4:F4"/>
    <mergeCell ref="A6:B6"/>
    <mergeCell ref="C4:D4"/>
    <mergeCell ref="A9:B9"/>
  </mergeCells>
  <phoneticPr fontId="1" type="noConversion"/>
  <dataValidations count="1">
    <dataValidation type="decimal" operator="greaterThanOrEqual" allowBlank="1" showInputMessage="1" showErrorMessage="1" sqref="G9 G6 C6:F11 C13:F22">
      <formula1>0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BreakPreview" zoomScale="130" zoomScaleNormal="100" zoomScaleSheetLayoutView="130" workbookViewId="0">
      <selection activeCell="O10" sqref="O10"/>
    </sheetView>
  </sheetViews>
  <sheetFormatPr defaultColWidth="9" defaultRowHeight="16.2" x14ac:dyDescent="0.3"/>
  <cols>
    <col min="1" max="1" width="1.5" style="1" customWidth="1"/>
    <col min="2" max="2" width="16.69921875" style="1" customWidth="1"/>
    <col min="3" max="3" width="7.69921875" style="1" customWidth="1"/>
    <col min="4" max="4" width="11.59765625" style="1" customWidth="1"/>
    <col min="5" max="5" width="3.69921875" style="1" customWidth="1"/>
    <col min="6" max="6" width="4.5" style="1" customWidth="1"/>
    <col min="7" max="7" width="13.19921875" style="1" customWidth="1"/>
    <col min="8" max="8" width="3.5" style="1" customWidth="1"/>
    <col min="9" max="9" width="13.09765625" style="1" customWidth="1"/>
    <col min="10" max="10" width="1.3984375" style="1" customWidth="1"/>
    <col min="11" max="11" width="7.09765625" style="1" customWidth="1"/>
    <col min="12" max="12" width="13" style="1" customWidth="1"/>
    <col min="13" max="16384" width="9" style="1"/>
  </cols>
  <sheetData>
    <row r="1" spans="1:11" ht="27" customHeight="1" x14ac:dyDescent="0.3">
      <c r="B1" s="121" t="s">
        <v>54</v>
      </c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7.25" customHeight="1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20.399999999999999" thickBot="1" x14ac:dyDescent="0.35">
      <c r="B3" s="2"/>
      <c r="C3" s="123" t="s">
        <v>64</v>
      </c>
      <c r="D3" s="124"/>
      <c r="E3" s="124"/>
      <c r="F3" s="124"/>
      <c r="G3" s="124"/>
      <c r="H3" s="124"/>
      <c r="I3" s="125" t="s">
        <v>0</v>
      </c>
      <c r="J3" s="125"/>
      <c r="K3" s="125"/>
    </row>
    <row r="4" spans="1:11" ht="18.75" customHeight="1" x14ac:dyDescent="0.3">
      <c r="A4" s="113" t="s">
        <v>10</v>
      </c>
      <c r="B4" s="113"/>
      <c r="C4" s="114"/>
      <c r="D4" s="119" t="s">
        <v>37</v>
      </c>
      <c r="E4" s="114"/>
      <c r="F4" s="119" t="s">
        <v>12</v>
      </c>
      <c r="G4" s="114"/>
      <c r="H4" s="144" t="s">
        <v>55</v>
      </c>
      <c r="I4" s="145"/>
      <c r="J4" s="145"/>
      <c r="K4" s="145"/>
    </row>
    <row r="5" spans="1:11" ht="18.75" customHeight="1" x14ac:dyDescent="0.3">
      <c r="A5" s="115"/>
      <c r="B5" s="115"/>
      <c r="C5" s="116"/>
      <c r="D5" s="120"/>
      <c r="E5" s="116"/>
      <c r="F5" s="120"/>
      <c r="G5" s="116"/>
      <c r="H5" s="134" t="s">
        <v>3</v>
      </c>
      <c r="I5" s="135"/>
      <c r="J5" s="140" t="s">
        <v>1</v>
      </c>
      <c r="K5" s="141"/>
    </row>
    <row r="6" spans="1:11" ht="17.25" customHeight="1" x14ac:dyDescent="0.3">
      <c r="A6" s="117" t="s">
        <v>17</v>
      </c>
      <c r="B6" s="117"/>
      <c r="C6" s="118"/>
      <c r="D6" s="111"/>
      <c r="E6" s="112"/>
      <c r="F6" s="111"/>
      <c r="G6" s="112"/>
      <c r="H6" s="111"/>
      <c r="I6" s="112"/>
      <c r="J6" s="142"/>
      <c r="K6" s="143"/>
    </row>
    <row r="7" spans="1:11" ht="17.25" customHeight="1" x14ac:dyDescent="0.3">
      <c r="A7" s="6"/>
      <c r="B7" s="126" t="s">
        <v>47</v>
      </c>
      <c r="C7" s="127"/>
      <c r="D7" s="99">
        <v>-5942000</v>
      </c>
      <c r="E7" s="100"/>
      <c r="F7" s="99">
        <v>-4418115</v>
      </c>
      <c r="G7" s="100"/>
      <c r="H7" s="130">
        <f>F7-D7</f>
        <v>1523885</v>
      </c>
      <c r="I7" s="131"/>
      <c r="J7" s="128">
        <f>IF(D7=0,0,(H7/D7*100))</f>
        <v>-25.645994614607876</v>
      </c>
      <c r="K7" s="129"/>
    </row>
    <row r="8" spans="1:11" s="48" customFormat="1" ht="17.25" customHeight="1" x14ac:dyDescent="0.3">
      <c r="A8" s="47"/>
      <c r="B8" s="93" t="s">
        <v>43</v>
      </c>
      <c r="C8" s="94"/>
      <c r="D8" s="99">
        <v>-813000</v>
      </c>
      <c r="E8" s="100"/>
      <c r="F8" s="99">
        <v>-1101885</v>
      </c>
      <c r="G8" s="100"/>
      <c r="H8" s="105">
        <f t="shared" ref="H8:H14" si="0">F8-D8</f>
        <v>-288885</v>
      </c>
      <c r="I8" s="106"/>
      <c r="J8" s="128">
        <f t="shared" ref="J8:J9" si="1">IF(D8=0,0,(H8/D8*100))</f>
        <v>35.533210332103323</v>
      </c>
      <c r="K8" s="129"/>
    </row>
    <row r="9" spans="1:11" s="48" customFormat="1" ht="17.25" customHeight="1" x14ac:dyDescent="0.3">
      <c r="A9" s="47"/>
      <c r="B9" s="93" t="s">
        <v>48</v>
      </c>
      <c r="C9" s="94"/>
      <c r="D9" s="99">
        <v>-6755000</v>
      </c>
      <c r="E9" s="100"/>
      <c r="F9" s="99">
        <f>F7+F8</f>
        <v>-5520000</v>
      </c>
      <c r="G9" s="100"/>
      <c r="H9" s="105">
        <f t="shared" si="0"/>
        <v>1235000</v>
      </c>
      <c r="I9" s="106"/>
      <c r="J9" s="128">
        <f t="shared" si="1"/>
        <v>-18.282753515914138</v>
      </c>
      <c r="K9" s="129"/>
    </row>
    <row r="10" spans="1:11" s="48" customFormat="1" ht="17.25" customHeight="1" x14ac:dyDescent="0.3">
      <c r="A10" s="47"/>
      <c r="B10" s="93" t="s">
        <v>66</v>
      </c>
      <c r="C10" s="94"/>
      <c r="D10" s="99">
        <v>0</v>
      </c>
      <c r="E10" s="100"/>
      <c r="F10" s="99">
        <v>0</v>
      </c>
      <c r="G10" s="100"/>
      <c r="H10" s="105">
        <f t="shared" si="0"/>
        <v>0</v>
      </c>
      <c r="I10" s="106"/>
      <c r="J10" s="128"/>
      <c r="K10" s="129"/>
    </row>
    <row r="11" spans="1:11" s="48" customFormat="1" ht="17.25" customHeight="1" x14ac:dyDescent="0.3">
      <c r="A11" s="47"/>
      <c r="B11" s="93" t="s">
        <v>49</v>
      </c>
      <c r="C11" s="94"/>
      <c r="D11" s="99">
        <f>D9+D10</f>
        <v>-6755000</v>
      </c>
      <c r="E11" s="100"/>
      <c r="F11" s="99">
        <f>F9+F10</f>
        <v>-5520000</v>
      </c>
      <c r="G11" s="100"/>
      <c r="H11" s="105">
        <f t="shared" si="0"/>
        <v>1235000</v>
      </c>
      <c r="I11" s="106"/>
      <c r="J11" s="128">
        <f t="shared" ref="J11" si="2">IF(D11=0,0,(H11/D11*100))</f>
        <v>-18.282753515914138</v>
      </c>
      <c r="K11" s="129"/>
    </row>
    <row r="12" spans="1:11" s="48" customFormat="1" ht="17.25" customHeight="1" x14ac:dyDescent="0.3">
      <c r="A12" s="47"/>
      <c r="B12" s="93" t="s">
        <v>44</v>
      </c>
      <c r="C12" s="94"/>
      <c r="D12" s="99">
        <v>813000</v>
      </c>
      <c r="E12" s="100"/>
      <c r="F12" s="99">
        <v>1101885</v>
      </c>
      <c r="G12" s="100"/>
      <c r="H12" s="105">
        <f t="shared" si="0"/>
        <v>288885</v>
      </c>
      <c r="I12" s="106"/>
      <c r="J12" s="128">
        <f>IF(D12=0,0,(H12/D12*100))</f>
        <v>35.533210332103323</v>
      </c>
      <c r="K12" s="129"/>
    </row>
    <row r="13" spans="1:11" s="48" customFormat="1" ht="17.25" customHeight="1" x14ac:dyDescent="0.3">
      <c r="A13" s="47"/>
      <c r="B13" s="93" t="s">
        <v>45</v>
      </c>
      <c r="C13" s="94"/>
      <c r="D13" s="99">
        <v>0</v>
      </c>
      <c r="E13" s="100"/>
      <c r="F13" s="99">
        <v>0</v>
      </c>
      <c r="G13" s="100"/>
      <c r="H13" s="105">
        <f t="shared" si="0"/>
        <v>0</v>
      </c>
      <c r="I13" s="106"/>
      <c r="J13" s="86">
        <v>0</v>
      </c>
      <c r="K13" s="87"/>
    </row>
    <row r="14" spans="1:11" s="48" customFormat="1" ht="17.25" customHeight="1" x14ac:dyDescent="0.3">
      <c r="A14" s="47"/>
      <c r="B14" s="93" t="s">
        <v>46</v>
      </c>
      <c r="C14" s="94"/>
      <c r="D14" s="99">
        <v>0</v>
      </c>
      <c r="E14" s="100"/>
      <c r="F14" s="99">
        <v>0</v>
      </c>
      <c r="G14" s="100"/>
      <c r="H14" s="105">
        <f t="shared" si="0"/>
        <v>0</v>
      </c>
      <c r="I14" s="106"/>
      <c r="J14" s="86">
        <v>0</v>
      </c>
      <c r="K14" s="87"/>
    </row>
    <row r="15" spans="1:11" ht="17.25" customHeight="1" x14ac:dyDescent="0.3">
      <c r="A15" s="6"/>
      <c r="B15" s="6" t="s">
        <v>58</v>
      </c>
      <c r="C15" s="7"/>
      <c r="D15" s="88">
        <f>SUM(D11:E14)</f>
        <v>-5942000</v>
      </c>
      <c r="E15" s="89"/>
      <c r="F15" s="88">
        <f>SUM(F11:G14)</f>
        <v>-4418115</v>
      </c>
      <c r="G15" s="89"/>
      <c r="H15" s="88">
        <f>H7</f>
        <v>1523885</v>
      </c>
      <c r="I15" s="89"/>
      <c r="J15" s="90">
        <f>IF(D15=0,0,(H15/D15*100))</f>
        <v>-25.645994614607876</v>
      </c>
      <c r="K15" s="91"/>
    </row>
    <row r="16" spans="1:11" ht="17.25" customHeight="1" x14ac:dyDescent="0.3">
      <c r="A16" s="103" t="s">
        <v>53</v>
      </c>
      <c r="B16" s="103"/>
      <c r="C16" s="104"/>
      <c r="D16" s="51"/>
      <c r="E16" s="52"/>
      <c r="F16" s="107">
        <v>0</v>
      </c>
      <c r="G16" s="108"/>
      <c r="H16" s="107"/>
      <c r="I16" s="108"/>
      <c r="J16" s="12"/>
      <c r="K16" s="13"/>
    </row>
    <row r="17" spans="1:11" ht="17.25" customHeight="1" x14ac:dyDescent="0.3">
      <c r="A17" s="15"/>
      <c r="B17" s="15" t="s">
        <v>28</v>
      </c>
      <c r="C17" s="16"/>
      <c r="D17" s="88"/>
      <c r="E17" s="92"/>
      <c r="F17" s="109">
        <v>0</v>
      </c>
      <c r="G17" s="110"/>
      <c r="H17" s="109">
        <f>F17-D17</f>
        <v>0</v>
      </c>
      <c r="I17" s="110"/>
      <c r="J17" s="17"/>
      <c r="K17" s="18"/>
    </row>
    <row r="18" spans="1:11" ht="17.25" customHeight="1" x14ac:dyDescent="0.3">
      <c r="A18" s="15"/>
      <c r="B18" s="15" t="s">
        <v>27</v>
      </c>
      <c r="C18" s="16"/>
      <c r="D18" s="88"/>
      <c r="E18" s="92"/>
      <c r="F18" s="130">
        <v>0</v>
      </c>
      <c r="G18" s="131"/>
      <c r="H18" s="130">
        <f>F18-D18</f>
        <v>0</v>
      </c>
      <c r="I18" s="131"/>
      <c r="J18" s="17"/>
      <c r="K18" s="18"/>
    </row>
    <row r="19" spans="1:11" ht="17.25" customHeight="1" x14ac:dyDescent="0.3">
      <c r="A19" s="6"/>
      <c r="B19" s="103" t="s">
        <v>59</v>
      </c>
      <c r="C19" s="104"/>
      <c r="D19" s="88">
        <f>SUM(D17:D18)</f>
        <v>0</v>
      </c>
      <c r="E19" s="92"/>
      <c r="F19" s="88">
        <f>SUM(F17:F18)</f>
        <v>0</v>
      </c>
      <c r="G19" s="92"/>
      <c r="H19" s="88">
        <f>SUM(H17:H18)</f>
        <v>0</v>
      </c>
      <c r="I19" s="92"/>
      <c r="J19" s="12"/>
      <c r="K19" s="13"/>
    </row>
    <row r="20" spans="1:11" ht="17.25" customHeight="1" x14ac:dyDescent="0.3">
      <c r="A20" s="103" t="s">
        <v>51</v>
      </c>
      <c r="B20" s="103"/>
      <c r="C20" s="104"/>
      <c r="D20" s="88">
        <f>D15+D19</f>
        <v>-5942000</v>
      </c>
      <c r="E20" s="89"/>
      <c r="F20" s="88">
        <f>F15+F19</f>
        <v>-4418115</v>
      </c>
      <c r="G20" s="89"/>
      <c r="H20" s="88">
        <f>H15+H19</f>
        <v>1523885</v>
      </c>
      <c r="I20" s="89"/>
      <c r="J20" s="90">
        <f>IF(D20=0,0,(H20/D20*100))</f>
        <v>-25.645994614607876</v>
      </c>
      <c r="K20" s="91"/>
    </row>
    <row r="21" spans="1:11" ht="17.25" customHeight="1" x14ac:dyDescent="0.3">
      <c r="A21" s="103" t="s">
        <v>15</v>
      </c>
      <c r="B21" s="103"/>
      <c r="C21" s="104"/>
      <c r="D21" s="132">
        <v>159868000</v>
      </c>
      <c r="E21" s="133"/>
      <c r="F21" s="132">
        <v>162880084</v>
      </c>
      <c r="G21" s="133"/>
      <c r="H21" s="88">
        <f>F21-D21</f>
        <v>3012084</v>
      </c>
      <c r="I21" s="89"/>
      <c r="J21" s="136">
        <f>ABS(H21/D21*100)</f>
        <v>1.884106888182751</v>
      </c>
      <c r="K21" s="137"/>
    </row>
    <row r="22" spans="1:11" ht="17.25" customHeight="1" thickBot="1" x14ac:dyDescent="0.35">
      <c r="A22" s="95" t="s">
        <v>16</v>
      </c>
      <c r="B22" s="95"/>
      <c r="C22" s="96"/>
      <c r="D22" s="101">
        <f>D20+D21</f>
        <v>153926000</v>
      </c>
      <c r="E22" s="102"/>
      <c r="F22" s="101">
        <f>F20+F21</f>
        <v>158461969</v>
      </c>
      <c r="G22" s="102"/>
      <c r="H22" s="101">
        <f>H20+H21</f>
        <v>4535969</v>
      </c>
      <c r="I22" s="102"/>
      <c r="J22" s="138">
        <f>ABS(H22/D22*100)</f>
        <v>2.9468504346244302</v>
      </c>
      <c r="K22" s="139"/>
    </row>
    <row r="23" spans="1:11" ht="17.25" hidden="1" customHeight="1" thickBot="1" x14ac:dyDescent="0.35">
      <c r="A23" s="95"/>
      <c r="B23" s="95"/>
      <c r="C23" s="96"/>
      <c r="D23" s="97"/>
      <c r="E23" s="98"/>
      <c r="F23" s="97"/>
      <c r="G23" s="98"/>
      <c r="H23" s="97"/>
      <c r="I23" s="98"/>
      <c r="J23" s="138"/>
      <c r="K23" s="139"/>
    </row>
    <row r="24" spans="1:11" ht="14.25" customHeight="1" x14ac:dyDescent="0.3"/>
    <row r="25" spans="1:11" ht="16.5" customHeight="1" x14ac:dyDescent="0.3"/>
    <row r="26" spans="1:11" ht="27" customHeight="1" x14ac:dyDescent="0.3">
      <c r="B26" s="121" t="s">
        <v>26</v>
      </c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ht="17.25" customHeight="1" x14ac:dyDescent="0.3">
      <c r="B27" s="122"/>
      <c r="C27" s="122"/>
      <c r="D27" s="122"/>
      <c r="E27" s="122"/>
      <c r="F27" s="122"/>
      <c r="G27" s="122"/>
      <c r="H27" s="122"/>
      <c r="I27" s="122"/>
      <c r="J27" s="122"/>
      <c r="K27" s="122"/>
    </row>
    <row r="28" spans="1:11" ht="20.25" customHeight="1" thickBot="1" x14ac:dyDescent="0.35">
      <c r="C28" s="150" t="s">
        <v>65</v>
      </c>
      <c r="D28" s="150"/>
      <c r="E28" s="150"/>
      <c r="F28" s="150"/>
      <c r="G28" s="150"/>
      <c r="H28" s="150"/>
      <c r="I28" s="125" t="s">
        <v>0</v>
      </c>
      <c r="J28" s="125"/>
      <c r="K28" s="125"/>
    </row>
    <row r="29" spans="1:11" ht="35.25" customHeight="1" x14ac:dyDescent="0.3">
      <c r="A29" s="147" t="s">
        <v>4</v>
      </c>
      <c r="B29" s="151"/>
      <c r="C29" s="146" t="s">
        <v>5</v>
      </c>
      <c r="D29" s="151"/>
      <c r="E29" s="152" t="s">
        <v>6</v>
      </c>
      <c r="F29" s="153"/>
      <c r="G29" s="146" t="s">
        <v>7</v>
      </c>
      <c r="H29" s="151"/>
      <c r="I29" s="146" t="s">
        <v>2</v>
      </c>
      <c r="J29" s="147"/>
      <c r="K29" s="3" t="s">
        <v>6</v>
      </c>
    </row>
    <row r="30" spans="1:11" ht="17.25" customHeight="1" x14ac:dyDescent="0.3">
      <c r="A30" s="160" t="s">
        <v>60</v>
      </c>
      <c r="B30" s="161"/>
      <c r="C30" s="158">
        <f>SUM(C31:D34)</f>
        <v>158461969</v>
      </c>
      <c r="D30" s="159"/>
      <c r="E30" s="111">
        <f>IF(C$30&gt;0,(C30/C$30)*100,0)</f>
        <v>100</v>
      </c>
      <c r="F30" s="112">
        <f>IF(E$5&gt;0,(E30/E$25)*100,0)</f>
        <v>0</v>
      </c>
      <c r="G30" s="162" t="s">
        <v>19</v>
      </c>
      <c r="H30" s="163"/>
      <c r="I30" s="158">
        <f>SUM(I31:J34)</f>
        <v>0</v>
      </c>
      <c r="J30" s="159"/>
      <c r="K30" s="9">
        <f>IF(I$40&gt;0,(I30/I$40)*100,0)</f>
        <v>0</v>
      </c>
    </row>
    <row r="31" spans="1:11" ht="17.25" customHeight="1" x14ac:dyDescent="0.3">
      <c r="A31" s="148" t="s">
        <v>42</v>
      </c>
      <c r="B31" s="149"/>
      <c r="C31" s="99">
        <v>158461969</v>
      </c>
      <c r="D31" s="100"/>
      <c r="E31" s="154">
        <f>IF(C$30&gt;0,(C31/C$30)*100,0)</f>
        <v>100</v>
      </c>
      <c r="F31" s="155">
        <f>IF(E$5&gt;0,(E31/E$25)*100,0)</f>
        <v>0</v>
      </c>
      <c r="G31" s="148"/>
      <c r="H31" s="149"/>
      <c r="I31" s="99"/>
      <c r="J31" s="157"/>
      <c r="K31" s="8">
        <f>IF(I$40&gt;0,(I31/I$40)*100,0)</f>
        <v>0</v>
      </c>
    </row>
    <row r="32" spans="1:11" ht="17.25" customHeight="1" x14ac:dyDescent="0.3">
      <c r="A32" s="19"/>
      <c r="B32" s="5"/>
      <c r="C32" s="49"/>
      <c r="D32" s="50"/>
      <c r="E32" s="8"/>
      <c r="F32" s="14"/>
      <c r="G32" s="19"/>
      <c r="H32" s="5"/>
      <c r="I32" s="49"/>
      <c r="J32" s="53"/>
      <c r="K32" s="8"/>
    </row>
    <row r="33" spans="1:12" ht="17.25" customHeight="1" x14ac:dyDescent="0.3">
      <c r="A33" s="19"/>
      <c r="B33" s="5"/>
      <c r="C33" s="49"/>
      <c r="D33" s="50"/>
      <c r="E33" s="8"/>
      <c r="F33" s="14"/>
      <c r="G33" s="19"/>
      <c r="H33" s="5"/>
      <c r="I33" s="49"/>
      <c r="J33" s="53"/>
      <c r="K33" s="8"/>
    </row>
    <row r="34" spans="1:12" ht="17.25" customHeight="1" x14ac:dyDescent="0.3">
      <c r="A34" s="148"/>
      <c r="B34" s="149"/>
      <c r="C34" s="99">
        <v>0</v>
      </c>
      <c r="D34" s="100"/>
      <c r="E34" s="154">
        <f>IF(C$30&gt;0,(C34/C$30)*100,0)</f>
        <v>0</v>
      </c>
      <c r="F34" s="155">
        <f>IF(E$5&gt;0,(E34/E$25)*100,0)</f>
        <v>0</v>
      </c>
      <c r="G34" s="148"/>
      <c r="H34" s="149"/>
      <c r="I34" s="99"/>
      <c r="J34" s="157"/>
      <c r="K34" s="8">
        <f>IF(I$40&gt;0,(I34/I$40)*100,0)</f>
        <v>0</v>
      </c>
    </row>
    <row r="35" spans="1:12" ht="17.25" customHeight="1" x14ac:dyDescent="0.3">
      <c r="A35" s="148"/>
      <c r="B35" s="149"/>
      <c r="C35" s="99"/>
      <c r="D35" s="100"/>
      <c r="E35" s="154">
        <f>IF(C$30&gt;0,(C35/C$30)*100,0)</f>
        <v>0</v>
      </c>
      <c r="F35" s="155">
        <f>IF(E$5&gt;0,(E35/E$25)*100,0)</f>
        <v>0</v>
      </c>
      <c r="G35" s="171" t="s">
        <v>25</v>
      </c>
      <c r="H35" s="172"/>
      <c r="I35" s="132">
        <f>I36</f>
        <v>158461969</v>
      </c>
      <c r="J35" s="156"/>
      <c r="K35" s="9">
        <f>IF(I$40&gt;0,(I35/I$40)*100,0)</f>
        <v>100</v>
      </c>
    </row>
    <row r="36" spans="1:12" ht="17.25" customHeight="1" x14ac:dyDescent="0.3">
      <c r="A36" s="148"/>
      <c r="B36" s="149"/>
      <c r="C36" s="99"/>
      <c r="D36" s="100"/>
      <c r="E36" s="154">
        <f>IF(C$30&gt;0,(C36/C$30)*100,0)</f>
        <v>0</v>
      </c>
      <c r="F36" s="155">
        <f>IF(E$5&gt;0,(E36/E$25)*100,0)</f>
        <v>0</v>
      </c>
      <c r="G36" s="148" t="s">
        <v>50</v>
      </c>
      <c r="H36" s="149"/>
      <c r="I36" s="99">
        <v>158461969</v>
      </c>
      <c r="J36" s="157"/>
      <c r="K36" s="8">
        <f>IF(I$40&gt;0,(I36/I$40)*100,0)</f>
        <v>100</v>
      </c>
    </row>
    <row r="37" spans="1:12" ht="17.25" customHeight="1" x14ac:dyDescent="0.3">
      <c r="A37" s="148"/>
      <c r="B37" s="149"/>
      <c r="C37" s="99"/>
      <c r="D37" s="100"/>
      <c r="E37" s="154">
        <f>IF(C$30&gt;0,(C37/C$30)*100,0)</f>
        <v>0</v>
      </c>
      <c r="F37" s="155">
        <f>IF(E$5&gt;0,(E37/E$25)*100,0)</f>
        <v>0</v>
      </c>
      <c r="G37" s="148"/>
      <c r="H37" s="149"/>
      <c r="I37" s="99"/>
      <c r="J37" s="157"/>
      <c r="K37" s="8">
        <f>IF(I$40&gt;0,(I37/I$40)*100,0)</f>
        <v>0</v>
      </c>
    </row>
    <row r="38" spans="1:12" ht="17.25" customHeight="1" x14ac:dyDescent="0.3">
      <c r="A38" s="19"/>
      <c r="B38" s="5"/>
      <c r="C38" s="49"/>
      <c r="D38" s="50"/>
      <c r="E38" s="8"/>
      <c r="F38" s="14"/>
      <c r="G38" s="19"/>
      <c r="H38" s="5"/>
      <c r="I38" s="49"/>
      <c r="J38" s="53"/>
      <c r="K38" s="8"/>
    </row>
    <row r="39" spans="1:12" ht="17.25" customHeight="1" x14ac:dyDescent="0.3">
      <c r="A39" s="19"/>
      <c r="B39" s="5"/>
      <c r="C39" s="49"/>
      <c r="D39" s="50"/>
      <c r="E39" s="8"/>
      <c r="F39" s="14"/>
      <c r="G39" s="19"/>
      <c r="H39" s="5"/>
      <c r="I39" s="49"/>
      <c r="J39" s="53"/>
      <c r="K39" s="8"/>
    </row>
    <row r="40" spans="1:12" ht="19.5" customHeight="1" thickBot="1" x14ac:dyDescent="0.35">
      <c r="A40" s="166" t="s">
        <v>18</v>
      </c>
      <c r="B40" s="167"/>
      <c r="C40" s="101">
        <f>SUM(C31:D39)</f>
        <v>158461969</v>
      </c>
      <c r="D40" s="102"/>
      <c r="E40" s="97">
        <f>IF(C$30&gt;0,(C40/C$30)*100,0)</f>
        <v>100</v>
      </c>
      <c r="F40" s="98">
        <f>IF(E$5&gt;0,(E40/E$25)*100,0)</f>
        <v>0</v>
      </c>
      <c r="G40" s="169" t="s">
        <v>20</v>
      </c>
      <c r="H40" s="170"/>
      <c r="I40" s="101">
        <f>I30+I35</f>
        <v>158461969</v>
      </c>
      <c r="J40" s="168"/>
      <c r="K40" s="10">
        <f>IF(I$40&gt;0,(I40/I$40)*100,0)</f>
        <v>100</v>
      </c>
      <c r="L40" s="11"/>
    </row>
    <row r="41" spans="1:12" s="4" customFormat="1" ht="16.5" customHeight="1" x14ac:dyDescent="0.3">
      <c r="B41" s="164"/>
      <c r="C41" s="165"/>
      <c r="D41" s="165"/>
      <c r="E41" s="165"/>
      <c r="F41" s="165"/>
      <c r="G41" s="165"/>
      <c r="H41" s="165"/>
      <c r="I41" s="165"/>
      <c r="J41" s="165"/>
      <c r="K41" s="165"/>
    </row>
    <row r="42" spans="1:12" ht="16.5" customHeight="1" x14ac:dyDescent="0.3">
      <c r="B42" s="164"/>
      <c r="C42" s="164"/>
      <c r="D42" s="164"/>
      <c r="E42" s="164"/>
      <c r="F42" s="164"/>
      <c r="G42" s="164"/>
      <c r="H42" s="164"/>
      <c r="I42" s="164"/>
      <c r="J42" s="164"/>
      <c r="K42" s="164"/>
    </row>
  </sheetData>
  <mergeCells count="138">
    <mergeCell ref="B42:K42"/>
    <mergeCell ref="C40:D40"/>
    <mergeCell ref="E40:F40"/>
    <mergeCell ref="I31:J31"/>
    <mergeCell ref="I37:J37"/>
    <mergeCell ref="C31:D31"/>
    <mergeCell ref="B41:K41"/>
    <mergeCell ref="A40:B40"/>
    <mergeCell ref="A35:B35"/>
    <mergeCell ref="G36:H36"/>
    <mergeCell ref="C35:D35"/>
    <mergeCell ref="I34:J34"/>
    <mergeCell ref="A34:B34"/>
    <mergeCell ref="A31:B31"/>
    <mergeCell ref="G37:H37"/>
    <mergeCell ref="I40:J40"/>
    <mergeCell ref="E37:F37"/>
    <mergeCell ref="A37:B37"/>
    <mergeCell ref="E36:F36"/>
    <mergeCell ref="E35:F35"/>
    <mergeCell ref="E34:F34"/>
    <mergeCell ref="G40:H40"/>
    <mergeCell ref="C37:D37"/>
    <mergeCell ref="G35:H35"/>
    <mergeCell ref="C36:D36"/>
    <mergeCell ref="I29:J29"/>
    <mergeCell ref="G31:H31"/>
    <mergeCell ref="C28:H28"/>
    <mergeCell ref="C34:D34"/>
    <mergeCell ref="H23:I23"/>
    <mergeCell ref="J23:K23"/>
    <mergeCell ref="B27:K27"/>
    <mergeCell ref="A29:B29"/>
    <mergeCell ref="G29:H29"/>
    <mergeCell ref="E29:F29"/>
    <mergeCell ref="E31:F31"/>
    <mergeCell ref="A36:B36"/>
    <mergeCell ref="G34:H34"/>
    <mergeCell ref="I35:J35"/>
    <mergeCell ref="B26:K26"/>
    <mergeCell ref="I28:K28"/>
    <mergeCell ref="I36:J36"/>
    <mergeCell ref="I30:J30"/>
    <mergeCell ref="A30:B30"/>
    <mergeCell ref="C29:D29"/>
    <mergeCell ref="G30:H30"/>
    <mergeCell ref="C30:D30"/>
    <mergeCell ref="E30:F30"/>
    <mergeCell ref="A20:C20"/>
    <mergeCell ref="H5:I5"/>
    <mergeCell ref="H18:I18"/>
    <mergeCell ref="J20:K20"/>
    <mergeCell ref="J21:K21"/>
    <mergeCell ref="A22:C22"/>
    <mergeCell ref="J22:K22"/>
    <mergeCell ref="H22:I22"/>
    <mergeCell ref="J5:K5"/>
    <mergeCell ref="F15:G15"/>
    <mergeCell ref="H15:I15"/>
    <mergeCell ref="F17:G17"/>
    <mergeCell ref="J6:K6"/>
    <mergeCell ref="F4:G5"/>
    <mergeCell ref="H6:I6"/>
    <mergeCell ref="H4:K4"/>
    <mergeCell ref="J7:K7"/>
    <mergeCell ref="D17:E17"/>
    <mergeCell ref="F18:G18"/>
    <mergeCell ref="F16:G16"/>
    <mergeCell ref="F7:G7"/>
    <mergeCell ref="F20:G20"/>
    <mergeCell ref="B11:C11"/>
    <mergeCell ref="F22:G22"/>
    <mergeCell ref="D21:E21"/>
    <mergeCell ref="F21:G21"/>
    <mergeCell ref="J11:K11"/>
    <mergeCell ref="J10:K10"/>
    <mergeCell ref="J9:K9"/>
    <mergeCell ref="F8:G8"/>
    <mergeCell ref="H8:I8"/>
    <mergeCell ref="J12:K12"/>
    <mergeCell ref="B13:C13"/>
    <mergeCell ref="D13:E13"/>
    <mergeCell ref="B9:C9"/>
    <mergeCell ref="D9:E9"/>
    <mergeCell ref="F9:G9"/>
    <mergeCell ref="D12:E12"/>
    <mergeCell ref="F12:G12"/>
    <mergeCell ref="H12:I12"/>
    <mergeCell ref="D11:E11"/>
    <mergeCell ref="F11:G11"/>
    <mergeCell ref="H11:I11"/>
    <mergeCell ref="J14:K14"/>
    <mergeCell ref="H13:I13"/>
    <mergeCell ref="B12:C12"/>
    <mergeCell ref="D6:E6"/>
    <mergeCell ref="A4:C5"/>
    <mergeCell ref="D7:E7"/>
    <mergeCell ref="A6:C6"/>
    <mergeCell ref="D4:E5"/>
    <mergeCell ref="F6:G6"/>
    <mergeCell ref="B10:C10"/>
    <mergeCell ref="B1:K1"/>
    <mergeCell ref="B2:K2"/>
    <mergeCell ref="C3:H3"/>
    <mergeCell ref="I3:K3"/>
    <mergeCell ref="D10:E10"/>
    <mergeCell ref="H9:I9"/>
    <mergeCell ref="B7:C7"/>
    <mergeCell ref="F10:G10"/>
    <mergeCell ref="H10:I10"/>
    <mergeCell ref="B8:C8"/>
    <mergeCell ref="D8:E8"/>
    <mergeCell ref="J8:K8"/>
    <mergeCell ref="H7:I7"/>
    <mergeCell ref="J13:K13"/>
    <mergeCell ref="H20:I20"/>
    <mergeCell ref="J15:K15"/>
    <mergeCell ref="D19:E19"/>
    <mergeCell ref="B14:C14"/>
    <mergeCell ref="A23:C23"/>
    <mergeCell ref="D23:E23"/>
    <mergeCell ref="F23:G23"/>
    <mergeCell ref="D14:E14"/>
    <mergeCell ref="F14:G14"/>
    <mergeCell ref="D22:E22"/>
    <mergeCell ref="H21:I21"/>
    <mergeCell ref="F13:G13"/>
    <mergeCell ref="B19:C19"/>
    <mergeCell ref="H14:I14"/>
    <mergeCell ref="H16:I16"/>
    <mergeCell ref="D18:E18"/>
    <mergeCell ref="H17:I17"/>
    <mergeCell ref="D20:E20"/>
    <mergeCell ref="D15:E15"/>
    <mergeCell ref="F19:G19"/>
    <mergeCell ref="H19:I19"/>
    <mergeCell ref="A16:C16"/>
    <mergeCell ref="A21:C21"/>
  </mergeCells>
  <phoneticPr fontId="7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餘絀表及撥補表</vt:lpstr>
      <vt:lpstr>現流表及平衡表</vt:lpstr>
      <vt:lpstr>現流表及平衡表!Print_Area</vt:lpstr>
      <vt:lpstr>餘絀表及撥補表!Print_Area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Q204</dc:creator>
  <cp:lastModifiedBy>陳思穎</cp:lastModifiedBy>
  <cp:lastPrinted>2023-03-09T12:58:16Z</cp:lastPrinted>
  <dcterms:created xsi:type="dcterms:W3CDTF">2011-04-19T02:39:36Z</dcterms:created>
  <dcterms:modified xsi:type="dcterms:W3CDTF">2023-03-10T11:43:50Z</dcterms:modified>
</cp:coreProperties>
</file>