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76" windowHeight="732" activeTab="1"/>
  </bookViews>
  <sheets>
    <sheet name="收支營運表及淨值變動表" sheetId="1" r:id="rId1"/>
    <sheet name="現流表及平衡表" sheetId="2" r:id="rId2"/>
  </sheets>
  <definedNames>
    <definedName name="_xlfn.IFERROR" hidden="1">#NAME?</definedName>
    <definedName name="_xlnm.Print_Area" localSheetId="0">'收支營運表及淨值變動表'!$A$1:$H$47</definedName>
    <definedName name="_xlnm.Print_Area" localSheetId="1">'現流表及平衡表'!$A$1:$K$51</definedName>
  </definedNames>
  <calcPr fullCalcOnLoad="1"/>
</workbook>
</file>

<file path=xl/sharedStrings.xml><?xml version="1.0" encoding="utf-8"?>
<sst xmlns="http://schemas.openxmlformats.org/spreadsheetml/2006/main" count="109" uniqueCount="92">
  <si>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</si>
  <si>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</si>
  <si>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</si>
  <si>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</si>
  <si>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</si>
  <si>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</si>
  <si>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</si>
  <si>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</si>
  <si>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</si>
  <si>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投資活動之現金流量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</si>
  <si>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</si>
  <si>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</si>
  <si>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</si>
  <si>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</si>
  <si>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</si>
  <si>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</si>
  <si>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</si>
  <si>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流動資產</t>
  </si>
  <si>
    <t>流動負債</t>
  </si>
  <si>
    <t>其他資產</t>
  </si>
  <si>
    <t>淨值</t>
  </si>
  <si>
    <t>合                 計</t>
  </si>
  <si>
    <t>金額</t>
  </si>
  <si>
    <t>本年度預算數</t>
  </si>
  <si>
    <t>本年度
預算數</t>
  </si>
  <si>
    <t>收入</t>
  </si>
  <si>
    <t>支出</t>
  </si>
  <si>
    <t>業務收入</t>
  </si>
  <si>
    <t>業務外收入</t>
  </si>
  <si>
    <t>業務成本與費用</t>
  </si>
  <si>
    <t>業務外費用</t>
  </si>
  <si>
    <t>無形資產</t>
  </si>
  <si>
    <t>其他負債</t>
  </si>
  <si>
    <t>增加無形資產及其他資產</t>
  </si>
  <si>
    <t>不動產、廠房及設備</t>
  </si>
  <si>
    <t>利息股利之調整</t>
  </si>
  <si>
    <t>收取利息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</si>
  <si>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</si>
  <si>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</si>
  <si>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％</t>
  </si>
  <si>
    <r>
      <rPr>
        <b/>
        <sz val="10"/>
        <rFont val="細明體"/>
        <family val="3"/>
      </rP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</si>
  <si>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負　債</t>
  </si>
  <si>
    <t>累積餘絀</t>
  </si>
  <si>
    <t>國家表演藝術中心平衡表</t>
  </si>
  <si>
    <t>收取股利</t>
  </si>
  <si>
    <t>基金</t>
  </si>
  <si>
    <t>公積</t>
  </si>
  <si>
    <t>國家表演藝術中心現金流量表</t>
  </si>
  <si>
    <t>增加短期債務、流動金融負債及其他負債</t>
  </si>
  <si>
    <t xml:space="preserve"> 單位：新臺幣元</t>
  </si>
  <si>
    <t>未計利息股利之現金流入（流出）</t>
  </si>
  <si>
    <t>投資、長期應收款、貸</t>
  </si>
  <si>
    <t>墊款及準備金</t>
  </si>
  <si>
    <t>增加不動產、廠房及設備及礦場資源</t>
  </si>
  <si>
    <t xml:space="preserve">    業務活動之淨現金流入（流出）</t>
  </si>
  <si>
    <t xml:space="preserve">    籌資活動之淨現金流入（流出）</t>
  </si>
  <si>
    <t>現金及約當現金之淨增（淨減）</t>
  </si>
  <si>
    <t>籌資活動之現金流量</t>
  </si>
  <si>
    <t xml:space="preserve">    投資活動之淨現金流入（流出）</t>
  </si>
  <si>
    <t>減少短期債務、流動金融負債及其他負債</t>
  </si>
  <si>
    <t>項　目</t>
  </si>
  <si>
    <t>基金</t>
  </si>
  <si>
    <t>公積</t>
  </si>
  <si>
    <t>合計</t>
  </si>
  <si>
    <t>本年度期初餘額</t>
  </si>
  <si>
    <t>本年度期末餘額</t>
  </si>
  <si>
    <t>減少流動金融資產及短期貸墊款</t>
  </si>
  <si>
    <t>國家表演藝術中心淨值變動表</t>
  </si>
  <si>
    <t>國家表演藝術中心收支營運表</t>
  </si>
  <si>
    <t>累積餘絀</t>
  </si>
  <si>
    <r>
      <rPr>
        <b/>
        <sz val="12"/>
        <rFont val="細明體"/>
        <family val="3"/>
      </rPr>
      <t>單位：新臺幣元</t>
    </r>
    <r>
      <rPr>
        <b/>
        <sz val="12"/>
        <rFont val="Times New Roman"/>
        <family val="1"/>
      </rPr>
      <t xml:space="preserve">    </t>
    </r>
  </si>
  <si>
    <t>淨值其他項目</t>
  </si>
  <si>
    <t>淨值其他項目</t>
  </si>
  <si>
    <t>匯率變動影響數</t>
  </si>
  <si>
    <t>稅前賸餘（短絀）</t>
  </si>
  <si>
    <t>未計利息股利之本期賸餘（短絀）</t>
  </si>
  <si>
    <t>本年度增（減－）數</t>
  </si>
  <si>
    <r>
      <t xml:space="preserve"> </t>
    </r>
    <r>
      <rPr>
        <b/>
        <sz val="12"/>
        <rFont val="細明體"/>
        <family val="3"/>
      </rPr>
      <t>單位：新臺幣元</t>
    </r>
  </si>
  <si>
    <r>
      <t xml:space="preserve">                            </t>
    </r>
    <r>
      <rPr>
        <b/>
        <sz val="12"/>
        <rFont val="新細明體"/>
        <family val="1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           </t>
    </r>
    <r>
      <rPr>
        <b/>
        <sz val="12"/>
        <rFont val="Times New Roman"/>
        <family val="1"/>
      </rPr>
      <t xml:space="preserve">  </t>
    </r>
  </si>
  <si>
    <t>本期賸餘（短絀）</t>
  </si>
  <si>
    <t>其他投資活動之現金流入</t>
  </si>
  <si>
    <t xml:space="preserve"> </t>
  </si>
  <si>
    <t xml:space="preserve"> </t>
  </si>
  <si>
    <t xml:space="preserve">註：信託代理與保證資產（負債）性質科目，本年度決算核定數為242,245,791元。    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</si>
  <si>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</si>
  <si>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年度</t>
    </r>
  </si>
  <si>
    <r>
      <t xml:space="preserve">    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        </t>
    </r>
  </si>
  <si>
    <r>
      <t xml:space="preserve">                 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細明體"/>
        <family val="3"/>
      </rPr>
      <t>年度</t>
    </r>
    <r>
      <rPr>
        <b/>
        <sz val="12"/>
        <rFont val="Times New Roman"/>
        <family val="1"/>
      </rPr>
      <t xml:space="preserve">      </t>
    </r>
  </si>
  <si>
    <t>減少不動產、廠房及設備及礦場資源</t>
  </si>
  <si>
    <t>--</t>
  </si>
  <si>
    <t>--</t>
  </si>
  <si>
    <t>調整項目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</si>
</sst>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  <numFmt numFmtId="181" formatCode="_(* #,##0.000_);_(&quot;-&quot;\ #,##0.000_);_(* &quot;&quot;_);_(@_)"/>
    <numFmt numFmtId="182" formatCode="_(* #,##0.0000_);_(&quot;-&quot;\ #,##0.0000_);_(* &quot;&quot;_);_(@_)"/>
    <numFmt numFmtId="183" formatCode="_(* #,##0.00000_);_(&quot;-&quot;\ #,##0.00000_);_(* &quot;&quot;_);_(@_)"/>
    <numFmt numFmtId="184" formatCode="_(* #,##0.000000_);_(&quot;-&quot;\ #,##0.000000_);_(* &quot;&quot;_);_(@_)"/>
    <numFmt numFmtId="185" formatCode="_(* #,##0.0_);_(&quot;-&quot;\ #,##0.0_);_(* &quot;&quot;_);_(@_)"/>
    <numFmt numFmtId="186" formatCode="_(* #,##0_);_(&quot;-&quot;\ #,##0_);_(* &quot;&quot;_);_(@_)"/>
    <numFmt numFmtId="187" formatCode="#,##0;\-#,##0;_-* &quot;-&quot;_-"/>
    <numFmt numFmtId="188" formatCode="0.0%"/>
    <numFmt numFmtId="189" formatCode="0.000%"/>
    <numFmt numFmtId="190" formatCode="0.0000%"/>
    <numFmt numFmtId="191" formatCode="0.00000"/>
    <numFmt numFmtId="192" formatCode="0.0000"/>
    <numFmt numFmtId="193" formatCode="0.000"/>
  </numFmts>
  <fonts count="52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9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10" xfId="0" applyFont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left" vertical="center"/>
      <protection locked="0"/>
    </xf>
    <xf numFmtId="177" fontId="11" fillId="0" borderId="14" xfId="0" applyNumberFormat="1" applyFont="1" applyFill="1" applyBorder="1" applyAlignment="1" applyProtection="1">
      <alignment horizontal="left" vertical="center"/>
      <protection locked="0"/>
    </xf>
    <xf numFmtId="177" fontId="11" fillId="0" borderId="14" xfId="0" applyNumberFormat="1" applyFont="1" applyFill="1" applyBorder="1" applyAlignment="1" applyProtection="1">
      <alignment vertical="center" readingOrder="2"/>
      <protection/>
    </xf>
    <xf numFmtId="177" fontId="11" fillId="0" borderId="14" xfId="0" applyNumberFormat="1" applyFont="1" applyFill="1" applyBorder="1" applyAlignment="1" applyProtection="1">
      <alignment horizontal="center" vertical="center"/>
      <protection locked="0"/>
    </xf>
    <xf numFmtId="177" fontId="11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vertical="center"/>
      <protection/>
    </xf>
    <xf numFmtId="177" fontId="9" fillId="0" borderId="14" xfId="0" applyNumberFormat="1" applyFont="1" applyFill="1" applyBorder="1" applyAlignment="1" applyProtection="1">
      <alignment vertical="center" readingOrder="2"/>
      <protection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177" fontId="11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186" fontId="11" fillId="0" borderId="14" xfId="0" applyNumberFormat="1" applyFont="1" applyFill="1" applyBorder="1" applyAlignment="1" applyProtection="1">
      <alignment horizontal="left" vertical="center"/>
      <protection locked="0"/>
    </xf>
    <xf numFmtId="186" fontId="9" fillId="0" borderId="14" xfId="0" applyNumberFormat="1" applyFont="1" applyFill="1" applyBorder="1" applyAlignment="1" applyProtection="1">
      <alignment vertical="center"/>
      <protection/>
    </xf>
    <xf numFmtId="186" fontId="11" fillId="0" borderId="14" xfId="0" applyNumberFormat="1" applyFont="1" applyFill="1" applyBorder="1" applyAlignment="1" applyProtection="1">
      <alignment horizontal="center" vertical="center"/>
      <protection locked="0"/>
    </xf>
    <xf numFmtId="186" fontId="11" fillId="0" borderId="14" xfId="0" applyNumberFormat="1" applyFont="1" applyFill="1" applyBorder="1" applyAlignment="1" applyProtection="1">
      <alignment horizontal="right" vertical="center"/>
      <protection/>
    </xf>
    <xf numFmtId="186" fontId="11" fillId="0" borderId="15" xfId="0" applyNumberFormat="1" applyFont="1" applyFill="1" applyBorder="1" applyAlignment="1" applyProtection="1">
      <alignment horizontal="right" vertical="center"/>
      <protection locked="0"/>
    </xf>
    <xf numFmtId="186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176" fontId="9" fillId="0" borderId="0" xfId="0" applyNumberFormat="1" applyFont="1" applyFill="1" applyBorder="1" applyAlignment="1" applyProtection="1">
      <alignment vertical="center" readingOrder="2"/>
      <protection/>
    </xf>
    <xf numFmtId="0" fontId="15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center" vertical="center"/>
      <protection/>
    </xf>
    <xf numFmtId="177" fontId="11" fillId="0" borderId="0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 readingOrder="2"/>
      <protection/>
    </xf>
    <xf numFmtId="0" fontId="5" fillId="0" borderId="17" xfId="0" applyFont="1" applyBorder="1" applyAlignment="1" applyProtection="1">
      <alignment horizontal="center" vertical="center"/>
      <protection/>
    </xf>
    <xf numFmtId="177" fontId="9" fillId="0" borderId="13" xfId="0" applyNumberFormat="1" applyFont="1" applyFill="1" applyBorder="1" applyAlignment="1" applyProtection="1">
      <alignment vertical="center" readingOrder="2"/>
      <protection/>
    </xf>
    <xf numFmtId="177" fontId="11" fillId="0" borderId="13" xfId="0" applyNumberFormat="1" applyFont="1" applyFill="1" applyBorder="1" applyAlignment="1" applyProtection="1">
      <alignment vertical="center" readingOrder="2"/>
      <protection/>
    </xf>
    <xf numFmtId="0" fontId="15" fillId="0" borderId="18" xfId="0" applyFont="1" applyFill="1" applyBorder="1" applyAlignment="1">
      <alignment vertical="center"/>
    </xf>
    <xf numFmtId="176" fontId="11" fillId="0" borderId="18" xfId="0" applyNumberFormat="1" applyFont="1" applyFill="1" applyBorder="1" applyAlignment="1" applyProtection="1">
      <alignment horizontal="right" vertical="center" readingOrder="2"/>
      <protection/>
    </xf>
    <xf numFmtId="0" fontId="14" fillId="0" borderId="19" xfId="0" applyFont="1" applyFill="1" applyBorder="1" applyAlignment="1" applyProtection="1">
      <alignment horizontal="left" vertical="center"/>
      <protection locked="0"/>
    </xf>
    <xf numFmtId="177" fontId="11" fillId="0" borderId="20" xfId="0" applyNumberFormat="1" applyFont="1" applyFill="1" applyBorder="1" applyAlignment="1" applyProtection="1">
      <alignment horizontal="left" vertical="center"/>
      <protection locked="0"/>
    </xf>
    <xf numFmtId="186" fontId="11" fillId="0" borderId="13" xfId="0" applyNumberFormat="1" applyFont="1" applyFill="1" applyBorder="1" applyAlignment="1" applyProtection="1">
      <alignment horizontal="center" vertical="center"/>
      <protection locked="0"/>
    </xf>
    <xf numFmtId="177" fontId="11" fillId="0" borderId="20" xfId="0" applyNumberFormat="1" applyFont="1" applyFill="1" applyBorder="1" applyAlignment="1" applyProtection="1">
      <alignment horizontal="center" vertical="center"/>
      <protection/>
    </xf>
    <xf numFmtId="177" fontId="11" fillId="0" borderId="20" xfId="0" applyNumberFormat="1" applyFont="1" applyFill="1" applyBorder="1" applyAlignment="1" applyProtection="1">
      <alignment horizontal="center" vertical="center"/>
      <protection locked="0"/>
    </xf>
    <xf numFmtId="177" fontId="11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 applyProtection="1">
      <alignment vertical="top"/>
      <protection locked="0"/>
    </xf>
    <xf numFmtId="0" fontId="7" fillId="0" borderId="18" xfId="0" applyFont="1" applyBorder="1" applyAlignment="1" applyProtection="1">
      <alignment horizontal="right" vertical="top"/>
      <protection locked="0"/>
    </xf>
    <xf numFmtId="186" fontId="9" fillId="0" borderId="15" xfId="0" applyNumberFormat="1" applyFont="1" applyFill="1" applyBorder="1" applyAlignment="1" applyProtection="1">
      <alignment horizontal="right" vertical="center"/>
      <protection locked="0"/>
    </xf>
    <xf numFmtId="186" fontId="9" fillId="0" borderId="13" xfId="0" applyNumberFormat="1" applyFont="1" applyFill="1" applyBorder="1" applyAlignment="1" applyProtection="1">
      <alignment horizontal="right" vertical="center"/>
      <protection locked="0"/>
    </xf>
    <xf numFmtId="187" fontId="9" fillId="0" borderId="21" xfId="0" applyNumberFormat="1" applyFont="1" applyFill="1" applyBorder="1" applyAlignment="1">
      <alignment vertical="top"/>
    </xf>
    <xf numFmtId="187" fontId="9" fillId="0" borderId="22" xfId="0" applyNumberFormat="1" applyFont="1" applyFill="1" applyBorder="1" applyAlignment="1">
      <alignment vertical="top"/>
    </xf>
    <xf numFmtId="187" fontId="9" fillId="0" borderId="14" xfId="0" applyNumberFormat="1" applyFont="1" applyFill="1" applyBorder="1" applyAlignment="1">
      <alignment vertical="top"/>
    </xf>
    <xf numFmtId="187" fontId="9" fillId="0" borderId="13" xfId="0" applyNumberFormat="1" applyFont="1" applyFill="1" applyBorder="1" applyAlignment="1">
      <alignment vertical="top"/>
    </xf>
    <xf numFmtId="0" fontId="11" fillId="0" borderId="0" xfId="38" applyNumberFormat="1" applyFont="1" applyAlignment="1">
      <alignment vertical="center"/>
    </xf>
    <xf numFmtId="186" fontId="11" fillId="0" borderId="0" xfId="0" applyNumberFormat="1" applyFont="1" applyFill="1" applyBorder="1" applyAlignment="1" applyProtection="1" quotePrefix="1">
      <alignment horizontal="right" vertical="center"/>
      <protection locked="0"/>
    </xf>
    <xf numFmtId="186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187" fontId="9" fillId="0" borderId="23" xfId="0" applyNumberFormat="1" applyFont="1" applyFill="1" applyBorder="1" applyAlignment="1">
      <alignment horizontal="right" vertical="top"/>
    </xf>
    <xf numFmtId="187" fontId="9" fillId="0" borderId="24" xfId="0" applyNumberFormat="1" applyFont="1" applyFill="1" applyBorder="1" applyAlignment="1">
      <alignment horizontal="right" vertical="top"/>
    </xf>
    <xf numFmtId="187" fontId="9" fillId="0" borderId="0" xfId="0" applyNumberFormat="1" applyFont="1" applyFill="1" applyBorder="1" applyAlignment="1">
      <alignment horizontal="right" vertical="top"/>
    </xf>
    <xf numFmtId="0" fontId="13" fillId="0" borderId="24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186" fontId="11" fillId="0" borderId="15" xfId="0" applyNumberFormat="1" applyFont="1" applyFill="1" applyBorder="1" applyAlignment="1" applyProtection="1">
      <alignment horizontal="right" vertical="center"/>
      <protection locked="0"/>
    </xf>
    <xf numFmtId="186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left" vertical="center"/>
    </xf>
    <xf numFmtId="186" fontId="11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0" xfId="38" applyNumberFormat="1" applyFont="1" applyBorder="1" applyAlignment="1">
      <alignment horizontal="right" vertical="center"/>
    </xf>
    <xf numFmtId="186" fontId="0" fillId="0" borderId="13" xfId="0" applyNumberFormat="1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 applyProtection="1" quotePrefix="1">
      <alignment horizontal="right" vertical="center"/>
      <protection locked="0"/>
    </xf>
    <xf numFmtId="186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186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186" fontId="9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right"/>
      <protection/>
    </xf>
    <xf numFmtId="186" fontId="9" fillId="0" borderId="15" xfId="0" applyNumberFormat="1" applyFont="1" applyFill="1" applyBorder="1" applyAlignment="1" applyProtection="1">
      <alignment horizontal="right" vertical="center"/>
      <protection locked="0"/>
    </xf>
    <xf numFmtId="186" fontId="9" fillId="0" borderId="13" xfId="0" applyNumberFormat="1" applyFont="1" applyFill="1" applyBorder="1" applyAlignment="1" applyProtection="1">
      <alignment horizontal="right" vertical="center"/>
      <protection locked="0"/>
    </xf>
    <xf numFmtId="0" fontId="9" fillId="0" borderId="18" xfId="38" applyNumberFormat="1" applyFont="1" applyBorder="1" applyAlignment="1">
      <alignment horizontal="right" vertical="center"/>
    </xf>
    <xf numFmtId="0" fontId="5" fillId="0" borderId="29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9" fillId="0" borderId="0" xfId="38" applyNumberFormat="1" applyFont="1" applyBorder="1" applyAlignment="1">
      <alignment horizontal="right" vertical="center"/>
    </xf>
    <xf numFmtId="2" fontId="11" fillId="0" borderId="0" xfId="38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186" fontId="0" fillId="0" borderId="13" xfId="0" applyNumberFormat="1" applyFont="1" applyBorder="1" applyAlignment="1">
      <alignment horizontal="right" vertical="center"/>
    </xf>
    <xf numFmtId="186" fontId="9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8" xfId="0" applyFont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9" fillId="0" borderId="23" xfId="0" applyNumberFormat="1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18" xfId="0" applyFont="1" applyBorder="1" applyAlignment="1" applyProtection="1">
      <alignment horizontal="center" vertical="top"/>
      <protection locked="0"/>
    </xf>
    <xf numFmtId="0" fontId="5" fillId="0" borderId="29" xfId="0" applyFont="1" applyBorder="1" applyAlignment="1" applyProtection="1">
      <alignment horizontal="distributed" vertical="center" wrapText="1" indent="1"/>
      <protection/>
    </xf>
    <xf numFmtId="0" fontId="5" fillId="0" borderId="31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0" fillId="0" borderId="33" xfId="0" applyFont="1" applyBorder="1" applyAlignment="1">
      <alignment vertical="center"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distributed" vertical="center" indent="1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177" fontId="9" fillId="0" borderId="21" xfId="0" applyNumberFormat="1" applyFont="1" applyFill="1" applyBorder="1" applyAlignment="1" applyProtection="1">
      <alignment horizontal="right" vertical="center"/>
      <protection/>
    </xf>
    <xf numFmtId="186" fontId="9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13" fillId="0" borderId="15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0" fillId="0" borderId="13" xfId="0" applyFill="1" applyBorder="1" applyAlignment="1">
      <alignment horizontal="distributed" vertical="center" indent="1"/>
    </xf>
    <xf numFmtId="0" fontId="13" fillId="0" borderId="24" xfId="0" applyFont="1" applyFill="1" applyBorder="1" applyAlignment="1" applyProtection="1">
      <alignment horizontal="distributed" vertical="center" indent="1"/>
      <protection/>
    </xf>
    <xf numFmtId="0" fontId="13" fillId="0" borderId="21" xfId="0" applyFont="1" applyFill="1" applyBorder="1" applyAlignment="1" applyProtection="1">
      <alignment horizontal="distributed" vertical="center" indent="1"/>
      <protection/>
    </xf>
    <xf numFmtId="186" fontId="9" fillId="0" borderId="23" xfId="0" applyNumberFormat="1" applyFont="1" applyFill="1" applyBorder="1" applyAlignment="1" applyProtection="1">
      <alignment horizontal="right" vertical="center"/>
      <protection locked="0"/>
    </xf>
    <xf numFmtId="186" fontId="18" fillId="0" borderId="2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186" fontId="0" fillId="0" borderId="13" xfId="0" applyNumberFormat="1" applyFill="1" applyBorder="1" applyAlignment="1">
      <alignment horizontal="right" vertical="center"/>
    </xf>
    <xf numFmtId="186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186" fontId="9" fillId="0" borderId="23" xfId="0" applyNumberFormat="1" applyFont="1" applyFill="1" applyBorder="1" applyAlignment="1" applyProtection="1">
      <alignment horizontal="right" vertical="center"/>
      <protection/>
    </xf>
    <xf numFmtId="186" fontId="9" fillId="0" borderId="21" xfId="0" applyNumberFormat="1" applyFont="1" applyFill="1" applyBorder="1" applyAlignment="1" applyProtection="1">
      <alignment horizontal="right" vertical="center"/>
      <protection/>
    </xf>
    <xf numFmtId="0" fontId="13" fillId="0" borderId="23" xfId="0" applyFont="1" applyFill="1" applyBorder="1" applyAlignment="1" applyProtection="1">
      <alignment horizontal="distributed" vertical="center" indent="1"/>
      <protection/>
    </xf>
    <xf numFmtId="0" fontId="0" fillId="0" borderId="21" xfId="0" applyFill="1" applyBorder="1" applyAlignment="1">
      <alignment horizontal="distributed" vertical="center" indent="1"/>
    </xf>
    <xf numFmtId="0" fontId="5" fillId="0" borderId="33" xfId="0" applyFont="1" applyBorder="1" applyAlignment="1" applyProtection="1">
      <alignment horizontal="center" vertical="center"/>
      <protection/>
    </xf>
    <xf numFmtId="186" fontId="9" fillId="0" borderId="11" xfId="0" applyNumberFormat="1" applyFont="1" applyFill="1" applyBorder="1" applyAlignment="1" applyProtection="1">
      <alignment horizontal="right" vertical="center"/>
      <protection/>
    </xf>
    <xf numFmtId="186" fontId="9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186" fontId="9" fillId="0" borderId="11" xfId="0" applyNumberFormat="1" applyFont="1" applyFill="1" applyBorder="1" applyAlignment="1" applyProtection="1">
      <alignment horizontal="right" vertical="center"/>
      <protection locked="0"/>
    </xf>
    <xf numFmtId="186" fontId="18" fillId="0" borderId="19" xfId="0" applyNumberFormat="1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8" fillId="0" borderId="18" xfId="0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186" fontId="11" fillId="0" borderId="13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6">
      <selection activeCell="A29" sqref="B29"/>
    </sheetView>
  </sheetViews>
  <sheetFormatPr defaultColWidth="9.00390625" defaultRowHeight="16.5"/>
  <cols>
    <col min="1" max="1" width="1.75390625" style="25" customWidth="1"/>
    <col min="2" max="2" width="16.00390625" style="25" customWidth="1"/>
    <col min="3" max="3" width="13.125" style="25" customWidth="1"/>
    <col min="4" max="4" width="10.25390625" style="25" customWidth="1"/>
    <col min="5" max="5" width="13.50390625" style="25" customWidth="1"/>
    <col min="6" max="6" width="10.00390625" style="25" customWidth="1"/>
    <col min="7" max="7" width="11.875" style="25" customWidth="1"/>
    <col min="8" max="8" width="7.625" style="25" customWidth="1"/>
    <col min="9" max="9" width="9.50390625" style="25" bestFit="1" customWidth="1"/>
    <col min="10" max="16384" width="9.00390625" style="25" customWidth="1"/>
  </cols>
  <sheetData>
    <row r="1" spans="1:8" ht="27" customHeight="1">
      <c r="A1" s="93" t="s">
        <v>68</v>
      </c>
      <c r="B1" s="93"/>
      <c r="C1" s="93"/>
      <c r="D1" s="93"/>
      <c r="E1" s="93"/>
      <c r="F1" s="93"/>
      <c r="G1" s="93"/>
      <c r="H1" s="93"/>
    </row>
    <row r="2" spans="2:8" ht="15.75" customHeight="1">
      <c r="B2" s="94"/>
      <c r="C2" s="94"/>
      <c r="D2" s="94"/>
      <c r="E2" s="94"/>
      <c r="F2" s="94"/>
      <c r="G2" s="94"/>
      <c r="H2" s="94"/>
    </row>
    <row r="3" spans="1:8" ht="19.5" customHeight="1" thickBot="1">
      <c r="A3" s="62"/>
      <c r="B3" s="66"/>
      <c r="C3" s="67" t="s">
        <v>86</v>
      </c>
      <c r="D3" s="67"/>
      <c r="E3" s="67"/>
      <c r="F3" s="67"/>
      <c r="G3" s="67"/>
      <c r="H3" s="68" t="s">
        <v>77</v>
      </c>
    </row>
    <row r="4" spans="1:8" ht="15" customHeight="1">
      <c r="A4" s="95" t="s">
        <v>3</v>
      </c>
      <c r="B4" s="96"/>
      <c r="C4" s="98" t="s">
        <v>23</v>
      </c>
      <c r="D4" s="99"/>
      <c r="E4" s="98" t="s">
        <v>5</v>
      </c>
      <c r="F4" s="99"/>
      <c r="G4" s="100" t="s">
        <v>37</v>
      </c>
      <c r="H4" s="97"/>
    </row>
    <row r="5" spans="1:8" ht="15" customHeight="1">
      <c r="A5" s="97"/>
      <c r="B5" s="98"/>
      <c r="C5" s="5" t="s">
        <v>22</v>
      </c>
      <c r="D5" s="47" t="s">
        <v>1</v>
      </c>
      <c r="E5" s="5" t="s">
        <v>22</v>
      </c>
      <c r="F5" s="6" t="s">
        <v>1</v>
      </c>
      <c r="G5" s="5" t="s">
        <v>22</v>
      </c>
      <c r="H5" s="36" t="s">
        <v>1</v>
      </c>
    </row>
    <row r="6" spans="1:10" ht="15" customHeight="1">
      <c r="A6" s="101" t="s">
        <v>25</v>
      </c>
      <c r="B6" s="102"/>
      <c r="C6" s="29">
        <f>C7+C8</f>
        <v>3444576000</v>
      </c>
      <c r="D6" s="48">
        <f aca="true" t="shared" si="0" ref="D6:D12">C6/$C$6*100</f>
        <v>100</v>
      </c>
      <c r="E6" s="29">
        <f>E7+E8</f>
        <v>3171854263</v>
      </c>
      <c r="F6" s="13">
        <f aca="true" t="shared" si="1" ref="F6:F12">E6/$E$6*100</f>
        <v>100</v>
      </c>
      <c r="G6" s="29">
        <f>G7+G8</f>
        <v>-272721737</v>
      </c>
      <c r="H6" s="75">
        <f>_xlfn.IFERROR(ROUND(G6/C6,4)*100,0)</f>
        <v>-7.920000000000001</v>
      </c>
      <c r="I6" s="25" t="s">
        <v>81</v>
      </c>
      <c r="J6" s="25" t="s">
        <v>82</v>
      </c>
    </row>
    <row r="7" spans="1:8" ht="15" customHeight="1">
      <c r="A7" s="39"/>
      <c r="B7" s="7" t="s">
        <v>27</v>
      </c>
      <c r="C7" s="28">
        <v>3396816000</v>
      </c>
      <c r="D7" s="49">
        <f>C7/$C$6*100</f>
        <v>98.61347231125109</v>
      </c>
      <c r="E7" s="30">
        <v>3123783429</v>
      </c>
      <c r="F7" s="9">
        <f>E7/$E$6*100</f>
        <v>98.48445640896081</v>
      </c>
      <c r="G7" s="31">
        <f>E7-C7</f>
        <v>-273032571</v>
      </c>
      <c r="H7" s="75">
        <f>_xlfn.IFERROR(ROUND(G7/C7,4)*100,0)</f>
        <v>-8.04</v>
      </c>
    </row>
    <row r="8" spans="1:8" ht="15" customHeight="1">
      <c r="A8" s="39"/>
      <c r="B8" s="7" t="s">
        <v>28</v>
      </c>
      <c r="C8" s="28">
        <v>47760000</v>
      </c>
      <c r="D8" s="49">
        <f>C8/$C$6*100</f>
        <v>1.3865276887489202</v>
      </c>
      <c r="E8" s="30">
        <v>48070834</v>
      </c>
      <c r="F8" s="9">
        <f>E8/$E$6*100</f>
        <v>1.5155435910391952</v>
      </c>
      <c r="G8" s="31">
        <f>E8-C8</f>
        <v>310834</v>
      </c>
      <c r="H8" s="75">
        <f>_xlfn.IFERROR(ROUND(G8/C8,4)*100,0)</f>
        <v>0.65</v>
      </c>
    </row>
    <row r="9" spans="1:8" ht="15" customHeight="1">
      <c r="A9" s="101" t="s">
        <v>26</v>
      </c>
      <c r="B9" s="102"/>
      <c r="C9" s="29">
        <f>C10+C11</f>
        <v>3464273000</v>
      </c>
      <c r="D9" s="48">
        <f t="shared" si="0"/>
        <v>100.5718265470119</v>
      </c>
      <c r="E9" s="29">
        <f>SUM(E10:E11)</f>
        <v>3109482459</v>
      </c>
      <c r="F9" s="13">
        <f t="shared" si="1"/>
        <v>98.03358544156416</v>
      </c>
      <c r="G9" s="29">
        <f>SUM(G10:G11)</f>
        <v>-354790541</v>
      </c>
      <c r="H9" s="75">
        <f>_xlfn.IFERROR(ROUND(G9/C9,4)*100,0)</f>
        <v>-10.24</v>
      </c>
    </row>
    <row r="10" spans="1:8" ht="15" customHeight="1">
      <c r="A10" s="39"/>
      <c r="B10" s="7" t="s">
        <v>29</v>
      </c>
      <c r="C10" s="28">
        <v>3464273000</v>
      </c>
      <c r="D10" s="49">
        <f t="shared" si="0"/>
        <v>100.5718265470119</v>
      </c>
      <c r="E10" s="30">
        <v>3108819305</v>
      </c>
      <c r="F10" s="9">
        <f t="shared" si="1"/>
        <v>98.01267798664935</v>
      </c>
      <c r="G10" s="31">
        <f>E10-C10</f>
        <v>-355453695</v>
      </c>
      <c r="H10" s="75">
        <f>_xlfn.IFERROR(ROUND(G10/C10,4)*100,0)</f>
        <v>-10.26</v>
      </c>
    </row>
    <row r="11" spans="1:8" ht="15" customHeight="1">
      <c r="A11" s="39"/>
      <c r="B11" s="7" t="s">
        <v>30</v>
      </c>
      <c r="C11" s="28">
        <v>0</v>
      </c>
      <c r="D11" s="9">
        <f t="shared" si="0"/>
        <v>0</v>
      </c>
      <c r="E11" s="54">
        <v>663154</v>
      </c>
      <c r="F11" s="9">
        <f t="shared" si="1"/>
        <v>0.02090745491480357</v>
      </c>
      <c r="G11" s="31">
        <f>E11-C11</f>
        <v>663154</v>
      </c>
      <c r="H11" s="76" t="s">
        <v>90</v>
      </c>
    </row>
    <row r="12" spans="1:8" ht="15" customHeight="1">
      <c r="A12" s="101" t="s">
        <v>79</v>
      </c>
      <c r="B12" s="102"/>
      <c r="C12" s="29">
        <f>C6-C9</f>
        <v>-19697000</v>
      </c>
      <c r="D12" s="13">
        <f t="shared" si="0"/>
        <v>-0.571826547011882</v>
      </c>
      <c r="E12" s="29">
        <f>E6-E9</f>
        <v>62371804</v>
      </c>
      <c r="F12" s="13">
        <f t="shared" si="1"/>
        <v>1.966414558435846</v>
      </c>
      <c r="G12" s="29">
        <f>G6-G9</f>
        <v>82068804</v>
      </c>
      <c r="H12" s="77" t="s">
        <v>90</v>
      </c>
    </row>
    <row r="13" spans="1:8" ht="15" customHeight="1">
      <c r="A13" s="101"/>
      <c r="B13" s="102"/>
      <c r="C13" s="12"/>
      <c r="D13" s="12"/>
      <c r="E13" s="12"/>
      <c r="F13" s="12"/>
      <c r="G13" s="14"/>
      <c r="H13" s="38"/>
    </row>
    <row r="14" spans="1:8" ht="15" customHeight="1">
      <c r="A14" s="37"/>
      <c r="B14" s="35"/>
      <c r="C14" s="12"/>
      <c r="D14" s="12"/>
      <c r="E14" s="12"/>
      <c r="F14" s="12"/>
      <c r="G14" s="14"/>
      <c r="H14" s="38"/>
    </row>
    <row r="15" spans="1:8" ht="15" customHeight="1">
      <c r="A15" s="39"/>
      <c r="B15" s="7"/>
      <c r="C15" s="8"/>
      <c r="D15" s="15"/>
      <c r="E15" s="10"/>
      <c r="F15" s="15"/>
      <c r="G15" s="11"/>
      <c r="H15" s="46"/>
    </row>
    <row r="16" spans="1:8" ht="15" customHeight="1">
      <c r="A16" s="39"/>
      <c r="B16" s="7"/>
      <c r="C16" s="8"/>
      <c r="D16" s="15"/>
      <c r="E16" s="10"/>
      <c r="F16" s="15"/>
      <c r="G16" s="11"/>
      <c r="H16" s="46"/>
    </row>
    <row r="17" spans="1:8" ht="15" customHeight="1">
      <c r="A17" s="39"/>
      <c r="B17" s="7"/>
      <c r="C17" s="8"/>
      <c r="D17" s="15"/>
      <c r="E17" s="10"/>
      <c r="F17" s="15"/>
      <c r="G17" s="11"/>
      <c r="H17" s="46"/>
    </row>
    <row r="18" spans="1:8" ht="15" customHeight="1">
      <c r="A18" s="39"/>
      <c r="B18" s="7"/>
      <c r="C18" s="8"/>
      <c r="D18" s="15"/>
      <c r="E18" s="10"/>
      <c r="F18" s="15"/>
      <c r="G18" s="11"/>
      <c r="H18" s="46"/>
    </row>
    <row r="19" spans="1:8" ht="15" customHeight="1">
      <c r="A19" s="39"/>
      <c r="B19" s="7"/>
      <c r="C19" s="8"/>
      <c r="D19" s="15"/>
      <c r="E19" s="10"/>
      <c r="F19" s="15"/>
      <c r="G19" s="11"/>
      <c r="H19" s="46"/>
    </row>
    <row r="20" spans="1:8" ht="15" customHeight="1">
      <c r="A20" s="39"/>
      <c r="B20" s="7"/>
      <c r="C20" s="8"/>
      <c r="D20" s="15"/>
      <c r="E20" s="10"/>
      <c r="F20" s="15"/>
      <c r="G20" s="11"/>
      <c r="H20" s="46"/>
    </row>
    <row r="21" spans="1:8" ht="15" customHeight="1">
      <c r="A21" s="39"/>
      <c r="B21" s="7"/>
      <c r="C21" s="8"/>
      <c r="D21" s="15"/>
      <c r="E21" s="10"/>
      <c r="F21" s="15"/>
      <c r="G21" s="11"/>
      <c r="H21" s="46"/>
    </row>
    <row r="22" spans="1:8" ht="15" customHeight="1">
      <c r="A22" s="39"/>
      <c r="B22" s="7"/>
      <c r="C22" s="8"/>
      <c r="D22" s="15"/>
      <c r="E22" s="10"/>
      <c r="F22" s="15"/>
      <c r="G22" s="11"/>
      <c r="H22" s="46"/>
    </row>
    <row r="23" spans="1:8" ht="15" customHeight="1" thickBot="1">
      <c r="A23" s="50"/>
      <c r="B23" s="52"/>
      <c r="C23" s="53"/>
      <c r="D23" s="55"/>
      <c r="E23" s="56"/>
      <c r="F23" s="55"/>
      <c r="G23" s="57"/>
      <c r="H23" s="51"/>
    </row>
    <row r="24" spans="1:8" ht="15" customHeight="1">
      <c r="A24" s="39"/>
      <c r="B24" s="22"/>
      <c r="C24" s="42"/>
      <c r="D24" s="43"/>
      <c r="E24" s="44"/>
      <c r="F24" s="43"/>
      <c r="G24" s="45"/>
      <c r="H24" s="46"/>
    </row>
    <row r="25" spans="1:8" ht="15" customHeight="1">
      <c r="A25" s="39"/>
      <c r="B25" s="22"/>
      <c r="C25" s="42"/>
      <c r="D25" s="43">
        <v>0</v>
      </c>
      <c r="E25" s="44"/>
      <c r="F25" s="43">
        <v>0</v>
      </c>
      <c r="G25" s="45">
        <v>0</v>
      </c>
      <c r="H25" s="46"/>
    </row>
    <row r="26" spans="1:8" ht="15" customHeight="1">
      <c r="A26" s="101"/>
      <c r="B26" s="101"/>
      <c r="C26" s="40"/>
      <c r="D26" s="40"/>
      <c r="E26" s="40"/>
      <c r="F26" s="40"/>
      <c r="G26" s="41"/>
      <c r="H26" s="38"/>
    </row>
    <row r="27" spans="2:8" ht="15" customHeight="1">
      <c r="B27" s="27"/>
      <c r="C27" s="27"/>
      <c r="D27" s="27"/>
      <c r="E27" s="27"/>
      <c r="F27" s="27"/>
      <c r="G27" s="27"/>
      <c r="H27" s="27"/>
    </row>
    <row r="28" spans="2:8" ht="15" customHeight="1">
      <c r="B28" s="27"/>
      <c r="C28" s="27"/>
      <c r="D28" s="27"/>
      <c r="E28" s="27"/>
      <c r="F28" s="27"/>
      <c r="G28" s="27"/>
      <c r="H28" s="27"/>
    </row>
    <row r="29" spans="2:8" ht="15" customHeight="1">
      <c r="B29" s="27"/>
      <c r="C29" s="27"/>
      <c r="D29" s="27"/>
      <c r="E29" s="27"/>
      <c r="F29" s="27"/>
      <c r="G29" s="27"/>
      <c r="H29" s="27"/>
    </row>
    <row r="30" ht="15" customHeight="1"/>
    <row r="31" ht="14.25" customHeight="1"/>
    <row r="32" spans="1:8" ht="27" customHeight="1">
      <c r="A32" s="34"/>
      <c r="B32" s="93" t="s">
        <v>67</v>
      </c>
      <c r="C32" s="93"/>
      <c r="D32" s="93"/>
      <c r="E32" s="93"/>
      <c r="F32" s="93"/>
      <c r="G32" s="93"/>
      <c r="H32" s="93"/>
    </row>
    <row r="33" spans="2:8" ht="18" customHeight="1">
      <c r="B33" s="94"/>
      <c r="C33" s="94"/>
      <c r="D33" s="94"/>
      <c r="E33" s="94"/>
      <c r="F33" s="94"/>
      <c r="G33" s="94"/>
      <c r="H33" s="94"/>
    </row>
    <row r="34" spans="1:8" ht="19.5" customHeight="1" thickBot="1">
      <c r="A34" s="62"/>
      <c r="B34" s="67" t="s">
        <v>78</v>
      </c>
      <c r="C34" s="67" t="s">
        <v>87</v>
      </c>
      <c r="D34" s="67"/>
      <c r="E34" s="67"/>
      <c r="F34" s="67"/>
      <c r="G34" s="67"/>
      <c r="H34" s="68" t="s">
        <v>70</v>
      </c>
    </row>
    <row r="35" spans="1:9" ht="16.5" customHeight="1">
      <c r="A35" s="89" t="s">
        <v>60</v>
      </c>
      <c r="B35" s="90"/>
      <c r="C35" s="85" t="s">
        <v>61</v>
      </c>
      <c r="D35" s="87" t="s">
        <v>62</v>
      </c>
      <c r="E35" s="85" t="s">
        <v>69</v>
      </c>
      <c r="F35" s="87" t="s">
        <v>71</v>
      </c>
      <c r="G35" s="87" t="s">
        <v>63</v>
      </c>
      <c r="H35" s="89"/>
      <c r="I35" s="61"/>
    </row>
    <row r="36" spans="1:9" ht="15.75">
      <c r="A36" s="89"/>
      <c r="B36" s="90"/>
      <c r="C36" s="85"/>
      <c r="D36" s="87"/>
      <c r="E36" s="85"/>
      <c r="F36" s="87"/>
      <c r="G36" s="87"/>
      <c r="H36" s="89"/>
      <c r="I36" s="61"/>
    </row>
    <row r="37" spans="1:9" ht="15.75">
      <c r="A37" s="89"/>
      <c r="B37" s="90"/>
      <c r="C37" s="85"/>
      <c r="D37" s="87"/>
      <c r="E37" s="85"/>
      <c r="F37" s="87"/>
      <c r="G37" s="87"/>
      <c r="H37" s="89"/>
      <c r="I37" s="61"/>
    </row>
    <row r="38" spans="1:9" ht="15.75">
      <c r="A38" s="91"/>
      <c r="B38" s="92"/>
      <c r="C38" s="86"/>
      <c r="D38" s="88"/>
      <c r="E38" s="86"/>
      <c r="F38" s="88"/>
      <c r="G38" s="88"/>
      <c r="H38" s="91"/>
      <c r="I38" s="61"/>
    </row>
    <row r="39" spans="1:9" ht="15.75">
      <c r="A39" s="81" t="s">
        <v>64</v>
      </c>
      <c r="B39" s="82"/>
      <c r="C39" s="71">
        <v>2049834000</v>
      </c>
      <c r="D39" s="72">
        <v>18112159</v>
      </c>
      <c r="E39" s="72">
        <v>1959032993</v>
      </c>
      <c r="F39" s="73">
        <v>-11080821</v>
      </c>
      <c r="G39" s="78">
        <f>SUM(C39:F39)</f>
        <v>4015898331</v>
      </c>
      <c r="H39" s="79"/>
      <c r="I39" s="61"/>
    </row>
    <row r="40" spans="1:9" ht="15.75">
      <c r="A40" s="83" t="s">
        <v>76</v>
      </c>
      <c r="B40" s="84"/>
      <c r="C40" s="74"/>
      <c r="D40" s="73"/>
      <c r="E40" s="73">
        <v>62371804</v>
      </c>
      <c r="F40" s="73">
        <v>-1196749</v>
      </c>
      <c r="G40" s="80">
        <f>SUM(C40:F40)</f>
        <v>61175055</v>
      </c>
      <c r="H40" s="80"/>
      <c r="I40" s="61"/>
    </row>
    <row r="41" spans="1:9" ht="15.75">
      <c r="A41" s="83" t="s">
        <v>65</v>
      </c>
      <c r="B41" s="84"/>
      <c r="C41" s="73">
        <v>2049834000</v>
      </c>
      <c r="D41" s="73">
        <f>SUM(D39:D40)</f>
        <v>18112159</v>
      </c>
      <c r="E41" s="73">
        <f>SUM(E39:E40)</f>
        <v>2021404797</v>
      </c>
      <c r="F41" s="73">
        <f>SUM(F39:F40)</f>
        <v>-12277570</v>
      </c>
      <c r="G41" s="80">
        <f>SUM(C41:F41)</f>
        <v>4077073386</v>
      </c>
      <c r="H41" s="80"/>
      <c r="I41" s="61"/>
    </row>
    <row r="42" spans="1:9" ht="15.75">
      <c r="A42" s="61"/>
      <c r="B42" s="58"/>
      <c r="C42" s="59"/>
      <c r="D42" s="59"/>
      <c r="E42" s="59"/>
      <c r="F42" s="59"/>
      <c r="G42" s="60"/>
      <c r="H42" s="61"/>
      <c r="I42" s="61"/>
    </row>
    <row r="43" spans="1:9" ht="15.75">
      <c r="A43" s="61"/>
      <c r="B43" s="58"/>
      <c r="C43" s="59"/>
      <c r="D43" s="59"/>
      <c r="E43" s="59"/>
      <c r="F43" s="59"/>
      <c r="G43" s="60"/>
      <c r="H43" s="61"/>
      <c r="I43" s="61"/>
    </row>
    <row r="44" spans="1:9" ht="15.75">
      <c r="A44" s="61"/>
      <c r="B44" s="58"/>
      <c r="C44" s="59"/>
      <c r="D44" s="59"/>
      <c r="E44" s="59"/>
      <c r="F44" s="59"/>
      <c r="G44" s="60"/>
      <c r="H44" s="61"/>
      <c r="I44" s="61"/>
    </row>
    <row r="45" spans="1:9" ht="15.75">
      <c r="A45" s="61"/>
      <c r="B45" s="58"/>
      <c r="C45" s="59"/>
      <c r="D45" s="59"/>
      <c r="E45" s="59"/>
      <c r="F45" s="59"/>
      <c r="G45" s="60"/>
      <c r="H45" s="61"/>
      <c r="I45" s="61"/>
    </row>
    <row r="46" spans="1:9" ht="15.75">
      <c r="A46" s="61"/>
      <c r="B46" s="58"/>
      <c r="C46" s="59"/>
      <c r="D46" s="59"/>
      <c r="E46" s="59"/>
      <c r="F46" s="59"/>
      <c r="G46" s="60"/>
      <c r="H46" s="61"/>
      <c r="I46" s="61"/>
    </row>
    <row r="47" spans="1:9" ht="15" customHeight="1" thickBot="1">
      <c r="A47" s="62"/>
      <c r="B47" s="63"/>
      <c r="C47" s="64"/>
      <c r="D47" s="64"/>
      <c r="E47" s="64"/>
      <c r="F47" s="64"/>
      <c r="G47" s="65"/>
      <c r="H47" s="62"/>
      <c r="I47" s="61"/>
    </row>
  </sheetData>
  <sheetProtection/>
  <mergeCells count="25">
    <mergeCell ref="A26:B26"/>
    <mergeCell ref="A6:B6"/>
    <mergeCell ref="A9:B9"/>
    <mergeCell ref="A12:B12"/>
    <mergeCell ref="B33:H33"/>
    <mergeCell ref="A13:B13"/>
    <mergeCell ref="B32:H32"/>
    <mergeCell ref="A1:H1"/>
    <mergeCell ref="B2:H2"/>
    <mergeCell ref="A4:B5"/>
    <mergeCell ref="C4:D4"/>
    <mergeCell ref="E4:F4"/>
    <mergeCell ref="G4:H4"/>
    <mergeCell ref="C35:C38"/>
    <mergeCell ref="D35:D38"/>
    <mergeCell ref="E35:E38"/>
    <mergeCell ref="F35:F38"/>
    <mergeCell ref="A35:B38"/>
    <mergeCell ref="G35:H38"/>
    <mergeCell ref="G39:H39"/>
    <mergeCell ref="G40:H40"/>
    <mergeCell ref="G41:H41"/>
    <mergeCell ref="A39:B39"/>
    <mergeCell ref="A40:B40"/>
    <mergeCell ref="A41:B41"/>
  </mergeCells>
  <dataValidations count="1">
    <dataValidation type="decimal" operator="greaterThanOrEqual" allowBlank="1" showInputMessage="1" showErrorMessage="1" sqref="C6:C11 G9 G6 D6:D12 E6:E11 F6:F12 C13:F25">
      <formula1>0</formula1>
    </dataValidation>
  </dataValidation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SheetLayoutView="100" zoomScalePageLayoutView="0" workbookViewId="0" topLeftCell="A1">
      <selection activeCell="A29" sqref="A29:C29"/>
    </sheetView>
  </sheetViews>
  <sheetFormatPr defaultColWidth="9.00390625" defaultRowHeight="16.5"/>
  <cols>
    <col min="1" max="1" width="1.75390625" style="25" customWidth="1"/>
    <col min="2" max="2" width="17.75390625" style="25" customWidth="1"/>
    <col min="3" max="3" width="10.625" style="25" customWidth="1"/>
    <col min="4" max="4" width="6.375" style="25" customWidth="1"/>
    <col min="5" max="5" width="8.25390625" style="25" customWidth="1"/>
    <col min="6" max="6" width="4.50390625" style="25" customWidth="1"/>
    <col min="7" max="7" width="12.25390625" style="25" customWidth="1"/>
    <col min="8" max="8" width="3.50390625" style="25" customWidth="1"/>
    <col min="9" max="9" width="13.25390625" style="25" customWidth="1"/>
    <col min="10" max="10" width="3.25390625" style="25" customWidth="1"/>
    <col min="11" max="11" width="8.25390625" style="25" customWidth="1"/>
    <col min="12" max="12" width="13.00390625" style="25" customWidth="1"/>
    <col min="13" max="16384" width="9.00390625" style="25" customWidth="1"/>
  </cols>
  <sheetData>
    <row r="1" spans="2:11" ht="27" customHeight="1">
      <c r="B1" s="93" t="s">
        <v>47</v>
      </c>
      <c r="C1" s="93"/>
      <c r="D1" s="93"/>
      <c r="E1" s="93"/>
      <c r="F1" s="93"/>
      <c r="G1" s="93"/>
      <c r="H1" s="93"/>
      <c r="I1" s="93"/>
      <c r="J1" s="93"/>
      <c r="K1" s="93"/>
    </row>
    <row r="2" spans="2:11" ht="18" customHeight="1"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2:11" ht="19.5" customHeight="1" thickBot="1">
      <c r="B3" s="1"/>
      <c r="C3" s="135" t="s">
        <v>85</v>
      </c>
      <c r="D3" s="136"/>
      <c r="E3" s="136"/>
      <c r="F3" s="136"/>
      <c r="G3" s="136"/>
      <c r="H3" s="136"/>
      <c r="I3" s="117" t="s">
        <v>49</v>
      </c>
      <c r="J3" s="117"/>
      <c r="K3" s="117"/>
    </row>
    <row r="4" spans="1:11" ht="15" customHeight="1">
      <c r="A4" s="145" t="s">
        <v>4</v>
      </c>
      <c r="B4" s="145"/>
      <c r="C4" s="138"/>
      <c r="D4" s="137" t="s">
        <v>24</v>
      </c>
      <c r="E4" s="138"/>
      <c r="F4" s="137" t="s">
        <v>6</v>
      </c>
      <c r="G4" s="138"/>
      <c r="H4" s="139" t="s">
        <v>38</v>
      </c>
      <c r="I4" s="140"/>
      <c r="J4" s="140"/>
      <c r="K4" s="140"/>
    </row>
    <row r="5" spans="1:11" ht="15" customHeight="1">
      <c r="A5" s="97"/>
      <c r="B5" s="97"/>
      <c r="C5" s="98"/>
      <c r="D5" s="100"/>
      <c r="E5" s="98"/>
      <c r="F5" s="100"/>
      <c r="G5" s="98"/>
      <c r="H5" s="141" t="s">
        <v>7</v>
      </c>
      <c r="I5" s="142"/>
      <c r="J5" s="143" t="s">
        <v>1</v>
      </c>
      <c r="K5" s="144"/>
    </row>
    <row r="6" spans="1:11" ht="15" customHeight="1">
      <c r="A6" s="147" t="s">
        <v>8</v>
      </c>
      <c r="B6" s="147"/>
      <c r="C6" s="148"/>
      <c r="D6" s="133"/>
      <c r="E6" s="149"/>
      <c r="F6" s="133"/>
      <c r="G6" s="149"/>
      <c r="H6" s="133"/>
      <c r="I6" s="149"/>
      <c r="J6" s="146"/>
      <c r="K6" s="146"/>
    </row>
    <row r="7" spans="1:11" ht="15" customHeight="1">
      <c r="A7" s="16"/>
      <c r="B7" s="132" t="s">
        <v>74</v>
      </c>
      <c r="C7" s="134"/>
      <c r="D7" s="105">
        <v>-19697000</v>
      </c>
      <c r="E7" s="106"/>
      <c r="F7" s="105">
        <v>62371804</v>
      </c>
      <c r="G7" s="106"/>
      <c r="H7" s="109">
        <f>F7-D7</f>
        <v>82068804</v>
      </c>
      <c r="I7" s="189"/>
      <c r="J7" s="112" t="s">
        <v>89</v>
      </c>
      <c r="K7" s="113">
        <f>_xlfn.IFERROR(ROUND(J7/F7,4)*100,0)</f>
        <v>0</v>
      </c>
    </row>
    <row r="8" spans="1:11" ht="15" customHeight="1">
      <c r="A8" s="16"/>
      <c r="B8" s="17" t="s">
        <v>35</v>
      </c>
      <c r="C8" s="24"/>
      <c r="D8" s="105">
        <v>-26350000</v>
      </c>
      <c r="E8" s="111"/>
      <c r="F8" s="105">
        <v>-23729472</v>
      </c>
      <c r="G8" s="106"/>
      <c r="H8" s="109">
        <f>F8-D8</f>
        <v>2620528</v>
      </c>
      <c r="I8" s="189"/>
      <c r="J8" s="110">
        <f aca="true" t="shared" si="0" ref="J8:J13">_xlfn.IFERROR(ROUND(H8/D8,4)*100,0)</f>
        <v>-9.950000000000001</v>
      </c>
      <c r="K8" s="110">
        <f aca="true" t="shared" si="1" ref="K8:K13">_xlfn.IFERROR(ROUND(J8/F8,4)*100,0)</f>
        <v>0</v>
      </c>
    </row>
    <row r="9" spans="1:11" ht="15" customHeight="1">
      <c r="A9" s="16"/>
      <c r="B9" s="132" t="s">
        <v>75</v>
      </c>
      <c r="C9" s="108"/>
      <c r="D9" s="105">
        <f>D7+D8</f>
        <v>-46047000</v>
      </c>
      <c r="E9" s="111"/>
      <c r="F9" s="105">
        <f>F7+F8</f>
        <v>38642332</v>
      </c>
      <c r="G9" s="111"/>
      <c r="H9" s="109">
        <f>F9-D9</f>
        <v>84689332</v>
      </c>
      <c r="I9" s="189"/>
      <c r="J9" s="112" t="s">
        <v>89</v>
      </c>
      <c r="K9" s="113">
        <f t="shared" si="1"/>
        <v>0</v>
      </c>
    </row>
    <row r="10" spans="1:11" ht="15" customHeight="1">
      <c r="A10" s="16"/>
      <c r="B10" s="132" t="s">
        <v>91</v>
      </c>
      <c r="C10" s="134"/>
      <c r="D10" s="105">
        <v>170120000</v>
      </c>
      <c r="E10" s="106"/>
      <c r="F10" s="105">
        <v>214270267</v>
      </c>
      <c r="G10" s="106"/>
      <c r="H10" s="109">
        <f>F10-D10</f>
        <v>44150267</v>
      </c>
      <c r="I10" s="189"/>
      <c r="J10" s="110">
        <f t="shared" si="0"/>
        <v>25.95</v>
      </c>
      <c r="K10" s="110">
        <f t="shared" si="1"/>
        <v>0</v>
      </c>
    </row>
    <row r="11" spans="1:11" ht="15" customHeight="1">
      <c r="A11" s="16"/>
      <c r="B11" s="17" t="s">
        <v>50</v>
      </c>
      <c r="C11" s="24"/>
      <c r="D11" s="105">
        <f>D9+D10</f>
        <v>124073000</v>
      </c>
      <c r="E11" s="111"/>
      <c r="F11" s="105">
        <f>F9+F10</f>
        <v>252912599</v>
      </c>
      <c r="G11" s="111"/>
      <c r="H11" s="105">
        <f>H9+H10</f>
        <v>128839599</v>
      </c>
      <c r="I11" s="111"/>
      <c r="J11" s="110">
        <f t="shared" si="0"/>
        <v>103.84</v>
      </c>
      <c r="K11" s="110">
        <f t="shared" si="1"/>
        <v>0</v>
      </c>
    </row>
    <row r="12" spans="1:11" ht="15" customHeight="1">
      <c r="A12" s="16"/>
      <c r="B12" s="17" t="s">
        <v>36</v>
      </c>
      <c r="C12" s="24"/>
      <c r="D12" s="105">
        <v>26350000</v>
      </c>
      <c r="E12" s="111"/>
      <c r="F12" s="105">
        <v>0</v>
      </c>
      <c r="G12" s="106"/>
      <c r="H12" s="105">
        <f>F12-D12</f>
        <v>-26350000</v>
      </c>
      <c r="I12" s="111"/>
      <c r="J12" s="125">
        <f t="shared" si="0"/>
        <v>-100</v>
      </c>
      <c r="K12" s="125">
        <f t="shared" si="1"/>
        <v>0</v>
      </c>
    </row>
    <row r="13" spans="1:11" ht="15" customHeight="1">
      <c r="A13" s="16"/>
      <c r="B13" s="16" t="s">
        <v>54</v>
      </c>
      <c r="C13" s="19"/>
      <c r="D13" s="129">
        <f>SUM(D11:E12)</f>
        <v>150423000</v>
      </c>
      <c r="E13" s="150"/>
      <c r="F13" s="129">
        <f>SUM(F11:G12)</f>
        <v>252912599</v>
      </c>
      <c r="G13" s="150"/>
      <c r="H13" s="129">
        <f>SUM(H11:I12)</f>
        <v>102489599</v>
      </c>
      <c r="I13" s="150"/>
      <c r="J13" s="124">
        <f t="shared" si="0"/>
        <v>68.13</v>
      </c>
      <c r="K13" s="124">
        <f t="shared" si="1"/>
        <v>0</v>
      </c>
    </row>
    <row r="14" spans="1:11" ht="15" customHeight="1">
      <c r="A14" s="151" t="s">
        <v>9</v>
      </c>
      <c r="B14" s="151"/>
      <c r="C14" s="152"/>
      <c r="D14" s="129"/>
      <c r="E14" s="150"/>
      <c r="F14" s="129"/>
      <c r="G14" s="150"/>
      <c r="H14" s="129"/>
      <c r="I14" s="150"/>
      <c r="J14" s="131"/>
      <c r="K14" s="131"/>
    </row>
    <row r="15" spans="1:11" ht="15" customHeight="1">
      <c r="A15" s="16"/>
      <c r="B15" s="107" t="s">
        <v>66</v>
      </c>
      <c r="C15" s="108"/>
      <c r="D15" s="105"/>
      <c r="E15" s="128"/>
      <c r="F15" s="105">
        <v>599602</v>
      </c>
      <c r="G15" s="128"/>
      <c r="H15" s="109">
        <f aca="true" t="shared" si="2" ref="H15:H22">F15-D15</f>
        <v>599602</v>
      </c>
      <c r="I15" s="189"/>
      <c r="J15" s="112" t="s">
        <v>89</v>
      </c>
      <c r="K15" s="113">
        <f aca="true" t="shared" si="3" ref="K15:K22">_xlfn.IFERROR(ROUND(J15/F15,4)*100,0)</f>
        <v>0</v>
      </c>
    </row>
    <row r="16" spans="1:11" ht="15" customHeight="1">
      <c r="A16" s="16"/>
      <c r="B16" s="107" t="s">
        <v>88</v>
      </c>
      <c r="C16" s="114"/>
      <c r="D16" s="105"/>
      <c r="E16" s="128"/>
      <c r="F16" s="105">
        <v>24875</v>
      </c>
      <c r="G16" s="111"/>
      <c r="H16" s="109">
        <f>F16-D16</f>
        <v>24875</v>
      </c>
      <c r="I16" s="189"/>
      <c r="J16" s="112" t="s">
        <v>89</v>
      </c>
      <c r="K16" s="113">
        <f t="shared" si="3"/>
        <v>0</v>
      </c>
    </row>
    <row r="17" spans="1:11" ht="15" customHeight="1">
      <c r="A17" s="16"/>
      <c r="B17" s="107" t="s">
        <v>80</v>
      </c>
      <c r="C17" s="114"/>
      <c r="D17" s="105"/>
      <c r="E17" s="106"/>
      <c r="F17" s="105">
        <v>713392</v>
      </c>
      <c r="G17" s="106"/>
      <c r="H17" s="109">
        <f t="shared" si="2"/>
        <v>713392</v>
      </c>
      <c r="I17" s="189"/>
      <c r="J17" s="112" t="s">
        <v>89</v>
      </c>
      <c r="K17" s="113">
        <f t="shared" si="3"/>
        <v>0</v>
      </c>
    </row>
    <row r="18" spans="1:11" ht="15" customHeight="1">
      <c r="A18" s="16"/>
      <c r="B18" s="107" t="s">
        <v>53</v>
      </c>
      <c r="C18" s="114"/>
      <c r="D18" s="113">
        <v>-142290000</v>
      </c>
      <c r="E18" s="111"/>
      <c r="F18" s="105">
        <v>-219313036</v>
      </c>
      <c r="G18" s="111"/>
      <c r="H18" s="109">
        <f t="shared" si="2"/>
        <v>-77023036</v>
      </c>
      <c r="I18" s="189"/>
      <c r="J18" s="110">
        <f>_xlfn.IFERROR(ROUND(H18/D18,4)*100,0)</f>
        <v>54.13</v>
      </c>
      <c r="K18" s="110">
        <f t="shared" si="3"/>
        <v>0</v>
      </c>
    </row>
    <row r="19" spans="1:11" ht="15" customHeight="1">
      <c r="A19" s="16"/>
      <c r="B19" s="107" t="s">
        <v>33</v>
      </c>
      <c r="C19" s="114"/>
      <c r="D19" s="105">
        <v>-32158000</v>
      </c>
      <c r="E19" s="106"/>
      <c r="F19" s="105">
        <v>-31217557</v>
      </c>
      <c r="G19" s="106"/>
      <c r="H19" s="109">
        <f t="shared" si="2"/>
        <v>940443</v>
      </c>
      <c r="I19" s="189"/>
      <c r="J19" s="110">
        <f>_xlfn.IFERROR(ROUND(H19/D19,4)*100,0)</f>
        <v>-2.92</v>
      </c>
      <c r="K19" s="110">
        <f t="shared" si="3"/>
        <v>0</v>
      </c>
    </row>
    <row r="20" spans="1:11" ht="15" customHeight="1">
      <c r="A20" s="16"/>
      <c r="B20" s="17" t="s">
        <v>36</v>
      </c>
      <c r="C20" s="24"/>
      <c r="D20" s="105">
        <v>0</v>
      </c>
      <c r="E20" s="111"/>
      <c r="F20" s="105">
        <v>21153035</v>
      </c>
      <c r="G20" s="106"/>
      <c r="H20" s="105">
        <f t="shared" si="2"/>
        <v>21153035</v>
      </c>
      <c r="I20" s="111"/>
      <c r="J20" s="112" t="s">
        <v>89</v>
      </c>
      <c r="K20" s="113">
        <f t="shared" si="3"/>
        <v>0</v>
      </c>
    </row>
    <row r="21" spans="1:11" ht="15" customHeight="1">
      <c r="A21" s="16"/>
      <c r="B21" s="17" t="s">
        <v>44</v>
      </c>
      <c r="C21" s="24"/>
      <c r="D21" s="105">
        <v>0</v>
      </c>
      <c r="E21" s="111"/>
      <c r="F21" s="105">
        <v>633140</v>
      </c>
      <c r="G21" s="106"/>
      <c r="H21" s="105">
        <f t="shared" si="2"/>
        <v>633140</v>
      </c>
      <c r="I21" s="111"/>
      <c r="J21" s="112" t="s">
        <v>89</v>
      </c>
      <c r="K21" s="113">
        <f t="shared" si="3"/>
        <v>0</v>
      </c>
    </row>
    <row r="22" spans="1:11" ht="15" customHeight="1">
      <c r="A22" s="16"/>
      <c r="B22" s="16" t="s">
        <v>58</v>
      </c>
      <c r="C22" s="19"/>
      <c r="D22" s="129">
        <f>SUM(D15:E21)</f>
        <v>-174448000</v>
      </c>
      <c r="E22" s="150"/>
      <c r="F22" s="129">
        <f>SUM(F15:G21)</f>
        <v>-227406549</v>
      </c>
      <c r="G22" s="150"/>
      <c r="H22" s="129">
        <f t="shared" si="2"/>
        <v>-52958549</v>
      </c>
      <c r="I22" s="150"/>
      <c r="J22" s="110">
        <f>_xlfn.IFERROR(ROUND(H22/D22,4)*100,0)</f>
        <v>30.36</v>
      </c>
      <c r="K22" s="110">
        <f t="shared" si="3"/>
        <v>0</v>
      </c>
    </row>
    <row r="23" spans="1:11" ht="15" customHeight="1">
      <c r="A23" s="151" t="s">
        <v>57</v>
      </c>
      <c r="B23" s="151"/>
      <c r="C23" s="152"/>
      <c r="D23" s="105"/>
      <c r="E23" s="106"/>
      <c r="F23" s="105"/>
      <c r="G23" s="106"/>
      <c r="H23" s="109"/>
      <c r="I23" s="189"/>
      <c r="J23" s="131"/>
      <c r="K23" s="131"/>
    </row>
    <row r="24" spans="1:11" ht="15" customHeight="1">
      <c r="A24" s="16"/>
      <c r="B24" s="103" t="s">
        <v>48</v>
      </c>
      <c r="C24" s="104"/>
      <c r="D24" s="105">
        <v>19728000</v>
      </c>
      <c r="E24" s="106"/>
      <c r="F24" s="109">
        <v>0</v>
      </c>
      <c r="G24" s="111"/>
      <c r="H24" s="109">
        <f>F24-D24</f>
        <v>-19728000</v>
      </c>
      <c r="I24" s="111"/>
      <c r="J24" s="125">
        <f aca="true" t="shared" si="4" ref="J24:J30">_xlfn.IFERROR(ROUND(H24/D24,4)*100,0)</f>
        <v>-100</v>
      </c>
      <c r="K24" s="125">
        <f aca="true" t="shared" si="5" ref="K24:K30">_xlfn.IFERROR(ROUND(J24/F24,4)*100,0)</f>
        <v>0</v>
      </c>
    </row>
    <row r="25" spans="1:11" ht="15" customHeight="1">
      <c r="A25" s="16"/>
      <c r="B25" s="103" t="s">
        <v>59</v>
      </c>
      <c r="C25" s="104"/>
      <c r="D25" s="105"/>
      <c r="E25" s="128"/>
      <c r="F25" s="109">
        <v>-2822501</v>
      </c>
      <c r="G25" s="111"/>
      <c r="H25" s="109">
        <f>F25-D25</f>
        <v>-2822501</v>
      </c>
      <c r="I25" s="111"/>
      <c r="J25" s="112" t="s">
        <v>89</v>
      </c>
      <c r="K25" s="113">
        <f t="shared" si="5"/>
        <v>0</v>
      </c>
    </row>
    <row r="26" spans="1:11" ht="15" customHeight="1">
      <c r="A26" s="16"/>
      <c r="B26" s="16" t="s">
        <v>55</v>
      </c>
      <c r="C26" s="19"/>
      <c r="D26" s="118">
        <f>SUM(D24:E25)</f>
        <v>19728000</v>
      </c>
      <c r="E26" s="119"/>
      <c r="F26" s="118">
        <f>SUM(F24:G25)</f>
        <v>-2822501</v>
      </c>
      <c r="G26" s="119"/>
      <c r="H26" s="118">
        <f>SUM(H24:I25)</f>
        <v>-22550501</v>
      </c>
      <c r="I26" s="119"/>
      <c r="J26" s="115" t="s">
        <v>89</v>
      </c>
      <c r="K26" s="116">
        <f>_xlfn.IFERROR(ROUND(J26/F26,4)*100,0)</f>
        <v>0</v>
      </c>
    </row>
    <row r="27" spans="1:11" ht="15" customHeight="1">
      <c r="A27" s="151" t="s">
        <v>73</v>
      </c>
      <c r="B27" s="151"/>
      <c r="C27" s="19"/>
      <c r="D27" s="69"/>
      <c r="E27" s="70"/>
      <c r="F27" s="69"/>
      <c r="G27" s="70">
        <v>3729944</v>
      </c>
      <c r="H27" s="69"/>
      <c r="I27" s="70">
        <v>3729944</v>
      </c>
      <c r="J27" s="115" t="s">
        <v>89</v>
      </c>
      <c r="K27" s="116">
        <f t="shared" si="5"/>
        <v>0</v>
      </c>
    </row>
    <row r="28" spans="1:11" ht="15" customHeight="1">
      <c r="A28" s="151" t="s">
        <v>56</v>
      </c>
      <c r="B28" s="151"/>
      <c r="C28" s="152"/>
      <c r="D28" s="129">
        <f>D13+D22+D26</f>
        <v>-4297000</v>
      </c>
      <c r="E28" s="150"/>
      <c r="F28" s="129">
        <f>F13+F22+F26+G27</f>
        <v>26413493</v>
      </c>
      <c r="G28" s="150"/>
      <c r="H28" s="129">
        <f>H13+H22+H26+I27</f>
        <v>30710493</v>
      </c>
      <c r="I28" s="150"/>
      <c r="J28" s="115" t="s">
        <v>89</v>
      </c>
      <c r="K28" s="116">
        <f>_xlfn.IFERROR(ROUND(J28/F28,4)*100,0)</f>
        <v>0</v>
      </c>
    </row>
    <row r="29" spans="1:11" ht="15" customHeight="1">
      <c r="A29" s="151" t="s">
        <v>10</v>
      </c>
      <c r="B29" s="151"/>
      <c r="C29" s="152"/>
      <c r="D29" s="118">
        <v>1285658000</v>
      </c>
      <c r="E29" s="119"/>
      <c r="F29" s="118">
        <v>3488140312</v>
      </c>
      <c r="G29" s="119"/>
      <c r="H29" s="129">
        <f>F29-D29</f>
        <v>2202482312</v>
      </c>
      <c r="I29" s="150"/>
      <c r="J29" s="124">
        <f t="shared" si="4"/>
        <v>171.31</v>
      </c>
      <c r="K29" s="124">
        <f t="shared" si="5"/>
        <v>0</v>
      </c>
    </row>
    <row r="30" spans="1:11" ht="15" customHeight="1" thickBot="1">
      <c r="A30" s="187" t="s">
        <v>11</v>
      </c>
      <c r="B30" s="187"/>
      <c r="C30" s="188"/>
      <c r="D30" s="178">
        <f>D28+D29</f>
        <v>1281361000</v>
      </c>
      <c r="E30" s="179"/>
      <c r="F30" s="178">
        <f>F28+F29</f>
        <v>3514553805</v>
      </c>
      <c r="G30" s="179"/>
      <c r="H30" s="178">
        <f>H28+H29</f>
        <v>2233192805</v>
      </c>
      <c r="I30" s="179"/>
      <c r="J30" s="120">
        <f t="shared" si="4"/>
        <v>174.28</v>
      </c>
      <c r="K30" s="120">
        <f t="shared" si="5"/>
        <v>0</v>
      </c>
    </row>
    <row r="31" spans="10:11" ht="15" customHeight="1">
      <c r="J31" s="61"/>
      <c r="K31" s="61"/>
    </row>
    <row r="32" ht="15" customHeight="1"/>
    <row r="33" ht="15" customHeight="1"/>
    <row r="34" spans="2:11" ht="27" customHeight="1">
      <c r="B34" s="93" t="s">
        <v>43</v>
      </c>
      <c r="C34" s="93"/>
      <c r="D34" s="93"/>
      <c r="E34" s="93"/>
      <c r="F34" s="93"/>
      <c r="G34" s="93"/>
      <c r="H34" s="93"/>
      <c r="I34" s="93"/>
      <c r="J34" s="93"/>
      <c r="K34" s="93"/>
    </row>
    <row r="35" spans="2:11" ht="18" customHeight="1"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3:11" ht="19.5" customHeight="1" thickBot="1">
      <c r="C36" s="130" t="s">
        <v>84</v>
      </c>
      <c r="D36" s="130"/>
      <c r="E36" s="130"/>
      <c r="F36" s="130"/>
      <c r="G36" s="130"/>
      <c r="H36" s="130"/>
      <c r="I36" s="117" t="s">
        <v>0</v>
      </c>
      <c r="J36" s="117"/>
      <c r="K36" s="117"/>
    </row>
    <row r="37" spans="1:11" ht="30" customHeight="1">
      <c r="A37" s="177" t="s">
        <v>12</v>
      </c>
      <c r="B37" s="127"/>
      <c r="C37" s="126" t="s">
        <v>13</v>
      </c>
      <c r="D37" s="127"/>
      <c r="E37" s="2" t="s">
        <v>39</v>
      </c>
      <c r="F37" s="121" t="s">
        <v>15</v>
      </c>
      <c r="G37" s="122"/>
      <c r="H37" s="123"/>
      <c r="I37" s="126" t="s">
        <v>2</v>
      </c>
      <c r="J37" s="127"/>
      <c r="K37" s="2" t="s">
        <v>14</v>
      </c>
    </row>
    <row r="38" spans="1:11" ht="15" customHeight="1">
      <c r="A38" s="159" t="s">
        <v>16</v>
      </c>
      <c r="B38" s="160"/>
      <c r="C38" s="161">
        <f>SUM(C39:D49)</f>
        <v>29364385769</v>
      </c>
      <c r="D38" s="162"/>
      <c r="E38" s="20">
        <f aca="true" t="shared" si="6" ref="E38:E46">IF(C$38&gt;0,(C38/C$38)*100,0)</f>
        <v>100</v>
      </c>
      <c r="F38" s="175" t="s">
        <v>41</v>
      </c>
      <c r="G38" s="159"/>
      <c r="H38" s="176"/>
      <c r="I38" s="173">
        <f>SUM(I39:J44)</f>
        <v>25287312383</v>
      </c>
      <c r="J38" s="174"/>
      <c r="K38" s="20">
        <f>IF(I$50&gt;0,(I38/I$50)*100,0)</f>
        <v>86.11558430653717</v>
      </c>
    </row>
    <row r="39" spans="1:11" ht="15" customHeight="1">
      <c r="A39" s="163" t="s">
        <v>17</v>
      </c>
      <c r="B39" s="164"/>
      <c r="C39" s="105">
        <v>3777337707</v>
      </c>
      <c r="D39" s="165"/>
      <c r="E39" s="21">
        <f>IF(C$38&gt;0,(C39/C$38)*100,0)</f>
        <v>12.863670082238663</v>
      </c>
      <c r="F39" s="153" t="s">
        <v>18</v>
      </c>
      <c r="G39" s="154"/>
      <c r="H39" s="155"/>
      <c r="I39" s="105">
        <v>677012610</v>
      </c>
      <c r="J39" s="106"/>
      <c r="K39" s="21">
        <f>IF(I$50&gt;0,(I39/I$50)*100,0)</f>
        <v>2.3055568583175425</v>
      </c>
    </row>
    <row r="40" spans="1:11" ht="15" customHeight="1">
      <c r="A40" s="163" t="s">
        <v>51</v>
      </c>
      <c r="B40" s="167"/>
      <c r="C40" s="105">
        <v>35854398</v>
      </c>
      <c r="D40" s="165"/>
      <c r="E40" s="21">
        <f t="shared" si="6"/>
        <v>0.12210164476810377</v>
      </c>
      <c r="F40" s="153" t="s">
        <v>32</v>
      </c>
      <c r="G40" s="154"/>
      <c r="H40" s="155"/>
      <c r="I40" s="105">
        <v>24610299773</v>
      </c>
      <c r="J40" s="106"/>
      <c r="K40" s="21">
        <f>IF(I$50&gt;0,(I40/I$50)*100,0)</f>
        <v>83.81002744821964</v>
      </c>
    </row>
    <row r="41" spans="1:11" ht="15" customHeight="1">
      <c r="A41" s="22" t="s">
        <v>52</v>
      </c>
      <c r="B41" s="7"/>
      <c r="C41" s="105"/>
      <c r="D41" s="166"/>
      <c r="E41" s="21"/>
      <c r="F41" s="153"/>
      <c r="G41" s="171"/>
      <c r="H41" s="172"/>
      <c r="I41" s="32"/>
      <c r="J41" s="33"/>
      <c r="K41" s="21"/>
    </row>
    <row r="42" spans="1:11" ht="15" customHeight="1">
      <c r="A42" s="163" t="s">
        <v>34</v>
      </c>
      <c r="B42" s="164"/>
      <c r="C42" s="105">
        <v>2347981798</v>
      </c>
      <c r="D42" s="165"/>
      <c r="E42" s="21">
        <f>IF(C$38&gt;0,(C42/C$38)*100,0)</f>
        <v>7.996018770734056</v>
      </c>
      <c r="F42" s="153"/>
      <c r="G42" s="154"/>
      <c r="H42" s="155"/>
      <c r="I42" s="105"/>
      <c r="J42" s="106"/>
      <c r="K42" s="21"/>
    </row>
    <row r="43" spans="1:11" ht="15" customHeight="1">
      <c r="A43" s="163" t="s">
        <v>31</v>
      </c>
      <c r="B43" s="164"/>
      <c r="C43" s="105">
        <v>98984216</v>
      </c>
      <c r="D43" s="165"/>
      <c r="E43" s="21">
        <f t="shared" si="6"/>
        <v>0.33708934618512504</v>
      </c>
      <c r="F43" s="21"/>
      <c r="G43" s="163"/>
      <c r="H43" s="164"/>
      <c r="I43" s="105"/>
      <c r="J43" s="106"/>
      <c r="K43" s="21"/>
    </row>
    <row r="44" spans="1:11" ht="15" customHeight="1">
      <c r="A44" s="163" t="s">
        <v>19</v>
      </c>
      <c r="B44" s="164"/>
      <c r="C44" s="105">
        <v>23104227650</v>
      </c>
      <c r="D44" s="165"/>
      <c r="E44" s="21">
        <f>IF(C$38&gt;0,(C44/C$38)*100,0)</f>
        <v>78.68112015607406</v>
      </c>
      <c r="F44" s="21"/>
      <c r="G44" s="163"/>
      <c r="H44" s="164"/>
      <c r="I44" s="105"/>
      <c r="J44" s="106"/>
      <c r="K44" s="21"/>
    </row>
    <row r="45" spans="1:11" ht="15" customHeight="1">
      <c r="A45" s="163"/>
      <c r="B45" s="164"/>
      <c r="C45" s="18"/>
      <c r="D45" s="23"/>
      <c r="E45" s="20">
        <f t="shared" si="6"/>
        <v>0</v>
      </c>
      <c r="F45" s="156" t="s">
        <v>20</v>
      </c>
      <c r="G45" s="157"/>
      <c r="H45" s="158"/>
      <c r="I45" s="118">
        <f>SUM(I46:I49)</f>
        <v>4077073386</v>
      </c>
      <c r="J45" s="119"/>
      <c r="K45" s="20">
        <f aca="true" t="shared" si="7" ref="K45:K50">IF(I$50&gt;0,(I45/I$50)*100,0)</f>
        <v>13.884415693462824</v>
      </c>
    </row>
    <row r="46" spans="1:11" ht="15" customHeight="1">
      <c r="A46" s="163"/>
      <c r="B46" s="164"/>
      <c r="C46" s="18"/>
      <c r="D46" s="23"/>
      <c r="E46" s="21">
        <f t="shared" si="6"/>
        <v>0</v>
      </c>
      <c r="F46" s="153" t="s">
        <v>45</v>
      </c>
      <c r="G46" s="154"/>
      <c r="H46" s="155"/>
      <c r="I46" s="105">
        <v>2049834000</v>
      </c>
      <c r="J46" s="106"/>
      <c r="K46" s="21">
        <f t="shared" si="7"/>
        <v>6.980680665774426</v>
      </c>
    </row>
    <row r="47" spans="1:11" ht="15" customHeight="1">
      <c r="A47" s="22"/>
      <c r="B47" s="7"/>
      <c r="C47" s="18"/>
      <c r="D47" s="23"/>
      <c r="E47" s="21"/>
      <c r="F47" s="153" t="s">
        <v>46</v>
      </c>
      <c r="G47" s="154"/>
      <c r="H47" s="155"/>
      <c r="I47" s="105">
        <v>18112159</v>
      </c>
      <c r="J47" s="106"/>
      <c r="K47" s="21">
        <f t="shared" si="7"/>
        <v>0.061680701045417466</v>
      </c>
    </row>
    <row r="48" spans="1:11" ht="15" customHeight="1">
      <c r="A48" s="22"/>
      <c r="B48" s="7"/>
      <c r="C48" s="18"/>
      <c r="D48" s="23"/>
      <c r="E48" s="21"/>
      <c r="F48" s="153" t="s">
        <v>42</v>
      </c>
      <c r="G48" s="154"/>
      <c r="H48" s="155"/>
      <c r="I48" s="105">
        <v>2021404797</v>
      </c>
      <c r="J48" s="106"/>
      <c r="K48" s="21">
        <f t="shared" si="7"/>
        <v>6.883865417454086</v>
      </c>
    </row>
    <row r="49" spans="1:11" ht="15" customHeight="1">
      <c r="A49" s="163"/>
      <c r="B49" s="164"/>
      <c r="C49" s="18"/>
      <c r="D49" s="23"/>
      <c r="E49" s="21">
        <f>IF(C$38&gt;0,(C49/C$38)*100,0)</f>
        <v>0</v>
      </c>
      <c r="F49" s="168" t="s">
        <v>72</v>
      </c>
      <c r="G49" s="169"/>
      <c r="H49" s="170"/>
      <c r="I49" s="105">
        <v>-12277570</v>
      </c>
      <c r="J49" s="106"/>
      <c r="K49" s="21">
        <f t="shared" si="7"/>
        <v>-0.04181109081110574</v>
      </c>
    </row>
    <row r="50" spans="1:12" ht="15" customHeight="1" thickBot="1">
      <c r="A50" s="181" t="s">
        <v>21</v>
      </c>
      <c r="B50" s="182"/>
      <c r="C50" s="183">
        <f>SUM(C39:D49)</f>
        <v>29364385769</v>
      </c>
      <c r="D50" s="184"/>
      <c r="E50" s="3">
        <f>IF(C$38&gt;0,(C50/C$38)*100,0)</f>
        <v>100</v>
      </c>
      <c r="F50" s="156" t="s">
        <v>40</v>
      </c>
      <c r="G50" s="157"/>
      <c r="H50" s="158"/>
      <c r="I50" s="178">
        <f>I38+I45</f>
        <v>29364385769</v>
      </c>
      <c r="J50" s="179"/>
      <c r="K50" s="3">
        <f t="shared" si="7"/>
        <v>100</v>
      </c>
      <c r="L50" s="26"/>
    </row>
    <row r="51" spans="1:11" s="4" customFormat="1" ht="15" customHeight="1">
      <c r="A51" s="185" t="s">
        <v>83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</row>
    <row r="52" spans="2:11" ht="16.5" customHeight="1">
      <c r="B52" s="180"/>
      <c r="C52" s="180"/>
      <c r="D52" s="180"/>
      <c r="E52" s="180"/>
      <c r="F52" s="180"/>
      <c r="G52" s="180"/>
      <c r="H52" s="180"/>
      <c r="I52" s="180"/>
      <c r="J52" s="180"/>
      <c r="K52" s="180"/>
    </row>
    <row r="53" spans="2:11" ht="16.5" customHeight="1">
      <c r="B53" s="180"/>
      <c r="C53" s="180"/>
      <c r="D53" s="180"/>
      <c r="E53" s="180"/>
      <c r="F53" s="180"/>
      <c r="G53" s="180"/>
      <c r="H53" s="180"/>
      <c r="I53" s="180"/>
      <c r="J53" s="180"/>
      <c r="K53" s="180"/>
    </row>
  </sheetData>
  <sheetProtection/>
  <mergeCells count="178">
    <mergeCell ref="J16:K16"/>
    <mergeCell ref="J23:K23"/>
    <mergeCell ref="J20:K20"/>
    <mergeCell ref="J22:K22"/>
    <mergeCell ref="F21:G21"/>
    <mergeCell ref="H17:I17"/>
    <mergeCell ref="J17:K17"/>
    <mergeCell ref="J21:K21"/>
    <mergeCell ref="A30:C30"/>
    <mergeCell ref="D30:E30"/>
    <mergeCell ref="F30:G30"/>
    <mergeCell ref="H30:I30"/>
    <mergeCell ref="D25:E25"/>
    <mergeCell ref="H25:I25"/>
    <mergeCell ref="A28:C28"/>
    <mergeCell ref="F28:G28"/>
    <mergeCell ref="A29:C29"/>
    <mergeCell ref="I39:J39"/>
    <mergeCell ref="F19:G19"/>
    <mergeCell ref="F12:G12"/>
    <mergeCell ref="D20:E20"/>
    <mergeCell ref="F20:G20"/>
    <mergeCell ref="H20:I20"/>
    <mergeCell ref="D14:E14"/>
    <mergeCell ref="D17:E17"/>
    <mergeCell ref="F17:G17"/>
    <mergeCell ref="J25:K25"/>
    <mergeCell ref="B53:K53"/>
    <mergeCell ref="A50:B50"/>
    <mergeCell ref="C50:D50"/>
    <mergeCell ref="A51:K51"/>
    <mergeCell ref="F50:H50"/>
    <mergeCell ref="F42:H42"/>
    <mergeCell ref="I44:J44"/>
    <mergeCell ref="I46:J46"/>
    <mergeCell ref="C44:D44"/>
    <mergeCell ref="B52:K52"/>
    <mergeCell ref="D11:E11"/>
    <mergeCell ref="D12:E12"/>
    <mergeCell ref="D23:E23"/>
    <mergeCell ref="F15:G15"/>
    <mergeCell ref="H10:I10"/>
    <mergeCell ref="D18:E18"/>
    <mergeCell ref="F18:G18"/>
    <mergeCell ref="H21:I21"/>
    <mergeCell ref="D16:E16"/>
    <mergeCell ref="F16:G16"/>
    <mergeCell ref="I50:J50"/>
    <mergeCell ref="F48:H48"/>
    <mergeCell ref="A23:C23"/>
    <mergeCell ref="F22:G22"/>
    <mergeCell ref="J8:K8"/>
    <mergeCell ref="J9:K9"/>
    <mergeCell ref="D8:E8"/>
    <mergeCell ref="F29:G29"/>
    <mergeCell ref="H29:I29"/>
    <mergeCell ref="F11:G11"/>
    <mergeCell ref="C37:D37"/>
    <mergeCell ref="C43:D43"/>
    <mergeCell ref="G43:H43"/>
    <mergeCell ref="I38:J38"/>
    <mergeCell ref="A43:B43"/>
    <mergeCell ref="A39:B39"/>
    <mergeCell ref="F38:H38"/>
    <mergeCell ref="C42:D42"/>
    <mergeCell ref="A37:B37"/>
    <mergeCell ref="F40:H40"/>
    <mergeCell ref="I42:J42"/>
    <mergeCell ref="I47:J47"/>
    <mergeCell ref="I48:J48"/>
    <mergeCell ref="A46:B46"/>
    <mergeCell ref="A44:B44"/>
    <mergeCell ref="G44:H44"/>
    <mergeCell ref="I43:J43"/>
    <mergeCell ref="A40:B40"/>
    <mergeCell ref="C40:D40"/>
    <mergeCell ref="A49:B49"/>
    <mergeCell ref="A45:B45"/>
    <mergeCell ref="F49:H49"/>
    <mergeCell ref="F47:H47"/>
    <mergeCell ref="F41:H41"/>
    <mergeCell ref="H14:I14"/>
    <mergeCell ref="F14:G14"/>
    <mergeCell ref="F46:H46"/>
    <mergeCell ref="F45:H45"/>
    <mergeCell ref="F39:H39"/>
    <mergeCell ref="A38:B38"/>
    <mergeCell ref="C38:D38"/>
    <mergeCell ref="A42:B42"/>
    <mergeCell ref="C39:D39"/>
    <mergeCell ref="C41:D41"/>
    <mergeCell ref="F13:G13"/>
    <mergeCell ref="D29:E29"/>
    <mergeCell ref="D13:E13"/>
    <mergeCell ref="A14:C14"/>
    <mergeCell ref="B16:C16"/>
    <mergeCell ref="D22:E22"/>
    <mergeCell ref="B17:C17"/>
    <mergeCell ref="D28:E28"/>
    <mergeCell ref="A27:B27"/>
    <mergeCell ref="B25:C25"/>
    <mergeCell ref="J6:K6"/>
    <mergeCell ref="B7:C7"/>
    <mergeCell ref="D7:E7"/>
    <mergeCell ref="F7:G7"/>
    <mergeCell ref="H7:I7"/>
    <mergeCell ref="J10:K10"/>
    <mergeCell ref="J7:K7"/>
    <mergeCell ref="A6:C6"/>
    <mergeCell ref="D6:E6"/>
    <mergeCell ref="F6:G6"/>
    <mergeCell ref="B1:K1"/>
    <mergeCell ref="B2:K2"/>
    <mergeCell ref="C3:H3"/>
    <mergeCell ref="I3:K3"/>
    <mergeCell ref="F4:G5"/>
    <mergeCell ref="H4:K4"/>
    <mergeCell ref="H5:I5"/>
    <mergeCell ref="J5:K5"/>
    <mergeCell ref="A4:C5"/>
    <mergeCell ref="D4:E5"/>
    <mergeCell ref="B9:C9"/>
    <mergeCell ref="H6:I6"/>
    <mergeCell ref="D9:E9"/>
    <mergeCell ref="F9:G9"/>
    <mergeCell ref="F8:G8"/>
    <mergeCell ref="B10:C10"/>
    <mergeCell ref="H8:I8"/>
    <mergeCell ref="H9:I9"/>
    <mergeCell ref="D10:E10"/>
    <mergeCell ref="F10:G10"/>
    <mergeCell ref="J13:K13"/>
    <mergeCell ref="J11:K11"/>
    <mergeCell ref="H19:I19"/>
    <mergeCell ref="J14:K14"/>
    <mergeCell ref="H18:I18"/>
    <mergeCell ref="H13:I13"/>
    <mergeCell ref="H11:I11"/>
    <mergeCell ref="H12:I12"/>
    <mergeCell ref="J12:K12"/>
    <mergeCell ref="J19:K19"/>
    <mergeCell ref="I37:J37"/>
    <mergeCell ref="D15:E15"/>
    <mergeCell ref="H22:I22"/>
    <mergeCell ref="B35:K35"/>
    <mergeCell ref="B18:C18"/>
    <mergeCell ref="H28:I28"/>
    <mergeCell ref="H24:I24"/>
    <mergeCell ref="F24:G24"/>
    <mergeCell ref="B34:K34"/>
    <mergeCell ref="C36:H36"/>
    <mergeCell ref="I49:J49"/>
    <mergeCell ref="F23:G23"/>
    <mergeCell ref="H23:I23"/>
    <mergeCell ref="F37:H37"/>
    <mergeCell ref="I45:J45"/>
    <mergeCell ref="J29:K29"/>
    <mergeCell ref="J24:K24"/>
    <mergeCell ref="J26:K26"/>
    <mergeCell ref="F26:G26"/>
    <mergeCell ref="I40:J40"/>
    <mergeCell ref="J28:K28"/>
    <mergeCell ref="F25:G25"/>
    <mergeCell ref="J27:K27"/>
    <mergeCell ref="I36:K36"/>
    <mergeCell ref="D26:E26"/>
    <mergeCell ref="J30:K30"/>
    <mergeCell ref="H26:I26"/>
    <mergeCell ref="B24:C24"/>
    <mergeCell ref="D24:E24"/>
    <mergeCell ref="B15:C15"/>
    <mergeCell ref="H15:I15"/>
    <mergeCell ref="J18:K18"/>
    <mergeCell ref="D21:E21"/>
    <mergeCell ref="J15:K15"/>
    <mergeCell ref="B19:C19"/>
    <mergeCell ref="D19:E19"/>
    <mergeCell ref="H16:I1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陳思穎</cp:lastModifiedBy>
  <cp:lastPrinted>2023-04-11T10:37:11Z</cp:lastPrinted>
  <dcterms:created xsi:type="dcterms:W3CDTF">2011-04-19T02:39:36Z</dcterms:created>
  <dcterms:modified xsi:type="dcterms:W3CDTF">2023-04-11T10:37:39Z</dcterms:modified>
  <cp:category/>
  <cp:version/>
  <cp:contentType/>
  <cp:contentStatus/>
</cp:coreProperties>
</file>