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32" activeTab="0"/>
  </bookViews>
  <sheets>
    <sheet name="餘絀表及撥補表" sheetId="1" r:id="rId1"/>
    <sheet name="現流表及平衡表 " sheetId="2" r:id="rId2"/>
  </sheets>
  <definedNames>
    <definedName name="_xlnm.Print_Area" localSheetId="1">'現流表及平衡表 '!$A$1:$K$44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<sst xmlns="http://schemas.openxmlformats.org/spreadsheetml/2006/main" count="108" uniqueCount="77">
  <si>
    <t>單位：新臺幣元</t>
  </si>
  <si>
    <t>％</t>
  </si>
  <si>
    <t>金　　　　額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</si>
  <si>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</si>
  <si>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</si>
  <si>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</si>
  <si>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</si>
  <si>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</si>
  <si>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</si>
  <si>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負　債</t>
  </si>
  <si>
    <t>流動資產</t>
  </si>
  <si>
    <t>流動負債</t>
  </si>
  <si>
    <t>基金</t>
  </si>
  <si>
    <t>合                 計</t>
  </si>
  <si>
    <t>科目</t>
  </si>
  <si>
    <t>本年度決算數</t>
  </si>
  <si>
    <r>
      <t>金</t>
    </r>
    <r>
      <rPr>
        <b/>
        <sz val="12"/>
        <color indexed="8"/>
        <rFont val="新細明體"/>
        <family val="1"/>
      </rPr>
      <t>額</t>
    </r>
  </si>
  <si>
    <t>總收入</t>
  </si>
  <si>
    <t>總支出</t>
  </si>
  <si>
    <t>項目</t>
  </si>
  <si>
    <t>本年度
決算數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</si>
  <si>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</si>
  <si>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業務活動之現金流量</t>
  </si>
  <si>
    <t>投資活動之現金流量</t>
  </si>
  <si>
    <t>合 　　計</t>
  </si>
  <si>
    <t>本年度預算數</t>
  </si>
  <si>
    <t>本年度
預算數</t>
  </si>
  <si>
    <t>賸餘之部</t>
  </si>
  <si>
    <t>本期賸餘</t>
  </si>
  <si>
    <t>分配之部</t>
  </si>
  <si>
    <t>賸餘撥充基金數</t>
  </si>
  <si>
    <t>未分配賸餘</t>
  </si>
  <si>
    <r>
      <t xml:space="preserve"> </t>
    </r>
    <r>
      <rPr>
        <b/>
        <sz val="12"/>
        <color indexed="8"/>
        <rFont val="細明體"/>
        <family val="3"/>
      </rPr>
      <t>單位：新臺幣元</t>
    </r>
  </si>
  <si>
    <t>存款利息收入</t>
  </si>
  <si>
    <t>投資業務成本</t>
  </si>
  <si>
    <t>投資業務收入</t>
  </si>
  <si>
    <t>本期賸餘（短絀）</t>
  </si>
  <si>
    <t>現金及約當現金之淨增（淨減）</t>
  </si>
  <si>
    <t>利息股利之調整</t>
  </si>
  <si>
    <t>收取利息</t>
  </si>
  <si>
    <t>收取股利</t>
  </si>
  <si>
    <t>增加投資</t>
  </si>
  <si>
    <t>減少投資</t>
  </si>
  <si>
    <t>籌資活動之現金流量</t>
  </si>
  <si>
    <t>投資、長期應收款、貸墊款及準備金</t>
  </si>
  <si>
    <t>淨值</t>
  </si>
  <si>
    <t>本期賸餘（短絀）</t>
  </si>
  <si>
    <t>未計利息股利之本期賸餘（短絀）</t>
  </si>
  <si>
    <r>
      <t>比較增減</t>
    </r>
  </si>
  <si>
    <t>流動金融資產淨減（淨增）</t>
  </si>
  <si>
    <t>未計利息股利之現金流入（流出）</t>
  </si>
  <si>
    <t xml:space="preserve">    業務活動之淨現金流入（流出）</t>
  </si>
  <si>
    <t xml:space="preserve">    投資活動之淨現金流入（流出）</t>
  </si>
  <si>
    <t xml:space="preserve">   籌資活動之淨現金流入（流出）</t>
  </si>
  <si>
    <t>資                 產</t>
  </si>
  <si>
    <t>政府補足收入</t>
  </si>
  <si>
    <t>提繳農民退休基金</t>
  </si>
  <si>
    <t>給付農民退休金</t>
  </si>
  <si>
    <t>農民退休基金餘絀撥補表</t>
  </si>
  <si>
    <t>農民退休基金收支餘絀表</t>
  </si>
  <si>
    <t>農民退休基金現金流量表</t>
  </si>
  <si>
    <t>農民退休基金平衡表</t>
  </si>
  <si>
    <r>
      <t xml:space="preserve">         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         </t>
    </r>
  </si>
  <si>
    <t>-</t>
  </si>
  <si>
    <t>--</t>
  </si>
  <si>
    <t>短絀之部</t>
  </si>
  <si>
    <t>本期短絀</t>
  </si>
  <si>
    <t>填補之部</t>
  </si>
  <si>
    <t>短絀折減基金數</t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</si>
  <si>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年度</t>
    </r>
  </si>
  <si>
    <r>
      <t xml:space="preserve">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111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</si>
  <si>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--</t>
  </si>
  <si>
    <t>調整項目</t>
  </si>
  <si>
    <t>增加無形資產</t>
  </si>
  <si>
    <t>累積餘絀</t>
  </si>
  <si>
    <t>-</t>
  </si>
  <si>
    <r>
      <t xml:space="preserve"> </t>
    </r>
    <r>
      <rPr>
        <sz val="10"/>
        <color indexed="8"/>
        <rFont val="細明體"/>
        <family val="3"/>
      </rPr>
      <t>註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細明體"/>
        <family val="3"/>
      </rPr>
      <t>本表累積餘絀係本基金運用收益未達法定保證收益待國庫撥補數。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</si>
</sst>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0.0_);_(&quot;-&quot;\ #,##0.0_);_(* &quot;&quot;_);_(@_)"/>
    <numFmt numFmtId="183" formatCode="_(* #,##0_);_(&quot;-&quot;\ #,##0_);_(* &quot;&quot;_);_(@_)"/>
    <numFmt numFmtId="184" formatCode="_(* #,##0.000_);_(&quot;-&quot;\ #,##0.000_);_(* &quot;&quot;_);_(@_)"/>
    <numFmt numFmtId="185" formatCode="_(* #,##0.0000_);_(&quot;-&quot;\ #,##0.0000_);_(* &quot;&quot;_);_(@_)"/>
    <numFmt numFmtId="186" formatCode="0.0%"/>
    <numFmt numFmtId="187" formatCode="#,##0.00_ "/>
    <numFmt numFmtId="188" formatCode="0.00_ "/>
  </numFmts>
  <fonts count="55">
    <font>
      <sz val="12"/>
      <name val="標楷體"/>
      <family val="4"/>
    </font>
    <font>
      <u val="single"/>
      <sz val="12"/>
      <color indexed="36"/>
      <name val="標楷體"/>
      <family val="4"/>
    </font>
    <font>
      <u val="single"/>
      <sz val="12"/>
      <color indexed="12"/>
      <name val="標楷體"/>
      <family val="4"/>
    </font>
    <font>
      <sz val="9"/>
      <name val="標楷體"/>
      <family val="4"/>
    </font>
    <font>
      <sz val="12"/>
      <color indexed="8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9"/>
      <name val="細明體"/>
      <family val="3"/>
    </font>
    <font>
      <b/>
      <sz val="9"/>
      <color indexed="8"/>
      <name val="新細明體"/>
      <family val="1"/>
    </font>
    <font>
      <b/>
      <sz val="10"/>
      <color indexed="8"/>
      <name val="Times New Roman"/>
      <family val="1"/>
    </font>
    <font>
      <sz val="9"/>
      <color indexed="8"/>
      <name val="新細明體"/>
      <family val="1"/>
    </font>
    <font>
      <sz val="10"/>
      <color indexed="8"/>
      <name val="Times New Roman"/>
      <family val="1"/>
    </font>
    <font>
      <b/>
      <sz val="12"/>
      <color indexed="8"/>
      <name val="細明體"/>
      <family val="3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0"/>
      <name val="Times New Roman"/>
      <family val="1"/>
    </font>
    <font>
      <sz val="10"/>
      <color indexed="8"/>
      <name val="細明體"/>
      <family val="3"/>
    </font>
    <font>
      <sz val="9"/>
      <color indexed="8"/>
      <name val="Times New Roman"/>
      <family val="1"/>
    </font>
    <font>
      <b/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81" fontId="14" fillId="0" borderId="11" xfId="0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181" fontId="12" fillId="0" borderId="11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8" fillId="0" borderId="15" xfId="0" applyFont="1" applyBorder="1" applyAlignment="1" applyProtection="1">
      <alignment horizontal="distributed" vertical="center" indent="1"/>
      <protection/>
    </xf>
    <xf numFmtId="0" fontId="8" fillId="0" borderId="15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vertical="center" readingOrder="2"/>
      <protection/>
    </xf>
    <xf numFmtId="181" fontId="14" fillId="0" borderId="17" xfId="0" applyNumberFormat="1" applyFont="1" applyBorder="1" applyAlignment="1" applyProtection="1">
      <alignment horizontal="center" vertical="center"/>
      <protection/>
    </xf>
    <xf numFmtId="181" fontId="19" fillId="0" borderId="17" xfId="0" applyNumberFormat="1" applyFont="1" applyBorder="1" applyAlignment="1" applyProtection="1">
      <alignment horizontal="center" vertical="center"/>
      <protection/>
    </xf>
    <xf numFmtId="178" fontId="14" fillId="0" borderId="11" xfId="0" applyNumberFormat="1" applyFont="1" applyBorder="1" applyAlignment="1" applyProtection="1">
      <alignment horizontal="right" vertical="center" readingOrder="2"/>
      <protection/>
    </xf>
    <xf numFmtId="181" fontId="12" fillId="0" borderId="17" xfId="0" applyNumberFormat="1" applyFont="1" applyBorder="1" applyAlignment="1" applyProtection="1">
      <alignment vertical="center"/>
      <protection/>
    </xf>
    <xf numFmtId="178" fontId="12" fillId="0" borderId="11" xfId="0" applyNumberFormat="1" applyFont="1" applyBorder="1" applyAlignment="1" applyProtection="1">
      <alignment vertical="center" readingOrder="2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78" fontId="12" fillId="0" borderId="14" xfId="0" applyNumberFormat="1" applyFont="1" applyBorder="1" applyAlignment="1" applyProtection="1">
      <alignment vertical="center" readingOrder="2"/>
      <protection/>
    </xf>
    <xf numFmtId="0" fontId="4" fillId="0" borderId="0" xfId="0" applyFont="1" applyAlignment="1">
      <alignment vertical="center"/>
    </xf>
    <xf numFmtId="49" fontId="17" fillId="0" borderId="12" xfId="0" applyNumberFormat="1" applyFont="1" applyBorder="1" applyAlignment="1" applyProtection="1">
      <alignment horizontal="left" vertical="center" readingOrder="1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81" fontId="14" fillId="0" borderId="17" xfId="0" applyNumberFormat="1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81" fontId="12" fillId="0" borderId="11" xfId="0" applyNumberFormat="1" applyFont="1" applyBorder="1" applyAlignment="1" applyProtection="1">
      <alignment vertical="center" readingOrder="2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18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9" xfId="0" applyFont="1" applyBorder="1" applyAlignment="1" applyProtection="1">
      <alignment horizontal="left" vertical="top"/>
      <protection locked="0"/>
    </xf>
    <xf numFmtId="0" fontId="18" fillId="0" borderId="0" xfId="0" applyFont="1" applyBorder="1" applyAlignment="1">
      <alignment vertical="center"/>
    </xf>
    <xf numFmtId="178" fontId="12" fillId="0" borderId="0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1" fontId="19" fillId="0" borderId="11" xfId="33" applyNumberFormat="1" applyFont="1" applyFill="1" applyBorder="1" applyAlignment="1" applyProtection="1">
      <alignment horizontal="right" vertical="center"/>
      <protection/>
    </xf>
    <xf numFmtId="181" fontId="14" fillId="0" borderId="11" xfId="0" applyNumberFormat="1" applyFont="1" applyBorder="1" applyAlignment="1" applyProtection="1">
      <alignment vertical="center" readingOrder="2"/>
      <protection/>
    </xf>
    <xf numFmtId="183" fontId="12" fillId="0" borderId="20" xfId="0" applyNumberFormat="1" applyFont="1" applyBorder="1" applyAlignment="1" applyProtection="1">
      <alignment vertical="center"/>
      <protection/>
    </xf>
    <xf numFmtId="183" fontId="14" fillId="0" borderId="17" xfId="0" applyNumberFormat="1" applyFont="1" applyBorder="1" applyAlignment="1" applyProtection="1">
      <alignment horizontal="left" vertical="center"/>
      <protection locked="0"/>
    </xf>
    <xf numFmtId="183" fontId="12" fillId="0" borderId="17" xfId="0" applyNumberFormat="1" applyFont="1" applyBorder="1" applyAlignment="1" applyProtection="1">
      <alignment vertical="center"/>
      <protection/>
    </xf>
    <xf numFmtId="183" fontId="12" fillId="0" borderId="18" xfId="0" applyNumberFormat="1" applyFont="1" applyBorder="1" applyAlignment="1" applyProtection="1">
      <alignment vertical="center"/>
      <protection/>
    </xf>
    <xf numFmtId="183" fontId="14" fillId="0" borderId="17" xfId="0" applyNumberFormat="1" applyFont="1" applyBorder="1" applyAlignment="1" applyProtection="1">
      <alignment horizontal="center" vertical="center"/>
      <protection locked="0"/>
    </xf>
    <xf numFmtId="183" fontId="14" fillId="0" borderId="17" xfId="0" applyNumberFormat="1" applyFont="1" applyBorder="1" applyAlignment="1" applyProtection="1">
      <alignment horizontal="right" vertical="center"/>
      <protection locked="0"/>
    </xf>
    <xf numFmtId="183" fontId="12" fillId="0" borderId="17" xfId="0" applyNumberFormat="1" applyFont="1" applyBorder="1" applyAlignment="1" applyProtection="1">
      <alignment horizontal="right" vertical="center"/>
      <protection/>
    </xf>
    <xf numFmtId="183" fontId="12" fillId="0" borderId="18" xfId="0" applyNumberFormat="1" applyFont="1" applyBorder="1" applyAlignment="1" applyProtection="1">
      <alignment horizontal="right" vertical="center"/>
      <protection/>
    </xf>
    <xf numFmtId="183" fontId="14" fillId="0" borderId="17" xfId="0" applyNumberFormat="1" applyFont="1" applyBorder="1" applyAlignment="1" applyProtection="1">
      <alignment vertical="center"/>
      <protection/>
    </xf>
    <xf numFmtId="183" fontId="14" fillId="0" borderId="17" xfId="0" applyNumberFormat="1" applyFont="1" applyBorder="1" applyAlignment="1" applyProtection="1">
      <alignment vertical="center"/>
      <protection locked="0"/>
    </xf>
    <xf numFmtId="183" fontId="14" fillId="0" borderId="11" xfId="0" applyNumberFormat="1" applyFont="1" applyBorder="1" applyAlignment="1" applyProtection="1">
      <alignment horizontal="right" vertical="center"/>
      <protection locked="0"/>
    </xf>
    <xf numFmtId="183" fontId="14" fillId="0" borderId="12" xfId="0" applyNumberFormat="1" applyFont="1" applyBorder="1" applyAlignment="1" applyProtection="1">
      <alignment horizontal="right" vertical="center"/>
      <protection locked="0"/>
    </xf>
    <xf numFmtId="183" fontId="14" fillId="0" borderId="0" xfId="0" applyNumberFormat="1" applyFont="1" applyBorder="1" applyAlignment="1" applyProtection="1">
      <alignment horizontal="right" vertical="center"/>
      <protection locked="0"/>
    </xf>
    <xf numFmtId="178" fontId="12" fillId="0" borderId="11" xfId="0" applyNumberFormat="1" applyFont="1" applyBorder="1" applyAlignment="1" applyProtection="1">
      <alignment horizontal="right" vertical="center"/>
      <protection/>
    </xf>
    <xf numFmtId="0" fontId="21" fillId="0" borderId="21" xfId="0" applyFont="1" applyBorder="1" applyAlignment="1" applyProtection="1">
      <alignment vertical="center"/>
      <protection/>
    </xf>
    <xf numFmtId="0" fontId="17" fillId="0" borderId="12" xfId="0" applyFont="1" applyFill="1" applyBorder="1" applyAlignment="1" applyProtection="1">
      <alignment horizontal="left" vertical="center"/>
      <protection locked="0"/>
    </xf>
    <xf numFmtId="10" fontId="4" fillId="0" borderId="0" xfId="41" applyNumberFormat="1" applyFont="1" applyAlignment="1">
      <alignment vertical="center"/>
    </xf>
    <xf numFmtId="181" fontId="12" fillId="0" borderId="17" xfId="0" applyNumberFormat="1" applyFont="1" applyBorder="1" applyAlignment="1" applyProtection="1" quotePrefix="1">
      <alignment horizontal="right" vertical="center"/>
      <protection/>
    </xf>
    <xf numFmtId="181" fontId="14" fillId="0" borderId="17" xfId="0" applyNumberFormat="1" applyFont="1" applyBorder="1" applyAlignment="1" applyProtection="1" quotePrefix="1">
      <alignment horizontal="right" vertical="center"/>
      <protection/>
    </xf>
    <xf numFmtId="187" fontId="12" fillId="0" borderId="16" xfId="0" applyNumberFormat="1" applyFont="1" applyBorder="1" applyAlignment="1" applyProtection="1">
      <alignment vertical="center" readingOrder="2"/>
      <protection/>
    </xf>
    <xf numFmtId="178" fontId="14" fillId="0" borderId="11" xfId="0" applyNumberFormat="1" applyFont="1" applyBorder="1" applyAlignment="1" applyProtection="1" quotePrefix="1">
      <alignment horizontal="right" vertical="center" readingOrder="2"/>
      <protection/>
    </xf>
    <xf numFmtId="178" fontId="12" fillId="0" borderId="11" xfId="0" applyNumberFormat="1" applyFont="1" applyBorder="1" applyAlignment="1" applyProtection="1" quotePrefix="1">
      <alignment horizontal="right" vertical="center" readingOrder="2"/>
      <protection/>
    </xf>
    <xf numFmtId="187" fontId="12" fillId="0" borderId="11" xfId="0" applyNumberFormat="1" applyFont="1" applyBorder="1" applyAlignment="1" applyProtection="1">
      <alignment vertical="center" readingOrder="2"/>
      <protection/>
    </xf>
    <xf numFmtId="187" fontId="14" fillId="0" borderId="11" xfId="0" applyNumberFormat="1" applyFont="1" applyBorder="1" applyAlignment="1" applyProtection="1">
      <alignment vertical="center" readingOrder="2"/>
      <protection/>
    </xf>
    <xf numFmtId="0" fontId="4" fillId="0" borderId="0" xfId="0" applyFont="1" applyBorder="1" applyAlignment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distributed" vertical="center" indent="1"/>
      <protection/>
    </xf>
    <xf numFmtId="0" fontId="20" fillId="0" borderId="21" xfId="0" applyFont="1" applyBorder="1" applyAlignment="1" applyProtection="1">
      <alignment horizontal="left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6" fillId="0" borderId="23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distributed" vertical="center" indent="1"/>
      <protection/>
    </xf>
    <xf numFmtId="0" fontId="8" fillId="0" borderId="26" xfId="0" applyFont="1" applyBorder="1" applyAlignment="1" applyProtection="1">
      <alignment horizontal="distributed" vertical="center" indent="1"/>
      <protection/>
    </xf>
    <xf numFmtId="0" fontId="8" fillId="0" borderId="27" xfId="0" applyFont="1" applyBorder="1" applyAlignment="1" applyProtection="1">
      <alignment horizontal="distributed" vertical="center" indent="1"/>
      <protection/>
    </xf>
    <xf numFmtId="0" fontId="8" fillId="0" borderId="28" xfId="0" applyFont="1" applyBorder="1" applyAlignment="1" applyProtection="1">
      <alignment horizontal="distributed" vertical="center" indent="1"/>
      <protection/>
    </xf>
    <xf numFmtId="0" fontId="5" fillId="0" borderId="0" xfId="0" applyFont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distributed" vertical="center" indent="1"/>
      <protection/>
    </xf>
    <xf numFmtId="0" fontId="1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 horizontal="right" vertical="top"/>
    </xf>
    <xf numFmtId="0" fontId="9" fillId="0" borderId="19" xfId="0" applyFont="1" applyBorder="1" applyAlignment="1" applyProtection="1">
      <alignment horizontal="right" vertical="top"/>
      <protection locked="0"/>
    </xf>
    <xf numFmtId="0" fontId="14" fillId="0" borderId="21" xfId="34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Alignment="1">
      <alignment vertical="center"/>
    </xf>
    <xf numFmtId="183" fontId="12" fillId="0" borderId="11" xfId="0" applyNumberFormat="1" applyFont="1" applyBorder="1" applyAlignment="1" applyProtection="1">
      <alignment horizontal="right" vertical="center"/>
      <protection/>
    </xf>
    <xf numFmtId="183" fontId="12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left" vertical="center"/>
    </xf>
    <xf numFmtId="178" fontId="12" fillId="0" borderId="11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83" fontId="14" fillId="0" borderId="11" xfId="0" applyNumberFormat="1" applyFont="1" applyBorder="1" applyAlignment="1" applyProtection="1">
      <alignment horizontal="right" vertical="center"/>
      <protection locked="0"/>
    </xf>
    <xf numFmtId="183" fontId="0" fillId="0" borderId="12" xfId="0" applyNumberFormat="1" applyBorder="1" applyAlignment="1">
      <alignment horizontal="right" vertical="center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distributed" vertical="center" indent="1"/>
      <protection/>
    </xf>
    <xf numFmtId="0" fontId="16" fillId="0" borderId="25" xfId="0" applyFont="1" applyBorder="1" applyAlignment="1" applyProtection="1">
      <alignment horizontal="distributed" vertical="center" indent="1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183" fontId="12" fillId="0" borderId="16" xfId="0" applyNumberFormat="1" applyFont="1" applyBorder="1" applyAlignment="1" applyProtection="1">
      <alignment horizontal="right" vertical="center"/>
      <protection/>
    </xf>
    <xf numFmtId="183" fontId="12" fillId="0" borderId="24" xfId="0" applyNumberFormat="1" applyFont="1" applyBorder="1" applyAlignment="1" applyProtection="1">
      <alignment horizontal="right" vertical="center"/>
      <protection/>
    </xf>
    <xf numFmtId="183" fontId="12" fillId="0" borderId="11" xfId="0" applyNumberFormat="1" applyFont="1" applyBorder="1" applyAlignment="1" applyProtection="1">
      <alignment horizontal="right" vertical="center"/>
      <protection locked="0"/>
    </xf>
    <xf numFmtId="183" fontId="12" fillId="0" borderId="12" xfId="0" applyNumberFormat="1" applyFont="1" applyBorder="1" applyAlignment="1" applyProtection="1">
      <alignment horizontal="right" vertical="center"/>
      <protection locked="0"/>
    </xf>
    <xf numFmtId="183" fontId="12" fillId="0" borderId="14" xfId="0" applyNumberFormat="1" applyFont="1" applyBorder="1" applyAlignment="1" applyProtection="1">
      <alignment horizontal="right" vertical="center"/>
      <protection/>
    </xf>
    <xf numFmtId="183" fontId="12" fillId="0" borderId="25" xfId="0" applyNumberFormat="1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81" fontId="14" fillId="0" borderId="11" xfId="0" applyNumberFormat="1" applyFont="1" applyBorder="1" applyAlignment="1" applyProtection="1">
      <alignment horizontal="right" vertical="center"/>
      <protection/>
    </xf>
    <xf numFmtId="181" fontId="14" fillId="0" borderId="12" xfId="0" applyNumberFormat="1" applyFont="1" applyBorder="1" applyAlignment="1" applyProtection="1">
      <alignment horizontal="right" vertical="center"/>
      <protection/>
    </xf>
    <xf numFmtId="183" fontId="14" fillId="0" borderId="0" xfId="0" applyNumberFormat="1" applyFont="1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right"/>
      <protection/>
    </xf>
    <xf numFmtId="0" fontId="16" fillId="0" borderId="16" xfId="0" applyFont="1" applyBorder="1" applyAlignment="1" applyProtection="1">
      <alignment horizontal="distributed" vertical="center" indent="1"/>
      <protection/>
    </xf>
    <xf numFmtId="0" fontId="16" fillId="0" borderId="24" xfId="0" applyFont="1" applyBorder="1" applyAlignment="1" applyProtection="1">
      <alignment horizontal="distributed" vertical="center" indent="1"/>
      <protection/>
    </xf>
    <xf numFmtId="178" fontId="14" fillId="0" borderId="11" xfId="0" applyNumberFormat="1" applyFont="1" applyBorder="1" applyAlignment="1" applyProtection="1" quotePrefix="1">
      <alignment horizontal="right" vertical="center"/>
      <protection/>
    </xf>
    <xf numFmtId="178" fontId="14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183" fontId="14" fillId="0" borderId="12" xfId="0" applyNumberFormat="1" applyFont="1" applyBorder="1" applyAlignment="1" applyProtection="1">
      <alignment horizontal="right" vertical="center"/>
      <protection locked="0"/>
    </xf>
    <xf numFmtId="0" fontId="16" fillId="0" borderId="19" xfId="0" applyFont="1" applyBorder="1" applyAlignment="1" applyProtection="1">
      <alignment horizontal="center" vertical="center"/>
      <protection/>
    </xf>
    <xf numFmtId="0" fontId="16" fillId="0" borderId="25" xfId="0" applyFont="1" applyBorder="1" applyAlignment="1" applyProtection="1">
      <alignment horizontal="center" vertical="center"/>
      <protection/>
    </xf>
    <xf numFmtId="183" fontId="12" fillId="0" borderId="19" xfId="0" applyNumberFormat="1" applyFont="1" applyBorder="1" applyAlignment="1" applyProtection="1">
      <alignment horizontal="right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24" xfId="0" applyNumberFormat="1" applyFont="1" applyBorder="1" applyAlignment="1" applyProtection="1">
      <alignment horizontal="right" vertical="center"/>
      <protection/>
    </xf>
    <xf numFmtId="187" fontId="12" fillId="0" borderId="14" xfId="0" applyNumberFormat="1" applyFont="1" applyBorder="1" applyAlignment="1" applyProtection="1">
      <alignment horizontal="right" vertical="center"/>
      <protection/>
    </xf>
    <xf numFmtId="187" fontId="12" fillId="0" borderId="19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81" fontId="12" fillId="0" borderId="14" xfId="0" applyNumberFormat="1" applyFont="1" applyBorder="1" applyAlignment="1" applyProtection="1">
      <alignment horizontal="right" vertical="center"/>
      <protection/>
    </xf>
    <xf numFmtId="181" fontId="12" fillId="0" borderId="25" xfId="0" applyNumberFormat="1" applyFont="1" applyBorder="1" applyAlignment="1" applyProtection="1">
      <alignment horizontal="right" vertical="center"/>
      <protection/>
    </xf>
    <xf numFmtId="183" fontId="12" fillId="0" borderId="23" xfId="0" applyNumberFormat="1" applyFont="1" applyBorder="1" applyAlignment="1" applyProtection="1">
      <alignment horizontal="right" vertical="center"/>
      <protection/>
    </xf>
    <xf numFmtId="183" fontId="14" fillId="0" borderId="11" xfId="0" applyNumberFormat="1" applyFont="1" applyBorder="1" applyAlignment="1" applyProtection="1">
      <alignment horizontal="right" vertical="center"/>
      <protection/>
    </xf>
    <xf numFmtId="183" fontId="14" fillId="0" borderId="12" xfId="0" applyNumberFormat="1" applyFont="1" applyBorder="1" applyAlignment="1" applyProtection="1">
      <alignment horizontal="right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187" fontId="12" fillId="0" borderId="11" xfId="0" applyNumberFormat="1" applyFont="1" applyBorder="1" applyAlignment="1" applyProtection="1">
      <alignment horizontal="right" vertical="center"/>
      <protection/>
    </xf>
    <xf numFmtId="187" fontId="12" fillId="0" borderId="0" xfId="0" applyNumberFormat="1" applyFont="1" applyBorder="1" applyAlignment="1" applyProtection="1">
      <alignment horizontal="right" vertical="center"/>
      <protection/>
    </xf>
    <xf numFmtId="178" fontId="14" fillId="0" borderId="11" xfId="0" applyNumberFormat="1" applyFont="1" applyBorder="1" applyAlignment="1" applyProtection="1">
      <alignment horizontal="right" vertical="center"/>
      <protection/>
    </xf>
    <xf numFmtId="187" fontId="14" fillId="0" borderId="11" xfId="0" applyNumberFormat="1" applyFont="1" applyBorder="1" applyAlignment="1" applyProtection="1">
      <alignment horizontal="right" vertical="center"/>
      <protection/>
    </xf>
    <xf numFmtId="187" fontId="14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top"/>
      <protection locked="0"/>
    </xf>
    <xf numFmtId="0" fontId="9" fillId="0" borderId="19" xfId="0" applyFont="1" applyBorder="1" applyAlignment="1" applyProtection="1">
      <alignment horizontal="center" vertical="top"/>
      <protection locked="0"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distributed" vertical="center" wrapText="1" indent="1"/>
      <protection/>
    </xf>
    <xf numFmtId="0" fontId="8" fillId="0" borderId="31" xfId="0" applyFont="1" applyBorder="1" applyAlignment="1" applyProtection="1">
      <alignment horizontal="distributed" vertical="center" indent="1"/>
      <protection/>
    </xf>
    <xf numFmtId="0" fontId="0" fillId="0" borderId="32" xfId="0" applyBorder="1" applyAlignment="1">
      <alignment vertical="center"/>
    </xf>
    <xf numFmtId="0" fontId="8" fillId="0" borderId="10" xfId="0" applyFont="1" applyBorder="1" applyAlignment="1" applyProtection="1">
      <alignment horizontal="distributed" vertical="center" indent="1"/>
      <protection/>
    </xf>
    <xf numFmtId="0" fontId="8" fillId="0" borderId="33" xfId="0" applyFont="1" applyBorder="1" applyAlignment="1" applyProtection="1">
      <alignment horizontal="distributed" vertical="center" inden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178" fontId="12" fillId="0" borderId="16" xfId="0" applyNumberFormat="1" applyFont="1" applyBorder="1" applyAlignment="1" applyProtection="1">
      <alignment horizontal="right" vertical="center"/>
      <protection/>
    </xf>
    <xf numFmtId="178" fontId="12" fillId="0" borderId="23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left" vertical="center"/>
      <protection locked="0"/>
    </xf>
    <xf numFmtId="181" fontId="20" fillId="0" borderId="11" xfId="0" applyNumberFormat="1" applyFont="1" applyBorder="1" applyAlignment="1" applyProtection="1">
      <alignment horizontal="right" vertical="center"/>
      <protection/>
    </xf>
    <xf numFmtId="181" fontId="20" fillId="0" borderId="12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distributed" vertical="center" indent="1"/>
      <protection locked="0"/>
    </xf>
    <xf numFmtId="0" fontId="16" fillId="0" borderId="12" xfId="0" applyFont="1" applyBorder="1" applyAlignment="1" applyProtection="1">
      <alignment horizontal="distributed" vertical="center" indent="1"/>
      <protection locked="0"/>
    </xf>
    <xf numFmtId="183" fontId="12" fillId="0" borderId="0" xfId="0" applyNumberFormat="1" applyFont="1" applyBorder="1" applyAlignment="1" applyProtection="1">
      <alignment horizontal="right" vertical="center"/>
      <protection locked="0"/>
    </xf>
    <xf numFmtId="0" fontId="8" fillId="0" borderId="32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5" xfId="0" applyFont="1" applyBorder="1" applyAlignment="1" applyProtection="1">
      <alignment horizontal="left" vertical="center"/>
      <protection/>
    </xf>
    <xf numFmtId="0" fontId="14" fillId="0" borderId="21" xfId="0" applyFont="1" applyBorder="1" applyAlignment="1" applyProtection="1">
      <alignment horizontal="left" vertical="center"/>
      <protection/>
    </xf>
    <xf numFmtId="188" fontId="14" fillId="0" borderId="11" xfId="0" applyNumberFormat="1" applyFont="1" applyBorder="1" applyAlignment="1" applyProtection="1">
      <alignment horizontal="right" vertical="center"/>
      <protection/>
    </xf>
    <xf numFmtId="188" fontId="0" fillId="0" borderId="0" xfId="0" applyNumberFormat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C19">
      <selection activeCell="K33" sqref="K33"/>
    </sheetView>
  </sheetViews>
  <sheetFormatPr defaultColWidth="9.00390625" defaultRowHeight="16.5"/>
  <cols>
    <col min="1" max="1" width="1.4921875" style="1" customWidth="1"/>
    <col min="2" max="2" width="15.00390625" style="1" customWidth="1"/>
    <col min="3" max="3" width="16.00390625" style="1" customWidth="1"/>
    <col min="4" max="4" width="7.00390625" style="1" customWidth="1"/>
    <col min="5" max="5" width="17.375" style="1" bestFit="1" customWidth="1"/>
    <col min="6" max="6" width="7.875" style="1" customWidth="1"/>
    <col min="7" max="7" width="16.75390625" style="1" customWidth="1"/>
    <col min="8" max="8" width="11.75390625" style="1" customWidth="1"/>
    <col min="9" max="9" width="15.875" style="1" bestFit="1" customWidth="1"/>
    <col min="10" max="16384" width="9.00390625" style="1" customWidth="1"/>
  </cols>
  <sheetData>
    <row r="1" spans="1:8" ht="27" customHeight="1">
      <c r="A1" s="68" t="s">
        <v>59</v>
      </c>
      <c r="B1" s="68"/>
      <c r="C1" s="68"/>
      <c r="D1" s="68"/>
      <c r="E1" s="68"/>
      <c r="F1" s="68"/>
      <c r="G1" s="68"/>
      <c r="H1" s="68"/>
    </row>
    <row r="2" spans="2:8" ht="17.25" customHeight="1">
      <c r="B2" s="86"/>
      <c r="C2" s="86"/>
      <c r="D2" s="86"/>
      <c r="E2" s="86"/>
      <c r="F2" s="86"/>
      <c r="G2" s="86"/>
      <c r="H2" s="86"/>
    </row>
    <row r="3" spans="2:8" ht="20.25" thickBot="1">
      <c r="B3" s="2"/>
      <c r="C3" s="36" t="s">
        <v>62</v>
      </c>
      <c r="D3" s="36"/>
      <c r="E3" s="36"/>
      <c r="F3" s="36"/>
      <c r="G3" s="88" t="s">
        <v>0</v>
      </c>
      <c r="H3" s="89"/>
    </row>
    <row r="4" spans="1:8" ht="18.75" customHeight="1">
      <c r="A4" s="82" t="s">
        <v>14</v>
      </c>
      <c r="B4" s="83"/>
      <c r="C4" s="69" t="s">
        <v>25</v>
      </c>
      <c r="D4" s="69"/>
      <c r="E4" s="69" t="s">
        <v>15</v>
      </c>
      <c r="F4" s="69"/>
      <c r="G4" s="69" t="s">
        <v>48</v>
      </c>
      <c r="H4" s="87"/>
    </row>
    <row r="5" spans="1:8" ht="18.75" customHeight="1">
      <c r="A5" s="84"/>
      <c r="B5" s="85"/>
      <c r="C5" s="12" t="s">
        <v>16</v>
      </c>
      <c r="D5" s="13" t="s">
        <v>1</v>
      </c>
      <c r="E5" s="12" t="s">
        <v>16</v>
      </c>
      <c r="F5" s="13" t="s">
        <v>1</v>
      </c>
      <c r="G5" s="12" t="s">
        <v>16</v>
      </c>
      <c r="H5" s="3" t="s">
        <v>1</v>
      </c>
    </row>
    <row r="6" spans="1:9" ht="17.25" customHeight="1">
      <c r="A6" s="72" t="s">
        <v>17</v>
      </c>
      <c r="B6" s="73"/>
      <c r="C6" s="43">
        <f>SUM(C7:C9)</f>
        <v>155559000</v>
      </c>
      <c r="D6" s="14">
        <v>100</v>
      </c>
      <c r="E6" s="43">
        <f>SUM(E7:E9)</f>
        <v>106539371</v>
      </c>
      <c r="F6" s="14">
        <v>100</v>
      </c>
      <c r="G6" s="43">
        <f>SUM(G7:G9)</f>
        <v>-49019629</v>
      </c>
      <c r="H6" s="62">
        <f>IF(C6=0," ",G6/C6*100)</f>
        <v>-31.511920878894824</v>
      </c>
      <c r="I6" s="59"/>
    </row>
    <row r="7" spans="1:9" ht="17.25" customHeight="1">
      <c r="A7" s="37"/>
      <c r="B7" s="58" t="s">
        <v>35</v>
      </c>
      <c r="C7" s="44">
        <v>140876000</v>
      </c>
      <c r="D7" s="15">
        <v>90.56</v>
      </c>
      <c r="E7" s="47">
        <v>70685977</v>
      </c>
      <c r="F7" s="16">
        <v>66.35</v>
      </c>
      <c r="G7" s="48">
        <f aca="true" t="shared" si="0" ref="G7:G12">E7-C7</f>
        <v>-70190023</v>
      </c>
      <c r="H7" s="66">
        <f>IF(C7=0," ",G7/C7*100)</f>
        <v>-49.82397498509327</v>
      </c>
      <c r="I7" s="59"/>
    </row>
    <row r="8" spans="1:9" ht="17.25" customHeight="1">
      <c r="A8" s="37"/>
      <c r="B8" s="58" t="s">
        <v>33</v>
      </c>
      <c r="C8" s="44">
        <v>14683000</v>
      </c>
      <c r="D8" s="15">
        <v>9.44</v>
      </c>
      <c r="E8" s="47">
        <v>32745219</v>
      </c>
      <c r="F8" s="15">
        <v>30.74</v>
      </c>
      <c r="G8" s="48">
        <f t="shared" si="0"/>
        <v>18062219</v>
      </c>
      <c r="H8" s="17">
        <f>IF(C8=0," ",ABS(G8/C8*100))</f>
        <v>123.01449976162911</v>
      </c>
      <c r="I8" s="59"/>
    </row>
    <row r="9" spans="1:9" ht="17.25" customHeight="1">
      <c r="A9" s="37"/>
      <c r="B9" s="9" t="s">
        <v>55</v>
      </c>
      <c r="C9" s="44"/>
      <c r="D9" s="15"/>
      <c r="E9" s="47">
        <v>3108175</v>
      </c>
      <c r="F9" s="41">
        <v>2.92</v>
      </c>
      <c r="G9" s="48">
        <f t="shared" si="0"/>
        <v>3108175</v>
      </c>
      <c r="H9" s="63" t="s">
        <v>64</v>
      </c>
      <c r="I9" s="59"/>
    </row>
    <row r="10" spans="1:9" ht="17.25" customHeight="1">
      <c r="A10" s="26" t="s">
        <v>18</v>
      </c>
      <c r="B10" s="24"/>
      <c r="C10" s="45">
        <f>SUM(C11:C11)</f>
        <v>7000</v>
      </c>
      <c r="D10" s="60" t="s">
        <v>63</v>
      </c>
      <c r="E10" s="45">
        <f>SUM(E11:E11)</f>
        <v>318516368</v>
      </c>
      <c r="F10" s="18">
        <v>298.97</v>
      </c>
      <c r="G10" s="49">
        <f t="shared" si="0"/>
        <v>318509368</v>
      </c>
      <c r="H10" s="19">
        <f>IF(C10=0," ",ABS(G10/C10*100))</f>
        <v>4550133.828571429</v>
      </c>
      <c r="I10" s="59"/>
    </row>
    <row r="11" spans="1:9" ht="17.25" customHeight="1">
      <c r="A11" s="37"/>
      <c r="B11" s="9" t="s">
        <v>34</v>
      </c>
      <c r="C11" s="44">
        <v>7000</v>
      </c>
      <c r="D11" s="61" t="s">
        <v>63</v>
      </c>
      <c r="E11" s="47">
        <v>318516368</v>
      </c>
      <c r="F11" s="15">
        <v>298.97</v>
      </c>
      <c r="G11" s="48">
        <f t="shared" si="0"/>
        <v>318509368</v>
      </c>
      <c r="H11" s="17">
        <f>IF(C11=0," ",ABS(G11/C11*100))</f>
        <v>4550133.828571429</v>
      </c>
      <c r="I11" s="59"/>
    </row>
    <row r="12" spans="1:9" ht="17.25" customHeight="1">
      <c r="A12" s="26" t="s">
        <v>36</v>
      </c>
      <c r="B12" s="26"/>
      <c r="C12" s="45">
        <f>C6-C10</f>
        <v>155552000</v>
      </c>
      <c r="D12" s="18">
        <v>100</v>
      </c>
      <c r="E12" s="45">
        <f>E6-E10</f>
        <v>-211976997</v>
      </c>
      <c r="F12" s="18">
        <v>-198.97</v>
      </c>
      <c r="G12" s="49">
        <f t="shared" si="0"/>
        <v>-367528997</v>
      </c>
      <c r="H12" s="64" t="s">
        <v>64</v>
      </c>
      <c r="I12" s="59"/>
    </row>
    <row r="13" spans="1:9" ht="17.25" customHeight="1">
      <c r="A13" s="26"/>
      <c r="B13" s="26"/>
      <c r="C13" s="45"/>
      <c r="D13" s="18"/>
      <c r="E13" s="45"/>
      <c r="F13" s="18"/>
      <c r="G13" s="49"/>
      <c r="H13" s="19"/>
      <c r="I13" s="59"/>
    </row>
    <row r="14" spans="1:9" ht="17.25" customHeight="1">
      <c r="A14" s="26"/>
      <c r="B14" s="26"/>
      <c r="C14" s="45"/>
      <c r="D14" s="18"/>
      <c r="E14" s="45"/>
      <c r="F14" s="18"/>
      <c r="G14" s="49"/>
      <c r="H14" s="19"/>
      <c r="I14" s="59"/>
    </row>
    <row r="15" spans="1:9" ht="17.25" customHeight="1">
      <c r="A15" s="26"/>
      <c r="B15" s="26"/>
      <c r="C15" s="45"/>
      <c r="D15" s="18"/>
      <c r="E15" s="45"/>
      <c r="F15" s="18"/>
      <c r="G15" s="49"/>
      <c r="H15" s="19"/>
      <c r="I15" s="59"/>
    </row>
    <row r="16" spans="1:9" ht="17.25" customHeight="1">
      <c r="A16" s="26"/>
      <c r="B16" s="26"/>
      <c r="C16" s="45"/>
      <c r="D16" s="18"/>
      <c r="E16" s="45"/>
      <c r="F16" s="18"/>
      <c r="G16" s="49"/>
      <c r="H16" s="19"/>
      <c r="I16" s="59"/>
    </row>
    <row r="17" spans="1:9" ht="17.25" customHeight="1">
      <c r="A17" s="26"/>
      <c r="B17" s="26"/>
      <c r="C17" s="45"/>
      <c r="D17" s="18"/>
      <c r="E17" s="45"/>
      <c r="F17" s="18"/>
      <c r="G17" s="49"/>
      <c r="H17" s="19"/>
      <c r="I17" s="59"/>
    </row>
    <row r="18" spans="1:9" ht="17.25" customHeight="1">
      <c r="A18" s="26"/>
      <c r="B18" s="26"/>
      <c r="C18" s="45"/>
      <c r="D18" s="18"/>
      <c r="E18" s="45"/>
      <c r="F18" s="18"/>
      <c r="G18" s="49"/>
      <c r="H18" s="19"/>
      <c r="I18" s="59"/>
    </row>
    <row r="19" spans="1:8" ht="17.25" customHeight="1" thickBot="1">
      <c r="A19" s="25"/>
      <c r="B19" s="25"/>
      <c r="C19" s="46"/>
      <c r="D19" s="20"/>
      <c r="E19" s="46"/>
      <c r="F19" s="20"/>
      <c r="G19" s="50"/>
      <c r="H19" s="21"/>
    </row>
    <row r="20" spans="2:8" ht="16.5" customHeight="1">
      <c r="B20" s="70"/>
      <c r="C20" s="71"/>
      <c r="D20" s="71"/>
      <c r="E20" s="71"/>
      <c r="F20" s="71"/>
      <c r="G20" s="71"/>
      <c r="H20" s="71"/>
    </row>
    <row r="21" spans="2:8" ht="16.5" customHeight="1">
      <c r="B21" s="30"/>
      <c r="C21" s="28"/>
      <c r="D21" s="28"/>
      <c r="E21" s="28"/>
      <c r="F21" s="28"/>
      <c r="G21" s="28"/>
      <c r="H21" s="28"/>
    </row>
    <row r="22" spans="2:8" ht="16.5" customHeight="1">
      <c r="B22" s="30"/>
      <c r="C22" s="28"/>
      <c r="D22" s="28"/>
      <c r="E22" s="28"/>
      <c r="F22" s="28"/>
      <c r="G22" s="28"/>
      <c r="H22" s="28"/>
    </row>
    <row r="23" spans="2:8" ht="19.5" customHeight="1">
      <c r="B23" s="30"/>
      <c r="C23" s="28"/>
      <c r="D23" s="28"/>
      <c r="E23" s="28"/>
      <c r="F23" s="28"/>
      <c r="G23" s="28"/>
      <c r="H23" s="28"/>
    </row>
    <row r="24" spans="2:8" ht="18.75" customHeight="1">
      <c r="B24" s="30"/>
      <c r="C24" s="28"/>
      <c r="D24" s="28"/>
      <c r="E24" s="28"/>
      <c r="F24" s="28"/>
      <c r="G24" s="28"/>
      <c r="H24" s="28"/>
    </row>
    <row r="25" ht="19.5" customHeight="1"/>
    <row r="26" spans="1:8" ht="27" customHeight="1">
      <c r="A26" s="68" t="s">
        <v>58</v>
      </c>
      <c r="B26" s="68"/>
      <c r="C26" s="68"/>
      <c r="D26" s="68"/>
      <c r="E26" s="68"/>
      <c r="F26" s="68"/>
      <c r="G26" s="68"/>
      <c r="H26" s="68"/>
    </row>
    <row r="27" spans="2:8" ht="17.25" customHeight="1">
      <c r="B27" s="86"/>
      <c r="C27" s="86"/>
      <c r="D27" s="86"/>
      <c r="E27" s="86"/>
      <c r="F27" s="86"/>
      <c r="G27" s="86"/>
      <c r="H27" s="86"/>
    </row>
    <row r="28" spans="2:8" ht="20.25" thickBot="1">
      <c r="B28" s="2"/>
      <c r="C28" s="36" t="s">
        <v>62</v>
      </c>
      <c r="D28" s="36"/>
      <c r="E28" s="36"/>
      <c r="F28" s="36"/>
      <c r="G28" s="90" t="s">
        <v>32</v>
      </c>
      <c r="H28" s="89"/>
    </row>
    <row r="29" spans="1:8" ht="18.75" customHeight="1">
      <c r="A29" s="82" t="s">
        <v>19</v>
      </c>
      <c r="B29" s="83"/>
      <c r="C29" s="69" t="s">
        <v>25</v>
      </c>
      <c r="D29" s="69"/>
      <c r="E29" s="69" t="s">
        <v>15</v>
      </c>
      <c r="F29" s="69"/>
      <c r="G29" s="69" t="s">
        <v>48</v>
      </c>
      <c r="H29" s="87"/>
    </row>
    <row r="30" spans="1:8" ht="18.75" customHeight="1">
      <c r="A30" s="84"/>
      <c r="B30" s="85"/>
      <c r="C30" s="12" t="s">
        <v>16</v>
      </c>
      <c r="D30" s="13" t="s">
        <v>1</v>
      </c>
      <c r="E30" s="12" t="s">
        <v>16</v>
      </c>
      <c r="F30" s="13" t="s">
        <v>1</v>
      </c>
      <c r="G30" s="12" t="s">
        <v>16</v>
      </c>
      <c r="H30" s="3" t="s">
        <v>1</v>
      </c>
    </row>
    <row r="31" spans="1:9" ht="17.25" customHeight="1">
      <c r="A31" s="72" t="s">
        <v>27</v>
      </c>
      <c r="B31" s="73"/>
      <c r="C31" s="43">
        <f>SUM(C32:C32)</f>
        <v>155552000</v>
      </c>
      <c r="D31" s="14">
        <v>100</v>
      </c>
      <c r="E31" s="43">
        <f>SUM(E32:E32)</f>
        <v>3108175</v>
      </c>
      <c r="F31" s="14">
        <v>100</v>
      </c>
      <c r="G31" s="45">
        <f>E31-C31</f>
        <v>-152443825</v>
      </c>
      <c r="H31" s="62">
        <f>IF(C31=0," ",G31/C31*100)</f>
        <v>-98.00184182781321</v>
      </c>
      <c r="I31" s="34"/>
    </row>
    <row r="32" spans="1:9" ht="17.25" customHeight="1">
      <c r="A32" s="22"/>
      <c r="B32" s="23" t="s">
        <v>28</v>
      </c>
      <c r="C32" s="44">
        <v>155552000</v>
      </c>
      <c r="D32" s="15">
        <v>100</v>
      </c>
      <c r="E32" s="52">
        <v>3108175</v>
      </c>
      <c r="F32" s="27">
        <v>100</v>
      </c>
      <c r="G32" s="51">
        <f>E32-C32</f>
        <v>-152443825</v>
      </c>
      <c r="H32" s="66">
        <f>IF(C32=0," ",G32/C32*100)</f>
        <v>-98.00184182781321</v>
      </c>
      <c r="I32" s="34"/>
    </row>
    <row r="33" spans="1:9" ht="17.25" customHeight="1">
      <c r="A33" s="74" t="s">
        <v>29</v>
      </c>
      <c r="B33" s="75"/>
      <c r="C33" s="45">
        <f>C34</f>
        <v>155552000</v>
      </c>
      <c r="D33" s="18">
        <v>100</v>
      </c>
      <c r="E33" s="45">
        <f>E34</f>
        <v>3108175</v>
      </c>
      <c r="F33" s="18">
        <f>F34</f>
        <v>100</v>
      </c>
      <c r="G33" s="45">
        <f>G34</f>
        <v>-152443825</v>
      </c>
      <c r="H33" s="65">
        <f>IF(C33=0," ",G33/C33*100)</f>
        <v>-98.00184182781321</v>
      </c>
      <c r="I33" s="34"/>
    </row>
    <row r="34" spans="1:9" ht="17.25" customHeight="1">
      <c r="A34" s="26"/>
      <c r="B34" s="9" t="s">
        <v>30</v>
      </c>
      <c r="C34" s="44">
        <v>155552000</v>
      </c>
      <c r="D34" s="15">
        <v>100</v>
      </c>
      <c r="E34" s="52">
        <v>3108175</v>
      </c>
      <c r="F34" s="27">
        <v>100</v>
      </c>
      <c r="G34" s="51">
        <f>E34-C34</f>
        <v>-152443825</v>
      </c>
      <c r="H34" s="66">
        <f>IF(C34=0," ",G34/C34*100)</f>
        <v>-98.00184182781321</v>
      </c>
      <c r="I34" s="34"/>
    </row>
    <row r="35" spans="1:9" ht="17.25" customHeight="1">
      <c r="A35" s="74" t="s">
        <v>31</v>
      </c>
      <c r="B35" s="75"/>
      <c r="C35" s="45">
        <v>0</v>
      </c>
      <c r="D35" s="18">
        <v>0</v>
      </c>
      <c r="E35" s="45">
        <v>0</v>
      </c>
      <c r="F35" s="31">
        <v>0</v>
      </c>
      <c r="G35" s="45">
        <v>0</v>
      </c>
      <c r="H35" s="19" t="str">
        <f>IF(C35=0," ",ABS(G35/C35*100))</f>
        <v> </v>
      </c>
      <c r="I35" s="34"/>
    </row>
    <row r="36" spans="1:9" ht="17.25" customHeight="1">
      <c r="A36" s="74" t="s">
        <v>65</v>
      </c>
      <c r="B36" s="75"/>
      <c r="C36" s="44"/>
      <c r="D36" s="31"/>
      <c r="E36" s="45">
        <f>E37</f>
        <v>215085172</v>
      </c>
      <c r="F36" s="31">
        <f>F37</f>
        <v>100</v>
      </c>
      <c r="G36" s="45">
        <f>G37</f>
        <v>215085172</v>
      </c>
      <c r="H36" s="64" t="s">
        <v>64</v>
      </c>
      <c r="I36" s="34"/>
    </row>
    <row r="37" spans="1:9" ht="17.25" customHeight="1">
      <c r="A37" s="67"/>
      <c r="B37" s="23" t="s">
        <v>66</v>
      </c>
      <c r="C37" s="44"/>
      <c r="D37" s="31"/>
      <c r="E37" s="51">
        <v>215085172</v>
      </c>
      <c r="F37" s="42">
        <v>100</v>
      </c>
      <c r="G37" s="51">
        <f>E37-C37</f>
        <v>215085172</v>
      </c>
      <c r="H37" s="63" t="s">
        <v>64</v>
      </c>
      <c r="I37" s="34"/>
    </row>
    <row r="38" spans="1:9" ht="17.25" customHeight="1">
      <c r="A38" s="74" t="s">
        <v>67</v>
      </c>
      <c r="B38" s="75"/>
      <c r="C38" s="44"/>
      <c r="D38" s="15"/>
      <c r="E38" s="45">
        <f>E39</f>
        <v>215085172</v>
      </c>
      <c r="F38" s="31">
        <f>F39</f>
        <v>100</v>
      </c>
      <c r="G38" s="45">
        <f>G39</f>
        <v>215085172</v>
      </c>
      <c r="H38" s="64" t="s">
        <v>64</v>
      </c>
      <c r="I38" s="34"/>
    </row>
    <row r="39" spans="1:9" ht="17.25" customHeight="1">
      <c r="A39" s="22"/>
      <c r="B39" s="23" t="s">
        <v>68</v>
      </c>
      <c r="C39" s="45"/>
      <c r="D39" s="18"/>
      <c r="E39" s="51">
        <v>215085172</v>
      </c>
      <c r="F39" s="42">
        <v>100</v>
      </c>
      <c r="G39" s="51">
        <f>E39-C39</f>
        <v>215085172</v>
      </c>
      <c r="H39" s="63" t="s">
        <v>64</v>
      </c>
      <c r="I39" s="34"/>
    </row>
    <row r="40" spans="1:8" ht="12.75" customHeight="1">
      <c r="A40" s="26"/>
      <c r="B40" s="9"/>
      <c r="C40" s="45"/>
      <c r="D40" s="18"/>
      <c r="E40" s="51"/>
      <c r="F40" s="27"/>
      <c r="G40" s="51">
        <f>E40-C40</f>
        <v>0</v>
      </c>
      <c r="H40" s="19" t="str">
        <f>IF(C40=0," ",ABS(G40/C40*100))</f>
        <v> </v>
      </c>
    </row>
    <row r="41" spans="1:8" ht="13.5" customHeight="1">
      <c r="A41" s="26"/>
      <c r="B41" s="9"/>
      <c r="C41" s="45"/>
      <c r="D41" s="18"/>
      <c r="E41" s="51"/>
      <c r="F41" s="27"/>
      <c r="G41" s="51"/>
      <c r="H41" s="19"/>
    </row>
    <row r="42" spans="1:11" ht="17.25" customHeight="1" thickBot="1">
      <c r="A42" s="78"/>
      <c r="B42" s="79"/>
      <c r="C42" s="46">
        <v>0</v>
      </c>
      <c r="D42" s="20">
        <v>0</v>
      </c>
      <c r="E42" s="46">
        <v>0</v>
      </c>
      <c r="F42" s="20">
        <v>0</v>
      </c>
      <c r="G42" s="46">
        <v>0</v>
      </c>
      <c r="H42" s="21">
        <v>0</v>
      </c>
      <c r="I42" s="35"/>
      <c r="J42" s="35"/>
      <c r="K42" s="35"/>
    </row>
    <row r="43" spans="2:11" ht="15.75">
      <c r="B43" s="80"/>
      <c r="C43" s="81"/>
      <c r="D43" s="81"/>
      <c r="E43" s="81"/>
      <c r="F43" s="81"/>
      <c r="G43" s="81"/>
      <c r="H43" s="81"/>
      <c r="I43" s="80"/>
      <c r="J43" s="80"/>
      <c r="K43" s="80"/>
    </row>
    <row r="44" spans="2:8" ht="15.75">
      <c r="B44" s="76"/>
      <c r="C44" s="77"/>
      <c r="D44" s="77"/>
      <c r="E44" s="77"/>
      <c r="F44" s="77"/>
      <c r="G44" s="77"/>
      <c r="H44" s="77"/>
    </row>
  </sheetData>
  <sheetProtection/>
  <mergeCells count="24">
    <mergeCell ref="A1:H1"/>
    <mergeCell ref="C29:D29"/>
    <mergeCell ref="B27:H27"/>
    <mergeCell ref="G4:H4"/>
    <mergeCell ref="B2:H2"/>
    <mergeCell ref="E29:F29"/>
    <mergeCell ref="G29:H29"/>
    <mergeCell ref="A4:B5"/>
    <mergeCell ref="G3:H3"/>
    <mergeCell ref="G28:H28"/>
    <mergeCell ref="B44:H44"/>
    <mergeCell ref="A33:B33"/>
    <mergeCell ref="A42:B42"/>
    <mergeCell ref="B43:K43"/>
    <mergeCell ref="A38:B38"/>
    <mergeCell ref="A29:B30"/>
    <mergeCell ref="A31:B31"/>
    <mergeCell ref="A35:B35"/>
    <mergeCell ref="A26:H26"/>
    <mergeCell ref="C4:D4"/>
    <mergeCell ref="E4:F4"/>
    <mergeCell ref="B20:H20"/>
    <mergeCell ref="A6:B6"/>
    <mergeCell ref="A36:B36"/>
  </mergeCells>
  <dataValidations count="1">
    <dataValidation type="decimal" operator="greaterThanOrEqual" allowBlank="1" showInputMessage="1" showErrorMessage="1" sqref="G6 F10:F11 F6:F8 C6:C11 E6:E11 D6:D9">
      <formula1>0</formula1>
    </dataValidation>
  </dataValidation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perSize="9" scale="92" r:id="rId1"/>
  <ignoredErrors>
    <ignoredError sqref="G7 G11 G8:G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26">
      <selection activeCell="K33" sqref="K33"/>
    </sheetView>
  </sheetViews>
  <sheetFormatPr defaultColWidth="9.00390625" defaultRowHeight="16.5"/>
  <cols>
    <col min="1" max="1" width="1.37890625" style="1" customWidth="1"/>
    <col min="2" max="2" width="19.00390625" style="1" customWidth="1"/>
    <col min="3" max="3" width="6.00390625" style="1" customWidth="1"/>
    <col min="4" max="4" width="14.375" style="1" customWidth="1"/>
    <col min="5" max="5" width="4.375" style="1" customWidth="1"/>
    <col min="6" max="6" width="4.50390625" style="1" customWidth="1"/>
    <col min="7" max="7" width="14.375" style="1" customWidth="1"/>
    <col min="8" max="8" width="3.50390625" style="1" customWidth="1"/>
    <col min="9" max="9" width="14.75390625" style="1" customWidth="1"/>
    <col min="10" max="10" width="3.125" style="1" customWidth="1"/>
    <col min="11" max="11" width="8.25390625" style="1" customWidth="1"/>
    <col min="12" max="12" width="16.25390625" style="1" customWidth="1"/>
    <col min="13" max="16384" width="9.00390625" style="1" customWidth="1"/>
  </cols>
  <sheetData>
    <row r="1" spans="2:11" ht="27" customHeight="1">
      <c r="B1" s="68" t="s">
        <v>60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17.25" customHeight="1"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2:11" ht="20.25" thickBot="1">
      <c r="B3" s="2"/>
      <c r="C3" s="149" t="s">
        <v>69</v>
      </c>
      <c r="D3" s="150"/>
      <c r="E3" s="150"/>
      <c r="F3" s="150"/>
      <c r="G3" s="150"/>
      <c r="H3" s="150"/>
      <c r="I3" s="119" t="s">
        <v>0</v>
      </c>
      <c r="J3" s="119"/>
      <c r="K3" s="119"/>
    </row>
    <row r="4" spans="1:11" ht="18.75" customHeight="1">
      <c r="A4" s="82" t="s">
        <v>19</v>
      </c>
      <c r="B4" s="82"/>
      <c r="C4" s="83"/>
      <c r="D4" s="153" t="s">
        <v>26</v>
      </c>
      <c r="E4" s="83"/>
      <c r="F4" s="153" t="s">
        <v>20</v>
      </c>
      <c r="G4" s="83"/>
      <c r="H4" s="87" t="s">
        <v>48</v>
      </c>
      <c r="I4" s="155"/>
      <c r="J4" s="155"/>
      <c r="K4" s="155"/>
    </row>
    <row r="5" spans="1:11" ht="18.75" customHeight="1">
      <c r="A5" s="84"/>
      <c r="B5" s="84"/>
      <c r="C5" s="85"/>
      <c r="D5" s="154"/>
      <c r="E5" s="85"/>
      <c r="F5" s="154"/>
      <c r="G5" s="85"/>
      <c r="H5" s="156" t="s">
        <v>21</v>
      </c>
      <c r="I5" s="157"/>
      <c r="J5" s="158" t="s">
        <v>1</v>
      </c>
      <c r="K5" s="159"/>
    </row>
    <row r="6" spans="1:11" ht="15.75" customHeight="1">
      <c r="A6" s="151" t="s">
        <v>22</v>
      </c>
      <c r="B6" s="151"/>
      <c r="C6" s="152"/>
      <c r="D6" s="132"/>
      <c r="E6" s="133"/>
      <c r="F6" s="132"/>
      <c r="G6" s="133"/>
      <c r="H6" s="132"/>
      <c r="I6" s="133"/>
      <c r="J6" s="160"/>
      <c r="K6" s="161"/>
    </row>
    <row r="7" spans="1:12" ht="15.75" customHeight="1">
      <c r="A7" s="4"/>
      <c r="B7" s="124" t="s">
        <v>46</v>
      </c>
      <c r="C7" s="125"/>
      <c r="D7" s="101">
        <v>155552000</v>
      </c>
      <c r="E7" s="126"/>
      <c r="F7" s="101">
        <v>-211976997</v>
      </c>
      <c r="G7" s="126"/>
      <c r="H7" s="140">
        <f>F7-D7</f>
        <v>-367528997</v>
      </c>
      <c r="I7" s="141"/>
      <c r="J7" s="122" t="s">
        <v>71</v>
      </c>
      <c r="K7" s="123" t="e">
        <f>IF(F7=0," ",ABS(J7/F7*100))</f>
        <v>#VALUE!</v>
      </c>
      <c r="L7" s="33">
        <f>F7-D7-H7</f>
        <v>0</v>
      </c>
    </row>
    <row r="8" spans="1:12" ht="15.75" customHeight="1">
      <c r="A8" s="4"/>
      <c r="B8" s="124" t="s">
        <v>38</v>
      </c>
      <c r="C8" s="125"/>
      <c r="D8" s="101">
        <v>-17148000</v>
      </c>
      <c r="E8" s="126"/>
      <c r="F8" s="101">
        <v>-103431196</v>
      </c>
      <c r="G8" s="126"/>
      <c r="H8" s="140">
        <f>F8-D8</f>
        <v>-86283196</v>
      </c>
      <c r="I8" s="141"/>
      <c r="J8" s="146">
        <f aca="true" t="shared" si="0" ref="J8:J24">IF(D8=0," ",ABS(H8/D8*100))</f>
        <v>503.1676930254257</v>
      </c>
      <c r="K8" s="123">
        <f aca="true" t="shared" si="1" ref="K8:K28">IF(F8=0," ",ABS(J8/F8*100))</f>
        <v>0.00048647575633315284</v>
      </c>
      <c r="L8" s="33"/>
    </row>
    <row r="9" spans="1:12" ht="15.75" customHeight="1">
      <c r="A9" s="4"/>
      <c r="B9" s="124" t="s">
        <v>47</v>
      </c>
      <c r="C9" s="125"/>
      <c r="D9" s="101">
        <f>D7+D8</f>
        <v>138404000</v>
      </c>
      <c r="E9" s="126"/>
      <c r="F9" s="101">
        <f>F7+F8</f>
        <v>-315408193</v>
      </c>
      <c r="G9" s="126"/>
      <c r="H9" s="140">
        <f>F9-D9</f>
        <v>-453812193</v>
      </c>
      <c r="I9" s="141"/>
      <c r="J9" s="122" t="s">
        <v>71</v>
      </c>
      <c r="K9" s="123" t="e">
        <f t="shared" si="1"/>
        <v>#VALUE!</v>
      </c>
      <c r="L9" s="33"/>
    </row>
    <row r="10" spans="1:12" ht="15.75" customHeight="1">
      <c r="A10" s="4"/>
      <c r="B10" s="124" t="s">
        <v>72</v>
      </c>
      <c r="C10" s="125"/>
      <c r="D10" s="101">
        <v>-2078699000</v>
      </c>
      <c r="E10" s="126"/>
      <c r="F10" s="101">
        <v>-2910207720</v>
      </c>
      <c r="G10" s="126"/>
      <c r="H10" s="140">
        <f>F10-D10</f>
        <v>-831508720</v>
      </c>
      <c r="I10" s="141"/>
      <c r="J10" s="146">
        <f t="shared" si="0"/>
        <v>40.00140087622114</v>
      </c>
      <c r="K10" s="123">
        <f t="shared" si="1"/>
        <v>1.3745204715566194E-06</v>
      </c>
      <c r="L10" s="33">
        <f aca="true" t="shared" si="2" ref="L10:L28">F10-D10-H10</f>
        <v>0</v>
      </c>
    </row>
    <row r="11" spans="1:12" ht="15.75" customHeight="1">
      <c r="A11" s="4"/>
      <c r="B11" s="124" t="s">
        <v>50</v>
      </c>
      <c r="C11" s="125"/>
      <c r="D11" s="101">
        <f>D9+D10</f>
        <v>-1940295000</v>
      </c>
      <c r="E11" s="126"/>
      <c r="F11" s="101">
        <f>F9+F10</f>
        <v>-3225615913</v>
      </c>
      <c r="G11" s="126"/>
      <c r="H11" s="101">
        <f>H9+H10</f>
        <v>-1285320913</v>
      </c>
      <c r="I11" s="126"/>
      <c r="J11" s="146">
        <f>IF(D11=0," ",ABS(H11/D11*100))</f>
        <v>66.24358218724473</v>
      </c>
      <c r="K11" s="123">
        <f>IF(F11=0," ",ABS(J11/F11*100))</f>
        <v>2.0536723520077923E-06</v>
      </c>
      <c r="L11" s="33"/>
    </row>
    <row r="12" spans="1:12" ht="15.75" customHeight="1">
      <c r="A12" s="4"/>
      <c r="B12" s="124" t="s">
        <v>39</v>
      </c>
      <c r="C12" s="125"/>
      <c r="D12" s="101">
        <v>14085000</v>
      </c>
      <c r="E12" s="126"/>
      <c r="F12" s="101">
        <v>24252966</v>
      </c>
      <c r="G12" s="126"/>
      <c r="H12" s="140">
        <f>F12-D12</f>
        <v>10167966</v>
      </c>
      <c r="I12" s="141"/>
      <c r="J12" s="122">
        <f>IF(D12=0," ",ABS(H12/D12*100))</f>
        <v>72.1900319488818</v>
      </c>
      <c r="K12" s="123">
        <f>IF(F12=0," ",ABS(J12/F12*100))</f>
        <v>0.00029765444749677955</v>
      </c>
      <c r="L12" s="33"/>
    </row>
    <row r="13" spans="1:12" ht="15.75" customHeight="1">
      <c r="A13" s="4"/>
      <c r="B13" s="124" t="s">
        <v>40</v>
      </c>
      <c r="C13" s="125"/>
      <c r="D13" s="101"/>
      <c r="E13" s="126"/>
      <c r="F13" s="101">
        <v>57518247</v>
      </c>
      <c r="G13" s="126"/>
      <c r="H13" s="140">
        <f>F13-D13</f>
        <v>57518247</v>
      </c>
      <c r="I13" s="141"/>
      <c r="J13" s="122" t="s">
        <v>71</v>
      </c>
      <c r="K13" s="123" t="e">
        <f t="shared" si="1"/>
        <v>#VALUE!</v>
      </c>
      <c r="L13" s="33"/>
    </row>
    <row r="14" spans="1:12" ht="15.75" customHeight="1">
      <c r="A14" s="4"/>
      <c r="B14" s="4" t="s">
        <v>51</v>
      </c>
      <c r="C14" s="6"/>
      <c r="D14" s="93">
        <f>D11+D12+D13</f>
        <v>-1926210000</v>
      </c>
      <c r="E14" s="94"/>
      <c r="F14" s="93">
        <f>F11+F12+F13</f>
        <v>-3143844700</v>
      </c>
      <c r="G14" s="94"/>
      <c r="H14" s="93">
        <f>H11+H12+H13</f>
        <v>-1217634700</v>
      </c>
      <c r="I14" s="94"/>
      <c r="J14" s="99">
        <f t="shared" si="0"/>
        <v>63.21401612492926</v>
      </c>
      <c r="K14" s="100">
        <f t="shared" si="1"/>
        <v>2.0107232435790883E-06</v>
      </c>
      <c r="L14" s="33">
        <f t="shared" si="2"/>
        <v>0</v>
      </c>
    </row>
    <row r="15" spans="1:12" ht="15.75" customHeight="1">
      <c r="A15" s="95" t="s">
        <v>23</v>
      </c>
      <c r="B15" s="95"/>
      <c r="C15" s="96"/>
      <c r="D15" s="93"/>
      <c r="E15" s="94"/>
      <c r="F15" s="93"/>
      <c r="G15" s="94"/>
      <c r="H15" s="93"/>
      <c r="I15" s="94"/>
      <c r="J15" s="99" t="str">
        <f t="shared" si="0"/>
        <v> </v>
      </c>
      <c r="K15" s="100" t="str">
        <f t="shared" si="1"/>
        <v> </v>
      </c>
      <c r="L15" s="33">
        <f t="shared" si="2"/>
        <v>0</v>
      </c>
    </row>
    <row r="16" spans="1:12" ht="15.75" customHeight="1">
      <c r="A16" s="4"/>
      <c r="B16" s="97" t="s">
        <v>49</v>
      </c>
      <c r="C16" s="162"/>
      <c r="D16" s="101">
        <v>-1364291000</v>
      </c>
      <c r="E16" s="126"/>
      <c r="F16" s="101">
        <v>2050990000</v>
      </c>
      <c r="G16" s="126"/>
      <c r="H16" s="140">
        <f>F16-D16</f>
        <v>3415281000</v>
      </c>
      <c r="I16" s="141"/>
      <c r="J16" s="122" t="s">
        <v>71</v>
      </c>
      <c r="K16" s="123" t="e">
        <f t="shared" si="1"/>
        <v>#VALUE!</v>
      </c>
      <c r="L16" s="33">
        <f t="shared" si="2"/>
        <v>0</v>
      </c>
    </row>
    <row r="17" spans="1:12" ht="15.75" customHeight="1">
      <c r="A17" s="4"/>
      <c r="B17" s="97" t="s">
        <v>41</v>
      </c>
      <c r="C17" s="162"/>
      <c r="D17" s="101">
        <v>-372863000</v>
      </c>
      <c r="E17" s="126"/>
      <c r="F17" s="101">
        <v>-3912710000</v>
      </c>
      <c r="G17" s="126"/>
      <c r="H17" s="140">
        <f>F17-D17</f>
        <v>-3539847000</v>
      </c>
      <c r="I17" s="141"/>
      <c r="J17" s="146">
        <f t="shared" si="0"/>
        <v>949.3693394088446</v>
      </c>
      <c r="K17" s="123">
        <f t="shared" si="1"/>
        <v>2.4263728704883434E-05</v>
      </c>
      <c r="L17" s="33">
        <f t="shared" si="2"/>
        <v>0</v>
      </c>
    </row>
    <row r="18" spans="1:12" ht="15.75" customHeight="1">
      <c r="A18" s="4"/>
      <c r="B18" s="97" t="s">
        <v>42</v>
      </c>
      <c r="C18" s="162"/>
      <c r="D18" s="101">
        <v>0</v>
      </c>
      <c r="E18" s="126"/>
      <c r="F18" s="101">
        <v>150000000</v>
      </c>
      <c r="G18" s="126"/>
      <c r="H18" s="140">
        <f>F18-D18</f>
        <v>150000000</v>
      </c>
      <c r="I18" s="141"/>
      <c r="J18" s="122" t="s">
        <v>71</v>
      </c>
      <c r="K18" s="123" t="e">
        <f t="shared" si="1"/>
        <v>#VALUE!</v>
      </c>
      <c r="L18" s="33">
        <f t="shared" si="2"/>
        <v>0</v>
      </c>
    </row>
    <row r="19" spans="1:12" ht="15.75" customHeight="1">
      <c r="A19" s="4"/>
      <c r="B19" s="97" t="s">
        <v>73</v>
      </c>
      <c r="C19" s="162"/>
      <c r="D19" s="101">
        <v>-2500000</v>
      </c>
      <c r="E19" s="126"/>
      <c r="F19" s="101"/>
      <c r="G19" s="126"/>
      <c r="H19" s="140">
        <f>F19-D19</f>
        <v>2500000</v>
      </c>
      <c r="I19" s="141"/>
      <c r="J19" s="147">
        <f>IF(D19=0," ",H19/D19*100)</f>
        <v>-100</v>
      </c>
      <c r="K19" s="148" t="str">
        <f>IF(F19=0," ",ABS(J19/F19*100))</f>
        <v> </v>
      </c>
      <c r="L19" s="33">
        <f>F19-D19-H19</f>
        <v>0</v>
      </c>
    </row>
    <row r="20" spans="1:12" ht="15.75" customHeight="1">
      <c r="A20" s="4"/>
      <c r="B20" s="4" t="s">
        <v>52</v>
      </c>
      <c r="C20" s="6"/>
      <c r="D20" s="93">
        <f>SUM(D16:E19)</f>
        <v>-1739654000</v>
      </c>
      <c r="E20" s="94"/>
      <c r="F20" s="93">
        <f>SUM(F16:G19)</f>
        <v>-1711720000</v>
      </c>
      <c r="G20" s="94"/>
      <c r="H20" s="93">
        <f>SUM(H16:I19)</f>
        <v>27934000</v>
      </c>
      <c r="I20" s="94"/>
      <c r="J20" s="144">
        <f>IF(D20=0," ",H20/D20*100)</f>
        <v>-1.6057215975130688</v>
      </c>
      <c r="K20" s="145">
        <f t="shared" si="1"/>
        <v>9.380749173422455E-08</v>
      </c>
      <c r="L20" s="33">
        <f t="shared" si="2"/>
        <v>0</v>
      </c>
    </row>
    <row r="21" spans="1:12" ht="15.75" customHeight="1">
      <c r="A21" s="95" t="s">
        <v>43</v>
      </c>
      <c r="B21" s="95"/>
      <c r="C21" s="96"/>
      <c r="D21" s="93"/>
      <c r="E21" s="94"/>
      <c r="F21" s="93"/>
      <c r="G21" s="94"/>
      <c r="H21" s="93"/>
      <c r="I21" s="94"/>
      <c r="J21" s="99" t="str">
        <f t="shared" si="0"/>
        <v> </v>
      </c>
      <c r="K21" s="100" t="str">
        <f t="shared" si="1"/>
        <v> </v>
      </c>
      <c r="L21" s="33">
        <f t="shared" si="2"/>
        <v>0</v>
      </c>
    </row>
    <row r="22" spans="1:12" ht="15.75" customHeight="1">
      <c r="A22" s="4"/>
      <c r="B22" s="97" t="s">
        <v>56</v>
      </c>
      <c r="C22" s="162"/>
      <c r="D22" s="101">
        <v>4044277000</v>
      </c>
      <c r="E22" s="126"/>
      <c r="F22" s="101">
        <v>5027043613</v>
      </c>
      <c r="G22" s="126"/>
      <c r="H22" s="140">
        <f>F22-D22</f>
        <v>982766613</v>
      </c>
      <c r="I22" s="141"/>
      <c r="J22" s="146">
        <f t="shared" si="0"/>
        <v>24.300180551431072</v>
      </c>
      <c r="K22" s="123">
        <f t="shared" si="1"/>
        <v>4.833890935139391E-07</v>
      </c>
      <c r="L22" s="33">
        <f t="shared" si="2"/>
        <v>0</v>
      </c>
    </row>
    <row r="23" spans="1:12" ht="15.75" customHeight="1">
      <c r="A23" s="4"/>
      <c r="B23" s="97" t="s">
        <v>57</v>
      </c>
      <c r="C23" s="98"/>
      <c r="D23" s="101">
        <v>-36868000</v>
      </c>
      <c r="E23" s="102"/>
      <c r="F23" s="101">
        <v>-19031184</v>
      </c>
      <c r="G23" s="102"/>
      <c r="H23" s="140">
        <f>F23-D23</f>
        <v>17836816</v>
      </c>
      <c r="I23" s="141"/>
      <c r="J23" s="174">
        <f>IF(D23=0," ",H23/D23*100)</f>
        <v>-48.380210480633615</v>
      </c>
      <c r="K23" s="175">
        <f t="shared" si="1"/>
        <v>0.00025421545228417535</v>
      </c>
      <c r="L23" s="33">
        <f t="shared" si="2"/>
        <v>0</v>
      </c>
    </row>
    <row r="24" spans="1:12" ht="15.75" customHeight="1">
      <c r="A24" s="4"/>
      <c r="B24" s="4" t="s">
        <v>53</v>
      </c>
      <c r="C24" s="6"/>
      <c r="D24" s="93">
        <f>SUM(D22:E23)</f>
        <v>4007409000</v>
      </c>
      <c r="E24" s="94"/>
      <c r="F24" s="93">
        <f>SUM(F22:G23)</f>
        <v>5008012429</v>
      </c>
      <c r="G24" s="94"/>
      <c r="H24" s="93">
        <f>SUM(H22:I23)</f>
        <v>1000603429</v>
      </c>
      <c r="I24" s="94"/>
      <c r="J24" s="99">
        <f t="shared" si="0"/>
        <v>24.96883719630315</v>
      </c>
      <c r="K24" s="100">
        <f t="shared" si="1"/>
        <v>4.98577780113236E-07</v>
      </c>
      <c r="L24" s="33">
        <f t="shared" si="2"/>
        <v>0</v>
      </c>
    </row>
    <row r="25" spans="1:12" ht="15.75" customHeight="1" hidden="1">
      <c r="A25" s="95"/>
      <c r="B25" s="95"/>
      <c r="C25" s="6"/>
      <c r="D25" s="93"/>
      <c r="E25" s="94"/>
      <c r="F25" s="93"/>
      <c r="G25" s="94"/>
      <c r="H25" s="93">
        <f>F25-D25</f>
        <v>0</v>
      </c>
      <c r="I25" s="94"/>
      <c r="J25" s="56"/>
      <c r="K25" s="38"/>
      <c r="L25" s="33"/>
    </row>
    <row r="26" spans="1:12" ht="15.75" customHeight="1">
      <c r="A26" s="95" t="s">
        <v>37</v>
      </c>
      <c r="B26" s="95"/>
      <c r="C26" s="96"/>
      <c r="D26" s="93">
        <f>D14+D20+D24</f>
        <v>341545000</v>
      </c>
      <c r="E26" s="94"/>
      <c r="F26" s="93">
        <f>F14+F20+F24+F25</f>
        <v>152447729</v>
      </c>
      <c r="G26" s="94"/>
      <c r="H26" s="93">
        <f>H14+H20+H24+H25</f>
        <v>-189097271</v>
      </c>
      <c r="I26" s="94"/>
      <c r="J26" s="144">
        <f>IF(D26=0," ",H26/D26*100)</f>
        <v>-55.365258165102695</v>
      </c>
      <c r="K26" s="145">
        <f t="shared" si="1"/>
        <v>3.631753554367654E-05</v>
      </c>
      <c r="L26" s="33">
        <f t="shared" si="2"/>
        <v>0</v>
      </c>
    </row>
    <row r="27" spans="1:12" ht="15.75" customHeight="1">
      <c r="A27" s="95" t="s">
        <v>3</v>
      </c>
      <c r="B27" s="95"/>
      <c r="C27" s="96"/>
      <c r="D27" s="110">
        <v>265655000</v>
      </c>
      <c r="E27" s="111"/>
      <c r="F27" s="110">
        <v>224901543</v>
      </c>
      <c r="G27" s="111"/>
      <c r="H27" s="110">
        <f>F27-D27</f>
        <v>-40753457</v>
      </c>
      <c r="I27" s="111"/>
      <c r="J27" s="144">
        <f>IF(D27=0," ",H27/D27*100)</f>
        <v>-15.34074532758653</v>
      </c>
      <c r="K27" s="145">
        <f t="shared" si="1"/>
        <v>6.821093854205585E-06</v>
      </c>
      <c r="L27" s="33">
        <f t="shared" si="2"/>
        <v>0</v>
      </c>
    </row>
    <row r="28" spans="1:12" ht="15.75" customHeight="1" thickBot="1">
      <c r="A28" s="171" t="s">
        <v>4</v>
      </c>
      <c r="B28" s="171"/>
      <c r="C28" s="172"/>
      <c r="D28" s="112">
        <f>SUM(D26:E27)</f>
        <v>607200000</v>
      </c>
      <c r="E28" s="113"/>
      <c r="F28" s="112">
        <f>SUM(F26:G27)</f>
        <v>377349272</v>
      </c>
      <c r="G28" s="113"/>
      <c r="H28" s="112">
        <f>SUM(H26:I27)</f>
        <v>-229850728</v>
      </c>
      <c r="I28" s="113"/>
      <c r="J28" s="134">
        <f>IF(D28=0," ",H28/D28*100)</f>
        <v>-37.85420421607378</v>
      </c>
      <c r="K28" s="135">
        <f t="shared" si="1"/>
        <v>1.0031609181446568E-05</v>
      </c>
      <c r="L28" s="33">
        <f t="shared" si="2"/>
        <v>0</v>
      </c>
    </row>
    <row r="29" spans="1:12" ht="16.5" customHeight="1">
      <c r="A29" s="57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33"/>
    </row>
    <row r="30" spans="1:11" ht="14.25" customHeight="1">
      <c r="A30" s="4"/>
      <c r="B30" s="4"/>
      <c r="C30" s="4"/>
      <c r="D30" s="39"/>
      <c r="E30" s="39"/>
      <c r="F30" s="39"/>
      <c r="G30" s="39"/>
      <c r="H30" s="39"/>
      <c r="I30" s="39"/>
      <c r="J30" s="38"/>
      <c r="K30" s="38"/>
    </row>
    <row r="31" spans="2:11" ht="27" customHeight="1">
      <c r="B31" s="68" t="s">
        <v>61</v>
      </c>
      <c r="C31" s="68"/>
      <c r="D31" s="68"/>
      <c r="E31" s="68"/>
      <c r="F31" s="68"/>
      <c r="G31" s="68"/>
      <c r="H31" s="68"/>
      <c r="I31" s="68"/>
      <c r="J31" s="68"/>
      <c r="K31" s="68"/>
    </row>
    <row r="32" spans="2:11" ht="16.5" customHeight="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3:11" ht="20.25" customHeight="1" thickBot="1">
      <c r="C33" s="107" t="s">
        <v>70</v>
      </c>
      <c r="D33" s="107"/>
      <c r="E33" s="107"/>
      <c r="F33" s="107"/>
      <c r="G33" s="107"/>
      <c r="H33" s="107"/>
      <c r="I33" s="119" t="s">
        <v>0</v>
      </c>
      <c r="J33" s="119"/>
      <c r="K33" s="119"/>
    </row>
    <row r="34" spans="1:11" ht="35.25" customHeight="1">
      <c r="A34" s="168" t="s">
        <v>5</v>
      </c>
      <c r="B34" s="104"/>
      <c r="C34" s="103" t="s">
        <v>6</v>
      </c>
      <c r="D34" s="104"/>
      <c r="E34" s="142" t="s">
        <v>7</v>
      </c>
      <c r="F34" s="143"/>
      <c r="G34" s="103" t="s">
        <v>8</v>
      </c>
      <c r="H34" s="104"/>
      <c r="I34" s="103" t="s">
        <v>2</v>
      </c>
      <c r="J34" s="168"/>
      <c r="K34" s="8" t="s">
        <v>7</v>
      </c>
    </row>
    <row r="35" spans="1:11" ht="16.5" customHeight="1">
      <c r="A35" s="130" t="s">
        <v>54</v>
      </c>
      <c r="B35" s="131"/>
      <c r="C35" s="108">
        <f>SUM(C36:D42)</f>
        <v>8861150566</v>
      </c>
      <c r="D35" s="109"/>
      <c r="E35" s="132">
        <f>IF(C$35&gt;0,(C35/C$35)*100,0)</f>
        <v>100</v>
      </c>
      <c r="F35" s="133">
        <f>IF(E$5&gt;0,(E35/#REF!)*100,0)</f>
        <v>0</v>
      </c>
      <c r="G35" s="120" t="s">
        <v>9</v>
      </c>
      <c r="H35" s="121"/>
      <c r="I35" s="108">
        <f>SUM(I36:J39)</f>
        <v>36554</v>
      </c>
      <c r="J35" s="139"/>
      <c r="K35" s="7" t="s">
        <v>75</v>
      </c>
    </row>
    <row r="36" spans="1:11" ht="16.5" customHeight="1">
      <c r="A36" s="136" t="s">
        <v>10</v>
      </c>
      <c r="B36" s="115"/>
      <c r="C36" s="101">
        <v>6762523166</v>
      </c>
      <c r="D36" s="126"/>
      <c r="E36" s="116">
        <f>IF(C$35&gt;0,(C36/C$35)*100,0)</f>
        <v>76.31653604835044</v>
      </c>
      <c r="F36" s="117">
        <f>IF(E$5&gt;0,(E36/#REF!)*100,0)</f>
        <v>0</v>
      </c>
      <c r="G36" s="136" t="s">
        <v>11</v>
      </c>
      <c r="H36" s="115"/>
      <c r="I36" s="101">
        <v>36554</v>
      </c>
      <c r="J36" s="118"/>
      <c r="K36" s="5" t="s">
        <v>75</v>
      </c>
    </row>
    <row r="37" spans="1:11" ht="16.5" customHeight="1">
      <c r="A37" s="169" t="s">
        <v>44</v>
      </c>
      <c r="B37" s="170"/>
      <c r="C37" s="101">
        <v>2098627400</v>
      </c>
      <c r="D37" s="126"/>
      <c r="E37" s="116">
        <f>IF(C$35&gt;0,(C37/C$35)*100,0)</f>
        <v>23.68346395164955</v>
      </c>
      <c r="F37" s="117">
        <f>IF(E$5&gt;0,(E37/#REF!)*100,0)</f>
        <v>0</v>
      </c>
      <c r="G37" s="136"/>
      <c r="H37" s="115"/>
      <c r="I37" s="101"/>
      <c r="J37" s="118"/>
      <c r="K37" s="5">
        <f>IF(I$43&gt;0,(I37/I$43)*100,0)</f>
        <v>0</v>
      </c>
    </row>
    <row r="38" spans="1:11" ht="16.5" customHeight="1">
      <c r="A38" s="169"/>
      <c r="B38" s="170"/>
      <c r="C38" s="53"/>
      <c r="D38" s="54"/>
      <c r="E38" s="5"/>
      <c r="F38" s="40"/>
      <c r="G38" s="29"/>
      <c r="H38" s="9"/>
      <c r="I38" s="53"/>
      <c r="J38" s="55"/>
      <c r="K38" s="5"/>
    </row>
    <row r="39" spans="1:11" ht="16.5" customHeight="1">
      <c r="A39" s="136"/>
      <c r="B39" s="115"/>
      <c r="C39" s="101">
        <v>0</v>
      </c>
      <c r="D39" s="126"/>
      <c r="E39" s="163"/>
      <c r="F39" s="164"/>
      <c r="G39" s="114"/>
      <c r="H39" s="115"/>
      <c r="I39" s="101"/>
      <c r="J39" s="126"/>
      <c r="K39" s="5">
        <f>IF(I$43&gt;0,(I39/I$43)*100,0)</f>
        <v>0</v>
      </c>
    </row>
    <row r="40" spans="1:11" ht="16.5" customHeight="1">
      <c r="A40" s="29"/>
      <c r="B40" s="9"/>
      <c r="C40" s="101">
        <v>0</v>
      </c>
      <c r="D40" s="126"/>
      <c r="E40" s="116">
        <f>IF(C$35&gt;0,(C40/C$35)*100,0)</f>
        <v>0</v>
      </c>
      <c r="F40" s="117">
        <f>IF(E$5&gt;0,(E40/#REF!)*100,0)</f>
        <v>0</v>
      </c>
      <c r="G40" s="165" t="s">
        <v>45</v>
      </c>
      <c r="H40" s="166"/>
      <c r="I40" s="110">
        <f>SUM(I41:I42)</f>
        <v>8861114012</v>
      </c>
      <c r="J40" s="167"/>
      <c r="K40" s="7">
        <f>IF(I$43&gt;0,(I40/I$43)*100,0)</f>
        <v>99.99958748020669</v>
      </c>
    </row>
    <row r="41" spans="1:11" ht="16.5" customHeight="1">
      <c r="A41" s="136"/>
      <c r="B41" s="115"/>
      <c r="C41" s="101"/>
      <c r="D41" s="126"/>
      <c r="E41" s="116">
        <f>IF(C$35&gt;0,(C41/C$35)*100,0)</f>
        <v>0</v>
      </c>
      <c r="F41" s="117">
        <f>IF(E$5&gt;0,(E41/#REF!)*100,0)</f>
        <v>0</v>
      </c>
      <c r="G41" s="136" t="s">
        <v>12</v>
      </c>
      <c r="H41" s="115"/>
      <c r="I41" s="101">
        <v>8859357313</v>
      </c>
      <c r="J41" s="118"/>
      <c r="K41" s="5">
        <f>IF(I$43&gt;0,(I41/I$43)*100,0)</f>
        <v>99.97976275217711</v>
      </c>
    </row>
    <row r="42" spans="1:11" ht="16.5" customHeight="1">
      <c r="A42" s="136"/>
      <c r="B42" s="115"/>
      <c r="C42" s="101"/>
      <c r="D42" s="126"/>
      <c r="E42" s="116">
        <f>IF(C$35&gt;0,(C42/C$35)*100,0)</f>
        <v>0</v>
      </c>
      <c r="F42" s="117">
        <f>IF(E$5&gt;0,(E42/#REF!)*100,0)</f>
        <v>0</v>
      </c>
      <c r="G42" s="136" t="s">
        <v>74</v>
      </c>
      <c r="H42" s="115"/>
      <c r="I42" s="101">
        <v>1756699</v>
      </c>
      <c r="J42" s="118"/>
      <c r="K42" s="5">
        <f>IF(I$43&gt;0,(I42/I$43)*100,0)</f>
        <v>0.019824728029567713</v>
      </c>
    </row>
    <row r="43" spans="1:11" ht="16.5" customHeight="1" thickBot="1">
      <c r="A43" s="127" t="s">
        <v>13</v>
      </c>
      <c r="B43" s="128"/>
      <c r="C43" s="112">
        <f>SUM(C36:D42)</f>
        <v>8861150566</v>
      </c>
      <c r="D43" s="113"/>
      <c r="E43" s="137">
        <f>IF(C$35&gt;0,(C43/C$35)*100,0)</f>
        <v>100</v>
      </c>
      <c r="F43" s="138">
        <f>IF(E$5&gt;0,(E43/#REF!)*100,0)</f>
        <v>0</v>
      </c>
      <c r="G43" s="105" t="s">
        <v>24</v>
      </c>
      <c r="H43" s="106"/>
      <c r="I43" s="112">
        <f>I35+I40</f>
        <v>8861150566</v>
      </c>
      <c r="J43" s="129"/>
      <c r="K43" s="10">
        <f>IF(I$43&gt;0,(I43/I$43)*100,0)</f>
        <v>100</v>
      </c>
    </row>
    <row r="44" spans="1:11" s="11" customFormat="1" ht="15" customHeight="1">
      <c r="A44" s="91" t="s">
        <v>76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2:11" ht="16.5" customHeight="1"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sheetProtection/>
  <mergeCells count="171">
    <mergeCell ref="A28:C28"/>
    <mergeCell ref="B29:K29"/>
    <mergeCell ref="J21:K21"/>
    <mergeCell ref="B22:C22"/>
    <mergeCell ref="D25:E25"/>
    <mergeCell ref="J26:K26"/>
    <mergeCell ref="J27:K27"/>
    <mergeCell ref="J23:K23"/>
    <mergeCell ref="A21:C21"/>
    <mergeCell ref="J22:K22"/>
    <mergeCell ref="A37:B38"/>
    <mergeCell ref="H27:I27"/>
    <mergeCell ref="H26:I26"/>
    <mergeCell ref="D24:E24"/>
    <mergeCell ref="F23:G23"/>
    <mergeCell ref="D26:E26"/>
    <mergeCell ref="H23:I23"/>
    <mergeCell ref="F26:G26"/>
    <mergeCell ref="F27:G27"/>
    <mergeCell ref="I34:J34"/>
    <mergeCell ref="A41:B41"/>
    <mergeCell ref="C41:D41"/>
    <mergeCell ref="I40:J40"/>
    <mergeCell ref="I41:J41"/>
    <mergeCell ref="E41:F41"/>
    <mergeCell ref="B11:C11"/>
    <mergeCell ref="B12:C12"/>
    <mergeCell ref="A34:B34"/>
    <mergeCell ref="D22:E22"/>
    <mergeCell ref="B18:C18"/>
    <mergeCell ref="C40:D40"/>
    <mergeCell ref="E40:F40"/>
    <mergeCell ref="G40:H40"/>
    <mergeCell ref="I39:J39"/>
    <mergeCell ref="C39:D39"/>
    <mergeCell ref="D7:E7"/>
    <mergeCell ref="I36:J36"/>
    <mergeCell ref="B7:C7"/>
    <mergeCell ref="B10:C10"/>
    <mergeCell ref="A15:C15"/>
    <mergeCell ref="A42:B42"/>
    <mergeCell ref="G36:H36"/>
    <mergeCell ref="G37:H37"/>
    <mergeCell ref="A36:B36"/>
    <mergeCell ref="A39:B39"/>
    <mergeCell ref="C36:D36"/>
    <mergeCell ref="C37:D37"/>
    <mergeCell ref="C42:D42"/>
    <mergeCell ref="E42:F42"/>
    <mergeCell ref="E39:F39"/>
    <mergeCell ref="F21:G21"/>
    <mergeCell ref="D16:E16"/>
    <mergeCell ref="F17:G17"/>
    <mergeCell ref="D15:E15"/>
    <mergeCell ref="F16:G16"/>
    <mergeCell ref="D21:E21"/>
    <mergeCell ref="D19:E19"/>
    <mergeCell ref="F19:G19"/>
    <mergeCell ref="F15:G15"/>
    <mergeCell ref="H18:I18"/>
    <mergeCell ref="H17:I17"/>
    <mergeCell ref="F20:G20"/>
    <mergeCell ref="F18:G18"/>
    <mergeCell ref="F14:G14"/>
    <mergeCell ref="D20:E20"/>
    <mergeCell ref="B16:C16"/>
    <mergeCell ref="B17:C17"/>
    <mergeCell ref="B8:C8"/>
    <mergeCell ref="D14:E14"/>
    <mergeCell ref="D17:E17"/>
    <mergeCell ref="D18:E18"/>
    <mergeCell ref="B9:C9"/>
    <mergeCell ref="B19:C19"/>
    <mergeCell ref="J14:K14"/>
    <mergeCell ref="J9:K9"/>
    <mergeCell ref="J11:K11"/>
    <mergeCell ref="H13:I13"/>
    <mergeCell ref="F13:G13"/>
    <mergeCell ref="J15:K15"/>
    <mergeCell ref="F10:G10"/>
    <mergeCell ref="H10:I10"/>
    <mergeCell ref="H14:I14"/>
    <mergeCell ref="H15:I15"/>
    <mergeCell ref="J10:K10"/>
    <mergeCell ref="J5:K5"/>
    <mergeCell ref="J6:K6"/>
    <mergeCell ref="D12:E12"/>
    <mergeCell ref="D11:E11"/>
    <mergeCell ref="F6:G6"/>
    <mergeCell ref="H12:I12"/>
    <mergeCell ref="F12:G12"/>
    <mergeCell ref="J8:K8"/>
    <mergeCell ref="F7:G7"/>
    <mergeCell ref="D9:E9"/>
    <mergeCell ref="D10:E10"/>
    <mergeCell ref="F11:G11"/>
    <mergeCell ref="F4:G5"/>
    <mergeCell ref="H9:I9"/>
    <mergeCell ref="H11:I11"/>
    <mergeCell ref="F9:G9"/>
    <mergeCell ref="D6:E6"/>
    <mergeCell ref="H7:I7"/>
    <mergeCell ref="A6:C6"/>
    <mergeCell ref="F8:G8"/>
    <mergeCell ref="D4:E5"/>
    <mergeCell ref="D8:E8"/>
    <mergeCell ref="H4:K4"/>
    <mergeCell ref="H5:I5"/>
    <mergeCell ref="H6:I6"/>
    <mergeCell ref="J7:K7"/>
    <mergeCell ref="A4:C5"/>
    <mergeCell ref="H20:I20"/>
    <mergeCell ref="J16:K16"/>
    <mergeCell ref="H16:I16"/>
    <mergeCell ref="H19:I19"/>
    <mergeCell ref="J19:K19"/>
    <mergeCell ref="B1:K1"/>
    <mergeCell ref="B2:K2"/>
    <mergeCell ref="C3:H3"/>
    <mergeCell ref="I3:K3"/>
    <mergeCell ref="H8:I8"/>
    <mergeCell ref="E43:F43"/>
    <mergeCell ref="G41:H41"/>
    <mergeCell ref="H28:I28"/>
    <mergeCell ref="I35:J35"/>
    <mergeCell ref="F22:G22"/>
    <mergeCell ref="H22:I22"/>
    <mergeCell ref="F24:G24"/>
    <mergeCell ref="F28:G28"/>
    <mergeCell ref="E34:F34"/>
    <mergeCell ref="H24:I24"/>
    <mergeCell ref="B13:C13"/>
    <mergeCell ref="D13:E13"/>
    <mergeCell ref="A43:B43"/>
    <mergeCell ref="I43:J43"/>
    <mergeCell ref="A35:B35"/>
    <mergeCell ref="E35:F35"/>
    <mergeCell ref="J28:K28"/>
    <mergeCell ref="C43:D43"/>
    <mergeCell ref="G42:H42"/>
    <mergeCell ref="I42:J42"/>
    <mergeCell ref="E37:F37"/>
    <mergeCell ref="I37:J37"/>
    <mergeCell ref="E36:F36"/>
    <mergeCell ref="I33:K33"/>
    <mergeCell ref="G35:H35"/>
    <mergeCell ref="J12:K12"/>
    <mergeCell ref="J13:K13"/>
    <mergeCell ref="J18:K18"/>
    <mergeCell ref="J20:K20"/>
    <mergeCell ref="J17:K17"/>
    <mergeCell ref="B31:K31"/>
    <mergeCell ref="C34:D34"/>
    <mergeCell ref="G43:H43"/>
    <mergeCell ref="C33:H33"/>
    <mergeCell ref="C35:D35"/>
    <mergeCell ref="A27:C27"/>
    <mergeCell ref="D27:E27"/>
    <mergeCell ref="D28:E28"/>
    <mergeCell ref="G34:H34"/>
    <mergeCell ref="G39:H39"/>
    <mergeCell ref="A44:K44"/>
    <mergeCell ref="H21:I21"/>
    <mergeCell ref="A26:C26"/>
    <mergeCell ref="B23:C23"/>
    <mergeCell ref="B32:K32"/>
    <mergeCell ref="A25:B25"/>
    <mergeCell ref="F25:G25"/>
    <mergeCell ref="H25:I25"/>
    <mergeCell ref="J24:K24"/>
    <mergeCell ref="D23:E2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94" r:id="rId1"/>
  <ignoredErrors>
    <ignoredError sqref="D9 D11 F11:G11 I11 F9" unlockedFormula="1"/>
    <ignoredError sqref="H11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陳思穎</cp:lastModifiedBy>
  <cp:lastPrinted>2023-03-31T07:03:00Z</cp:lastPrinted>
  <dcterms:created xsi:type="dcterms:W3CDTF">2012-03-08T08:45:09Z</dcterms:created>
  <dcterms:modified xsi:type="dcterms:W3CDTF">2023-03-31T07:03:03Z</dcterms:modified>
  <cp:category/>
  <cp:version/>
  <cp:contentType/>
  <cp:contentStatus/>
</cp:coreProperties>
</file>