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fang80102\Desktop\111年預算案0823\4.綜計及參考表\"/>
    </mc:Choice>
  </mc:AlternateContent>
  <xr:revisionPtr revIDLastSave="0" documentId="13_ncr:1_{F52575DF-A83D-4627-92AA-5B551529F4F8}" xr6:coauthVersionLast="36" xr6:coauthVersionMax="36" xr10:uidLastSave="{00000000-0000-0000-0000-000000000000}"/>
  <bookViews>
    <workbookView xWindow="5600" yWindow="-10" windowWidth="11480" windowHeight="5530" xr2:uid="{00000000-000D-0000-FFFF-FFFF00000000}"/>
  </bookViews>
  <sheets>
    <sheet name="Sheet1" sheetId="1" r:id="rId1"/>
  </sheets>
  <definedNames>
    <definedName name="_xlnm.Print_Area" localSheetId="0">Sheet1!$A$1:$AB$228</definedName>
  </definedNames>
  <calcPr calcId="191029"/>
</workbook>
</file>

<file path=xl/calcChain.xml><?xml version="1.0" encoding="utf-8"?>
<calcChain xmlns="http://schemas.openxmlformats.org/spreadsheetml/2006/main">
  <c r="L96" i="1" l="1"/>
  <c r="N95" i="1"/>
  <c r="H87" i="1"/>
  <c r="T224" i="1" l="1"/>
  <c r="J224" i="1"/>
  <c r="AD89" i="1"/>
  <c r="S241" i="1"/>
  <c r="S239" i="1"/>
  <c r="T74" i="1" l="1"/>
  <c r="T75" i="1"/>
  <c r="X51" i="1"/>
  <c r="T50" i="1"/>
  <c r="T13" i="1"/>
  <c r="O97" i="1"/>
  <c r="O98" i="1"/>
  <c r="O94" i="1"/>
  <c r="U93" i="1"/>
  <c r="S93" i="1"/>
  <c r="Q93" i="1"/>
  <c r="M93" i="1"/>
  <c r="G93" i="1"/>
  <c r="Y95" i="1"/>
  <c r="AI95" i="1" s="1"/>
  <c r="O95" i="1"/>
  <c r="O93" i="1" l="1"/>
  <c r="AH95" i="1"/>
  <c r="AA95" i="1"/>
  <c r="AH103" i="1"/>
  <c r="AP95" i="1" l="1"/>
  <c r="AO95" i="1"/>
  <c r="AN95" i="1"/>
  <c r="AM95" i="1"/>
  <c r="AK95" i="1"/>
  <c r="AR95" i="1"/>
  <c r="AL95" i="1"/>
  <c r="AQ95" i="1"/>
  <c r="Z95" i="1"/>
  <c r="AB95" i="1"/>
  <c r="P95" i="1"/>
  <c r="H95" i="1"/>
  <c r="V95" i="1"/>
  <c r="T95" i="1"/>
  <c r="R95" i="1"/>
  <c r="AJ95" i="1"/>
  <c r="Q191" i="1"/>
  <c r="Y192" i="1"/>
  <c r="AI192" i="1" s="1"/>
  <c r="AH192" i="1"/>
  <c r="Q187" i="1"/>
  <c r="Y188" i="1"/>
  <c r="Y187" i="1" s="1"/>
  <c r="G187" i="1"/>
  <c r="AI189" i="1"/>
  <c r="AE189" i="1"/>
  <c r="AF189" i="1" s="1"/>
  <c r="O189" i="1"/>
  <c r="AH189" i="1" s="1"/>
  <c r="O188" i="1"/>
  <c r="Y185" i="1"/>
  <c r="Y183" i="1" s="1"/>
  <c r="Y178" i="1" s="1"/>
  <c r="Q183" i="1"/>
  <c r="Q178" i="1" s="1"/>
  <c r="AI182" i="1"/>
  <c r="AE182" i="1"/>
  <c r="AF182" i="1" s="1"/>
  <c r="O182" i="1"/>
  <c r="AI181" i="1"/>
  <c r="AE181" i="1"/>
  <c r="AF181" i="1" s="1"/>
  <c r="K181" i="1"/>
  <c r="K178" i="1" s="1"/>
  <c r="G181" i="1"/>
  <c r="G173" i="1"/>
  <c r="AI171" i="1"/>
  <c r="AE171" i="1"/>
  <c r="AF171" i="1" s="1"/>
  <c r="O171" i="1"/>
  <c r="G154" i="1"/>
  <c r="G153" i="1" s="1"/>
  <c r="AI156" i="1"/>
  <c r="AE156" i="1"/>
  <c r="AF156" i="1" s="1"/>
  <c r="O156" i="1"/>
  <c r="AH156" i="1" s="1"/>
  <c r="M142" i="1"/>
  <c r="M128" i="1" s="1"/>
  <c r="Q122" i="1"/>
  <c r="Y124" i="1"/>
  <c r="Y122" i="1" s="1"/>
  <c r="AH105" i="1"/>
  <c r="Q100" i="1"/>
  <c r="Y117" i="1"/>
  <c r="Y120" i="1"/>
  <c r="Y121" i="1"/>
  <c r="Y105" i="1"/>
  <c r="AH102" i="1"/>
  <c r="AC102" i="1"/>
  <c r="Q186" i="1" l="1"/>
  <c r="Q152" i="1" s="1"/>
  <c r="AC95" i="1"/>
  <c r="AD95" i="1" s="1"/>
  <c r="AE95" i="1"/>
  <c r="AF95" i="1" s="1"/>
  <c r="AG95" i="1"/>
  <c r="Y191" i="1"/>
  <c r="Y186" i="1" s="1"/>
  <c r="Y152" i="1" s="1"/>
  <c r="Q99" i="1"/>
  <c r="AA192" i="1"/>
  <c r="R192" i="1" s="1"/>
  <c r="AE192" i="1" s="1"/>
  <c r="AH191" i="1"/>
  <c r="AC192" i="1"/>
  <c r="AD192" i="1" s="1"/>
  <c r="AI188" i="1"/>
  <c r="AA188" i="1"/>
  <c r="R188" i="1" s="1"/>
  <c r="AE188" i="1" s="1"/>
  <c r="AA189" i="1"/>
  <c r="H189" i="1" s="1"/>
  <c r="AC189" i="1" s="1"/>
  <c r="AH188" i="1"/>
  <c r="O181" i="1"/>
  <c r="AA182" i="1"/>
  <c r="L182" i="1" s="1"/>
  <c r="AH182" i="1"/>
  <c r="AH171" i="1"/>
  <c r="AA171" i="1"/>
  <c r="L171" i="1" s="1"/>
  <c r="AC171" i="1" s="1"/>
  <c r="AA156" i="1"/>
  <c r="H156" i="1" s="1"/>
  <c r="AC156" i="1" s="1"/>
  <c r="O115" i="1"/>
  <c r="O106" i="1"/>
  <c r="K100" i="1"/>
  <c r="AI121" i="1"/>
  <c r="AH121" i="1"/>
  <c r="AI120" i="1"/>
  <c r="AI119" i="1"/>
  <c r="AE119" i="1"/>
  <c r="O119" i="1"/>
  <c r="S44" i="1"/>
  <c r="G44" i="1"/>
  <c r="S24" i="1"/>
  <c r="G24" i="1"/>
  <c r="Y43" i="1"/>
  <c r="AI43" i="1" s="1"/>
  <c r="O43" i="1"/>
  <c r="AH43" i="1" s="1"/>
  <c r="Y42" i="1"/>
  <c r="AI42" i="1" s="1"/>
  <c r="O42" i="1"/>
  <c r="Y41" i="1"/>
  <c r="AI41" i="1" s="1"/>
  <c r="O41" i="1"/>
  <c r="AH41" i="1" s="1"/>
  <c r="G15" i="1"/>
  <c r="G19" i="1"/>
  <c r="AI21" i="1"/>
  <c r="AE21" i="1"/>
  <c r="AF21" i="1" s="1"/>
  <c r="O21" i="1"/>
  <c r="AI20" i="1"/>
  <c r="AE20" i="1"/>
  <c r="AF20" i="1" s="1"/>
  <c r="O20" i="1"/>
  <c r="AH20" i="1" s="1"/>
  <c r="AI19" i="1"/>
  <c r="AE19" i="1"/>
  <c r="AF19" i="1" s="1"/>
  <c r="AI191" i="1" l="1"/>
  <c r="AJ188" i="1"/>
  <c r="AH181" i="1"/>
  <c r="AJ156" i="1"/>
  <c r="AA191" i="1"/>
  <c r="Z192" i="1"/>
  <c r="AG192" i="1" s="1"/>
  <c r="Z188" i="1"/>
  <c r="AF188" i="1" s="1"/>
  <c r="H188" i="1"/>
  <c r="AC188" i="1" s="1"/>
  <c r="AJ189" i="1"/>
  <c r="AC191" i="1"/>
  <c r="P188" i="1"/>
  <c r="P189" i="1"/>
  <c r="H182" i="1"/>
  <c r="AC182" i="1" s="1"/>
  <c r="P182" i="1"/>
  <c r="AG182" i="1" s="1"/>
  <c r="AA181" i="1"/>
  <c r="AB181" i="1" s="1"/>
  <c r="AJ171" i="1"/>
  <c r="P171" i="1"/>
  <c r="P156" i="1"/>
  <c r="AA121" i="1"/>
  <c r="AA119" i="1"/>
  <c r="AH119" i="1"/>
  <c r="AH120" i="1"/>
  <c r="AA120" i="1"/>
  <c r="AC121" i="1"/>
  <c r="AA43" i="1"/>
  <c r="AJ43" i="1" s="1"/>
  <c r="AA42" i="1"/>
  <c r="AB42" i="1" s="1"/>
  <c r="AA41" i="1"/>
  <c r="AJ41" i="1" s="1"/>
  <c r="AH42" i="1"/>
  <c r="O19" i="1"/>
  <c r="AH19" i="1" s="1"/>
  <c r="AA21" i="1"/>
  <c r="AB21" i="1" s="1"/>
  <c r="AA20" i="1"/>
  <c r="P20" i="1" s="1"/>
  <c r="AH21" i="1"/>
  <c r="Y114" i="1"/>
  <c r="H181" i="1" l="1"/>
  <c r="AG188" i="1"/>
  <c r="AJ191" i="1"/>
  <c r="R191" i="1"/>
  <c r="AE191" i="1" s="1"/>
  <c r="Z191" i="1"/>
  <c r="P181" i="1"/>
  <c r="AG181" i="1" s="1"/>
  <c r="AB191" i="1"/>
  <c r="AF192" i="1"/>
  <c r="AD182" i="1"/>
  <c r="AD188" i="1"/>
  <c r="AD191" i="1"/>
  <c r="AG189" i="1"/>
  <c r="AD189" i="1"/>
  <c r="AJ181" i="1"/>
  <c r="L181" i="1"/>
  <c r="AG171" i="1"/>
  <c r="AD171" i="1"/>
  <c r="AG156" i="1"/>
  <c r="AD156" i="1"/>
  <c r="AB41" i="1"/>
  <c r="AB119" i="1"/>
  <c r="AF119" i="1"/>
  <c r="AJ121" i="1"/>
  <c r="R121" i="1"/>
  <c r="AE121" i="1" s="1"/>
  <c r="Z121" i="1"/>
  <c r="R120" i="1"/>
  <c r="AE120" i="1" s="1"/>
  <c r="Z120" i="1"/>
  <c r="L119" i="1"/>
  <c r="AC119" i="1" s="1"/>
  <c r="P119" i="1"/>
  <c r="AJ119" i="1"/>
  <c r="AB121" i="1"/>
  <c r="AB120" i="1"/>
  <c r="AC120" i="1"/>
  <c r="AD120" i="1" s="1"/>
  <c r="AJ120" i="1"/>
  <c r="AD121" i="1"/>
  <c r="T42" i="1"/>
  <c r="AE42" i="1" s="1"/>
  <c r="AB43" i="1"/>
  <c r="T43" i="1"/>
  <c r="AE43" i="1" s="1"/>
  <c r="Z43" i="1"/>
  <c r="T41" i="1"/>
  <c r="AE41" i="1" s="1"/>
  <c r="P42" i="1"/>
  <c r="P43" i="1"/>
  <c r="Z41" i="1"/>
  <c r="P41" i="1"/>
  <c r="H42" i="1"/>
  <c r="AC42" i="1" s="1"/>
  <c r="Z42" i="1"/>
  <c r="H41" i="1"/>
  <c r="AC41" i="1" s="1"/>
  <c r="H43" i="1"/>
  <c r="AC43" i="1" s="1"/>
  <c r="AJ42" i="1"/>
  <c r="P21" i="1"/>
  <c r="AG21" i="1" s="1"/>
  <c r="H21" i="1"/>
  <c r="AC21" i="1" s="1"/>
  <c r="AJ20" i="1"/>
  <c r="AJ21" i="1"/>
  <c r="AB20" i="1"/>
  <c r="AG20" i="1" s="1"/>
  <c r="H20" i="1"/>
  <c r="AC20" i="1" s="1"/>
  <c r="AD20" i="1" s="1"/>
  <c r="AA19" i="1"/>
  <c r="AB19" i="1" s="1"/>
  <c r="AG191" i="1" l="1"/>
  <c r="AF191" i="1"/>
  <c r="AC181" i="1"/>
  <c r="AD181" i="1" s="1"/>
  <c r="AD21" i="1"/>
  <c r="AF120" i="1"/>
  <c r="AG119" i="1"/>
  <c r="AD119" i="1"/>
  <c r="AF121" i="1"/>
  <c r="AG121" i="1"/>
  <c r="AG120" i="1"/>
  <c r="AG41" i="1"/>
  <c r="AD41" i="1"/>
  <c r="AF42" i="1"/>
  <c r="AG43" i="1"/>
  <c r="AD42" i="1"/>
  <c r="AG42" i="1"/>
  <c r="AF43" i="1"/>
  <c r="AF41" i="1"/>
  <c r="AD43" i="1"/>
  <c r="P19" i="1"/>
  <c r="AG19" i="1" s="1"/>
  <c r="H19" i="1"/>
  <c r="AC19" i="1" s="1"/>
  <c r="AJ19" i="1"/>
  <c r="S47" i="1"/>
  <c r="I47" i="1"/>
  <c r="G47" i="1"/>
  <c r="AD19" i="1" l="1"/>
  <c r="AE147" i="1"/>
  <c r="AF147" i="1" s="1"/>
  <c r="AI147" i="1"/>
  <c r="AE148" i="1"/>
  <c r="AF148" i="1" s="1"/>
  <c r="AI148" i="1"/>
  <c r="AI123" i="1"/>
  <c r="AI124" i="1"/>
  <c r="AI105" i="1"/>
  <c r="G10" i="1"/>
  <c r="K173" i="1"/>
  <c r="AI174" i="1"/>
  <c r="AE174" i="1"/>
  <c r="AF174" i="1" s="1"/>
  <c r="O174" i="1"/>
  <c r="AA174" i="1" s="1"/>
  <c r="AI173" i="1"/>
  <c r="AE173" i="1"/>
  <c r="AF173" i="1" s="1"/>
  <c r="K122" i="1"/>
  <c r="O104" i="1"/>
  <c r="O107" i="1"/>
  <c r="AA107" i="1" s="1"/>
  <c r="AA106" i="1"/>
  <c r="O118" i="1"/>
  <c r="AA118" i="1" s="1"/>
  <c r="O116" i="1"/>
  <c r="AA116" i="1" s="1"/>
  <c r="AH124" i="1"/>
  <c r="O123" i="1"/>
  <c r="AH123" i="1" s="1"/>
  <c r="K96" i="1"/>
  <c r="W51" i="1"/>
  <c r="U51" i="1"/>
  <c r="M51" i="1"/>
  <c r="O76" i="1"/>
  <c r="G51" i="1"/>
  <c r="K50" i="1" l="1"/>
  <c r="L174" i="1"/>
  <c r="H174" i="1"/>
  <c r="L107" i="1"/>
  <c r="L106" i="1"/>
  <c r="P106" i="1"/>
  <c r="AJ118" i="1"/>
  <c r="AJ116" i="1"/>
  <c r="AJ107" i="1"/>
  <c r="AJ106" i="1"/>
  <c r="O173" i="1"/>
  <c r="AH173" i="1" s="1"/>
  <c r="AH174" i="1"/>
  <c r="AA173" i="1"/>
  <c r="H173" i="1" s="1"/>
  <c r="P174" i="1"/>
  <c r="AA123" i="1"/>
  <c r="O122" i="1"/>
  <c r="AA124" i="1"/>
  <c r="AC174" i="1" l="1"/>
  <c r="AD174" i="1" s="1"/>
  <c r="R124" i="1"/>
  <c r="AE124" i="1" s="1"/>
  <c r="Z124" i="1"/>
  <c r="AJ124" i="1"/>
  <c r="P123" i="1"/>
  <c r="AJ123" i="1"/>
  <c r="P173" i="1"/>
  <c r="L173" i="1"/>
  <c r="AC173" i="1" s="1"/>
  <c r="AG174" i="1"/>
  <c r="AB173" i="1"/>
  <c r="AJ173" i="1"/>
  <c r="AA122" i="1"/>
  <c r="P122" i="1" s="1"/>
  <c r="AB123" i="1"/>
  <c r="AH122" i="1"/>
  <c r="AC124" i="1"/>
  <c r="L123" i="1"/>
  <c r="AC123" i="1" s="1"/>
  <c r="AE123" i="1"/>
  <c r="AI122" i="1"/>
  <c r="AB124" i="1"/>
  <c r="R122" i="1" l="1"/>
  <c r="AE122" i="1" s="1"/>
  <c r="Z122" i="1"/>
  <c r="AF124" i="1"/>
  <c r="AJ122" i="1"/>
  <c r="L122" i="1"/>
  <c r="AC122" i="1" s="1"/>
  <c r="AD123" i="1"/>
  <c r="AG173" i="1"/>
  <c r="AD173" i="1"/>
  <c r="AD124" i="1"/>
  <c r="AG123" i="1"/>
  <c r="AF123" i="1"/>
  <c r="AG124" i="1"/>
  <c r="AB122" i="1"/>
  <c r="AD122" i="1" l="1"/>
  <c r="AF122" i="1"/>
  <c r="AG122" i="1"/>
  <c r="Y46" i="1" l="1"/>
  <c r="AI46" i="1" s="1"/>
  <c r="Y45" i="1"/>
  <c r="AI45" i="1" s="1"/>
  <c r="O46" i="1"/>
  <c r="O45" i="1"/>
  <c r="G14" i="1"/>
  <c r="G23" i="1" l="1"/>
  <c r="AH46" i="1"/>
  <c r="AH45" i="1"/>
  <c r="AA45" i="1"/>
  <c r="Z45" i="1" s="1"/>
  <c r="AA46" i="1"/>
  <c r="AJ46" i="1" s="1"/>
  <c r="Y44" i="1"/>
  <c r="O44" i="1"/>
  <c r="AH44" i="1" s="1"/>
  <c r="AJ45" i="1" l="1"/>
  <c r="P45" i="1"/>
  <c r="H45" i="1"/>
  <c r="AC45" i="1" s="1"/>
  <c r="AB45" i="1"/>
  <c r="T45" i="1"/>
  <c r="AE45" i="1" s="1"/>
  <c r="AF45" i="1" s="1"/>
  <c r="AA44" i="1"/>
  <c r="Z46" i="1"/>
  <c r="H46" i="1"/>
  <c r="AC46" i="1" s="1"/>
  <c r="T46" i="1"/>
  <c r="AE46" i="1" s="1"/>
  <c r="AB46" i="1"/>
  <c r="P46" i="1"/>
  <c r="Q51" i="1"/>
  <c r="Q96" i="1"/>
  <c r="Y100" i="1"/>
  <c r="Y99" i="1" s="1"/>
  <c r="O11" i="1"/>
  <c r="AA11" i="1" s="1"/>
  <c r="O12" i="1"/>
  <c r="AA12" i="1" s="1"/>
  <c r="O16" i="1"/>
  <c r="O17" i="1"/>
  <c r="AA17" i="1" s="1"/>
  <c r="O18" i="1"/>
  <c r="AA18" i="1" s="1"/>
  <c r="H18" i="1" s="1"/>
  <c r="AC18" i="1" s="1"/>
  <c r="O22" i="1"/>
  <c r="AA22" i="1" s="1"/>
  <c r="O25" i="1"/>
  <c r="Y25" i="1"/>
  <c r="O26" i="1"/>
  <c r="AH26" i="1" s="1"/>
  <c r="Y26" i="1"/>
  <c r="AI26" i="1" s="1"/>
  <c r="O27" i="1"/>
  <c r="AH27" i="1" s="1"/>
  <c r="Y27" i="1"/>
  <c r="O28" i="1"/>
  <c r="AH28" i="1" s="1"/>
  <c r="Y28" i="1"/>
  <c r="AI28" i="1" s="1"/>
  <c r="O36" i="1"/>
  <c r="AH36" i="1" s="1"/>
  <c r="Y36" i="1"/>
  <c r="AI36" i="1" s="1"/>
  <c r="O37" i="1"/>
  <c r="AH37" i="1" s="1"/>
  <c r="Y37" i="1"/>
  <c r="AI37" i="1" s="1"/>
  <c r="O38" i="1"/>
  <c r="AH38" i="1" s="1"/>
  <c r="Y38" i="1"/>
  <c r="O39" i="1"/>
  <c r="Y39" i="1"/>
  <c r="AI39" i="1" s="1"/>
  <c r="O40" i="1"/>
  <c r="AH40" i="1" s="1"/>
  <c r="Y40" i="1"/>
  <c r="O48" i="1"/>
  <c r="Y48" i="1"/>
  <c r="O49" i="1"/>
  <c r="Y49" i="1"/>
  <c r="O52" i="1"/>
  <c r="AH52" i="1" s="1"/>
  <c r="Y52" i="1"/>
  <c r="AI52" i="1" s="1"/>
  <c r="O53" i="1"/>
  <c r="Y53" i="1"/>
  <c r="AI53" i="1" s="1"/>
  <c r="O61" i="1"/>
  <c r="AH61" i="1" s="1"/>
  <c r="Y61" i="1"/>
  <c r="AI61" i="1" s="1"/>
  <c r="O62" i="1"/>
  <c r="Y62" i="1"/>
  <c r="AI62" i="1" s="1"/>
  <c r="O63" i="1"/>
  <c r="Y63" i="1"/>
  <c r="AI63" i="1" s="1"/>
  <c r="O64" i="1"/>
  <c r="Y64" i="1"/>
  <c r="AI64" i="1" s="1"/>
  <c r="O65" i="1"/>
  <c r="AH65" i="1" s="1"/>
  <c r="Y65" i="1"/>
  <c r="AI65" i="1" s="1"/>
  <c r="O66" i="1"/>
  <c r="Y66" i="1"/>
  <c r="AI66" i="1" s="1"/>
  <c r="O67" i="1"/>
  <c r="AH67" i="1" s="1"/>
  <c r="Y67" i="1"/>
  <c r="AI67" i="1" s="1"/>
  <c r="O68" i="1"/>
  <c r="Y68" i="1"/>
  <c r="AI68" i="1" s="1"/>
  <c r="O69" i="1"/>
  <c r="AH69" i="1" s="1"/>
  <c r="Y69" i="1"/>
  <c r="AI69" i="1" s="1"/>
  <c r="O70" i="1"/>
  <c r="AH70" i="1" s="1"/>
  <c r="Y70" i="1"/>
  <c r="O71" i="1"/>
  <c r="AH71" i="1" s="1"/>
  <c r="Y71" i="1"/>
  <c r="AI71" i="1" s="1"/>
  <c r="O72" i="1"/>
  <c r="AH72" i="1" s="1"/>
  <c r="Y72" i="1"/>
  <c r="AI72" i="1" s="1"/>
  <c r="O73" i="1"/>
  <c r="AH73" i="1" s="1"/>
  <c r="Y73" i="1"/>
  <c r="AI73" i="1" s="1"/>
  <c r="O74" i="1"/>
  <c r="AH74" i="1" s="1"/>
  <c r="Y74" i="1"/>
  <c r="AI74" i="1" s="1"/>
  <c r="O75" i="1"/>
  <c r="AH75" i="1" s="1"/>
  <c r="Y75" i="1"/>
  <c r="AI75" i="1" s="1"/>
  <c r="AH76" i="1"/>
  <c r="Y76" i="1"/>
  <c r="AI76" i="1" s="1"/>
  <c r="O77" i="1"/>
  <c r="Y77" i="1"/>
  <c r="AI77" i="1" s="1"/>
  <c r="O78" i="1"/>
  <c r="AH78" i="1" s="1"/>
  <c r="Y78" i="1"/>
  <c r="O79" i="1"/>
  <c r="AH79" i="1" s="1"/>
  <c r="Y79" i="1"/>
  <c r="O87" i="1"/>
  <c r="Y87" i="1"/>
  <c r="AI87" i="1" s="1"/>
  <c r="O88" i="1"/>
  <c r="AH88" i="1" s="1"/>
  <c r="Y88" i="1"/>
  <c r="AI88" i="1" s="1"/>
  <c r="O89" i="1"/>
  <c r="AH89" i="1" s="1"/>
  <c r="Y89" i="1"/>
  <c r="O90" i="1"/>
  <c r="AH90" i="1" s="1"/>
  <c r="Y90" i="1"/>
  <c r="AI90" i="1" s="1"/>
  <c r="O91" i="1"/>
  <c r="Y91" i="1"/>
  <c r="AI91" i="1" s="1"/>
  <c r="O92" i="1"/>
  <c r="AH92" i="1" s="1"/>
  <c r="Y92" i="1"/>
  <c r="AI92" i="1" s="1"/>
  <c r="AH94" i="1"/>
  <c r="Y94" i="1"/>
  <c r="Y93" i="1" s="1"/>
  <c r="AH97" i="1"/>
  <c r="Y97" i="1"/>
  <c r="Y98" i="1"/>
  <c r="AI98" i="1" s="1"/>
  <c r="Y101" i="1"/>
  <c r="AA101" i="1" s="1"/>
  <c r="Y102" i="1"/>
  <c r="AA102" i="1" s="1"/>
  <c r="Y103" i="1"/>
  <c r="AA103" i="1" s="1"/>
  <c r="Y104" i="1"/>
  <c r="AC106" i="1"/>
  <c r="AC107" i="1"/>
  <c r="AA115" i="1"/>
  <c r="O117" i="1"/>
  <c r="O100" i="1" s="1"/>
  <c r="O126" i="1"/>
  <c r="AH126" i="1" s="1"/>
  <c r="O127" i="1"/>
  <c r="AA127" i="1" s="1"/>
  <c r="N127" i="1" s="1"/>
  <c r="O130" i="1"/>
  <c r="AA130" i="1" s="1"/>
  <c r="O133" i="1"/>
  <c r="AA133" i="1" s="1"/>
  <c r="O134" i="1"/>
  <c r="O143" i="1"/>
  <c r="AA143" i="1" s="1"/>
  <c r="O145" i="1"/>
  <c r="AH145" i="1" s="1"/>
  <c r="O148" i="1"/>
  <c r="O150" i="1"/>
  <c r="AA150" i="1" s="1"/>
  <c r="O151" i="1"/>
  <c r="AH151" i="1" s="1"/>
  <c r="O155" i="1"/>
  <c r="O154" i="1" s="1"/>
  <c r="O157" i="1"/>
  <c r="AA157" i="1" s="1"/>
  <c r="H157" i="1" s="1"/>
  <c r="AC157" i="1" s="1"/>
  <c r="O160" i="1"/>
  <c r="O161" i="1"/>
  <c r="AA161" i="1" s="1"/>
  <c r="O162" i="1"/>
  <c r="AA162" i="1" s="1"/>
  <c r="O163" i="1"/>
  <c r="AA163" i="1" s="1"/>
  <c r="O172" i="1"/>
  <c r="AA172" i="1" s="1"/>
  <c r="L172" i="1" s="1"/>
  <c r="O176" i="1"/>
  <c r="AH176" i="1" s="1"/>
  <c r="O177" i="1"/>
  <c r="AA177" i="1" s="1"/>
  <c r="H177" i="1" s="1"/>
  <c r="AC177" i="1" s="1"/>
  <c r="O180" i="1"/>
  <c r="O184" i="1"/>
  <c r="AA184" i="1" s="1"/>
  <c r="O185" i="1"/>
  <c r="AA185" i="1" s="1"/>
  <c r="O190" i="1"/>
  <c r="O201" i="1"/>
  <c r="AA201" i="1" s="1"/>
  <c r="H201" i="1" s="1"/>
  <c r="AC201" i="1" s="1"/>
  <c r="O202" i="1"/>
  <c r="AH202" i="1" s="1"/>
  <c r="O205" i="1"/>
  <c r="AA205" i="1" s="1"/>
  <c r="G9" i="1"/>
  <c r="G96" i="1"/>
  <c r="G125" i="1"/>
  <c r="G99" i="1" s="1"/>
  <c r="G129" i="1"/>
  <c r="G132" i="1"/>
  <c r="G131" i="1" s="1"/>
  <c r="G142" i="1"/>
  <c r="G144" i="1"/>
  <c r="G147" i="1"/>
  <c r="G149" i="1"/>
  <c r="G175" i="1"/>
  <c r="G159" i="1" s="1"/>
  <c r="G158" i="1" s="1"/>
  <c r="G179" i="1"/>
  <c r="G183" i="1"/>
  <c r="G200" i="1"/>
  <c r="G186" i="1" s="1"/>
  <c r="G204" i="1"/>
  <c r="K159" i="1"/>
  <c r="M50" i="1"/>
  <c r="M125" i="1"/>
  <c r="M99" i="1" s="1"/>
  <c r="AI190" i="1"/>
  <c r="AE190" i="1"/>
  <c r="AF190" i="1" s="1"/>
  <c r="AI116" i="1"/>
  <c r="AC101" i="1"/>
  <c r="AD101" i="1" s="1"/>
  <c r="AD102" i="1"/>
  <c r="AC103" i="1"/>
  <c r="AD103" i="1" s="1"/>
  <c r="AI117" i="1"/>
  <c r="AH116" i="1"/>
  <c r="AH118" i="1"/>
  <c r="AI17" i="1"/>
  <c r="AE17" i="1"/>
  <c r="AF17" i="1" s="1"/>
  <c r="AI16" i="1"/>
  <c r="AE16" i="1"/>
  <c r="AF16" i="1" s="1"/>
  <c r="AI18" i="1"/>
  <c r="AE18" i="1"/>
  <c r="AF18" i="1" s="1"/>
  <c r="S51" i="1"/>
  <c r="S96" i="1"/>
  <c r="AI127" i="1"/>
  <c r="W96" i="1"/>
  <c r="U96" i="1"/>
  <c r="AI205" i="1"/>
  <c r="AI204" i="1"/>
  <c r="AI203" i="1"/>
  <c r="AI202" i="1"/>
  <c r="AI201" i="1"/>
  <c r="AI200" i="1"/>
  <c r="AI187" i="1"/>
  <c r="AI186" i="1"/>
  <c r="AI185" i="1"/>
  <c r="AI184" i="1"/>
  <c r="AI183" i="1"/>
  <c r="AI180" i="1"/>
  <c r="AI179" i="1"/>
  <c r="AI178" i="1"/>
  <c r="AI177" i="1"/>
  <c r="AI176" i="1"/>
  <c r="AI175" i="1"/>
  <c r="AI172" i="1"/>
  <c r="AI163" i="1"/>
  <c r="AI162" i="1"/>
  <c r="AI161" i="1"/>
  <c r="AI160" i="1"/>
  <c r="AI159" i="1"/>
  <c r="AI158" i="1"/>
  <c r="AI157" i="1"/>
  <c r="AI155" i="1"/>
  <c r="AI154" i="1"/>
  <c r="AI153" i="1"/>
  <c r="AI152" i="1"/>
  <c r="AI151" i="1"/>
  <c r="AI150" i="1"/>
  <c r="AI149" i="1"/>
  <c r="AI146" i="1"/>
  <c r="AI145" i="1"/>
  <c r="AI144" i="1"/>
  <c r="AI143" i="1"/>
  <c r="AI142" i="1"/>
  <c r="AI134" i="1"/>
  <c r="AI133" i="1"/>
  <c r="AI132" i="1"/>
  <c r="AI131" i="1"/>
  <c r="AI130" i="1"/>
  <c r="AI129" i="1"/>
  <c r="AI128" i="1"/>
  <c r="AI126" i="1"/>
  <c r="AI125" i="1"/>
  <c r="AI115" i="1"/>
  <c r="AI107" i="1"/>
  <c r="AI106" i="1"/>
  <c r="AH101" i="1"/>
  <c r="AI22" i="1"/>
  <c r="AI15" i="1"/>
  <c r="AI14" i="1"/>
  <c r="AE106" i="1"/>
  <c r="AF106" i="1" s="1"/>
  <c r="AE107" i="1"/>
  <c r="AF107" i="1" s="1"/>
  <c r="AE172" i="1"/>
  <c r="AF172" i="1" s="1"/>
  <c r="AE163" i="1"/>
  <c r="AF163" i="1" s="1"/>
  <c r="AE15" i="1"/>
  <c r="AF15" i="1" s="1"/>
  <c r="AE14" i="1"/>
  <c r="AF14" i="1" s="1"/>
  <c r="AE22" i="1"/>
  <c r="AF22" i="1" s="1"/>
  <c r="AE125" i="1"/>
  <c r="AF125" i="1" s="1"/>
  <c r="AE126" i="1"/>
  <c r="AF126" i="1" s="1"/>
  <c r="AE127" i="1"/>
  <c r="AF127" i="1" s="1"/>
  <c r="AE128" i="1"/>
  <c r="AF128" i="1" s="1"/>
  <c r="AE129" i="1"/>
  <c r="AF129" i="1" s="1"/>
  <c r="AE130" i="1"/>
  <c r="AF130" i="1" s="1"/>
  <c r="AE131" i="1"/>
  <c r="AF131" i="1" s="1"/>
  <c r="AE132" i="1"/>
  <c r="AF132" i="1" s="1"/>
  <c r="AE133" i="1"/>
  <c r="AF133" i="1" s="1"/>
  <c r="AE134" i="1"/>
  <c r="AF134" i="1" s="1"/>
  <c r="AE142" i="1"/>
  <c r="AF142" i="1" s="1"/>
  <c r="AE143" i="1"/>
  <c r="AF143" i="1" s="1"/>
  <c r="AE144" i="1"/>
  <c r="AF144" i="1" s="1"/>
  <c r="AE145" i="1"/>
  <c r="AF145" i="1" s="1"/>
  <c r="AE146" i="1"/>
  <c r="AF146" i="1" s="1"/>
  <c r="AE149" i="1"/>
  <c r="AF149" i="1" s="1"/>
  <c r="AE150" i="1"/>
  <c r="AF150" i="1" s="1"/>
  <c r="AE151" i="1"/>
  <c r="AF151" i="1" s="1"/>
  <c r="AE153" i="1"/>
  <c r="AF153" i="1" s="1"/>
  <c r="AE154" i="1"/>
  <c r="AF154" i="1" s="1"/>
  <c r="AE155" i="1"/>
  <c r="AF155" i="1" s="1"/>
  <c r="AE157" i="1"/>
  <c r="AF157" i="1" s="1"/>
  <c r="AE158" i="1"/>
  <c r="AF158" i="1" s="1"/>
  <c r="AE159" i="1"/>
  <c r="AF159" i="1" s="1"/>
  <c r="AE160" i="1"/>
  <c r="AF160" i="1" s="1"/>
  <c r="AE161" i="1"/>
  <c r="AF161" i="1" s="1"/>
  <c r="AE162" i="1"/>
  <c r="AF162" i="1" s="1"/>
  <c r="AE175" i="1"/>
  <c r="AF175" i="1" s="1"/>
  <c r="AE176" i="1"/>
  <c r="AF176" i="1" s="1"/>
  <c r="AE177" i="1"/>
  <c r="AF177" i="1" s="1"/>
  <c r="AE179" i="1"/>
  <c r="AF179" i="1" s="1"/>
  <c r="AE180" i="1"/>
  <c r="AF180" i="1" s="1"/>
  <c r="AE184" i="1"/>
  <c r="AF184" i="1" s="1"/>
  <c r="AE200" i="1"/>
  <c r="AF200" i="1" s="1"/>
  <c r="AE201" i="1"/>
  <c r="AF201" i="1" s="1"/>
  <c r="AE202" i="1"/>
  <c r="AF202" i="1" s="1"/>
  <c r="AE203" i="1"/>
  <c r="AF203" i="1" s="1"/>
  <c r="AE204" i="1"/>
  <c r="AF204" i="1" s="1"/>
  <c r="AE205" i="1"/>
  <c r="AF205" i="1" s="1"/>
  <c r="AQ205" i="1" l="1"/>
  <c r="AP205" i="1"/>
  <c r="AM205" i="1"/>
  <c r="AO205" i="1"/>
  <c r="AN205" i="1"/>
  <c r="AL205" i="1"/>
  <c r="AK205" i="1"/>
  <c r="AR205" i="1"/>
  <c r="AL102" i="1"/>
  <c r="AQ102" i="1"/>
  <c r="AK102" i="1"/>
  <c r="AR102" i="1"/>
  <c r="AO102" i="1"/>
  <c r="AN102" i="1"/>
  <c r="AP102" i="1"/>
  <c r="AM102" i="1"/>
  <c r="AP101" i="1"/>
  <c r="AO101" i="1"/>
  <c r="AN101" i="1"/>
  <c r="AM101" i="1"/>
  <c r="AK101" i="1"/>
  <c r="AR101" i="1"/>
  <c r="AL101" i="1"/>
  <c r="AQ101" i="1"/>
  <c r="G178" i="1"/>
  <c r="AA190" i="1"/>
  <c r="AA187" i="1" s="1"/>
  <c r="O187" i="1"/>
  <c r="AH187" i="1" s="1"/>
  <c r="R185" i="1"/>
  <c r="AE185" i="1" s="1"/>
  <c r="Z185" i="1"/>
  <c r="L161" i="1"/>
  <c r="H161" i="1"/>
  <c r="AA142" i="1"/>
  <c r="N142" i="1" s="1"/>
  <c r="N143" i="1"/>
  <c r="P115" i="1"/>
  <c r="AG115" i="1" s="1"/>
  <c r="AJ115" i="1"/>
  <c r="L115" i="1"/>
  <c r="AC115" i="1" s="1"/>
  <c r="O24" i="1"/>
  <c r="AH24" i="1" s="1"/>
  <c r="Y24" i="1"/>
  <c r="O15" i="1"/>
  <c r="O14" i="1" s="1"/>
  <c r="O47" i="1"/>
  <c r="AI48" i="1"/>
  <c r="Y47" i="1"/>
  <c r="AI47" i="1" s="1"/>
  <c r="K158" i="1"/>
  <c r="K152" i="1" s="1"/>
  <c r="AA117" i="1"/>
  <c r="AA148" i="1"/>
  <c r="H148" i="1" s="1"/>
  <c r="AC148" i="1" s="1"/>
  <c r="AH148" i="1"/>
  <c r="AH48" i="1"/>
  <c r="I23" i="1"/>
  <c r="I13" i="1" s="1"/>
  <c r="P163" i="1"/>
  <c r="AG163" i="1" s="1"/>
  <c r="L163" i="1"/>
  <c r="AC163" i="1" s="1"/>
  <c r="P162" i="1"/>
  <c r="AG162" i="1" s="1"/>
  <c r="L162" i="1"/>
  <c r="AA155" i="1"/>
  <c r="K99" i="1"/>
  <c r="AE115" i="1"/>
  <c r="AE118" i="1"/>
  <c r="L118" i="1"/>
  <c r="AC118" i="1" s="1"/>
  <c r="P118" i="1"/>
  <c r="AG118" i="1" s="1"/>
  <c r="L116" i="1"/>
  <c r="AC116" i="1" s="1"/>
  <c r="P116" i="1"/>
  <c r="AG116" i="1" s="1"/>
  <c r="AH104" i="1"/>
  <c r="AD45" i="1"/>
  <c r="AG45" i="1"/>
  <c r="AF46" i="1"/>
  <c r="AD46" i="1"/>
  <c r="AG46" i="1"/>
  <c r="AI25" i="1"/>
  <c r="AH25" i="1"/>
  <c r="S23" i="1"/>
  <c r="AA16" i="1"/>
  <c r="AJ22" i="1"/>
  <c r="P161" i="1"/>
  <c r="AG161" i="1" s="1"/>
  <c r="AA94" i="1"/>
  <c r="AH22" i="1"/>
  <c r="AH161" i="1"/>
  <c r="AH185" i="1"/>
  <c r="O10" i="1"/>
  <c r="O9" i="1" s="1"/>
  <c r="O8" i="1" s="1"/>
  <c r="AI94" i="1"/>
  <c r="AI93" i="1"/>
  <c r="AI101" i="1"/>
  <c r="AA48" i="1"/>
  <c r="AI99" i="1"/>
  <c r="AA88" i="1"/>
  <c r="AA69" i="1"/>
  <c r="AA28" i="1"/>
  <c r="AJ28" i="1" s="1"/>
  <c r="AH16" i="1"/>
  <c r="AH133" i="1"/>
  <c r="AH162" i="1"/>
  <c r="AH201" i="1"/>
  <c r="AA151" i="1"/>
  <c r="AJ151" i="1" s="1"/>
  <c r="AJ177" i="1"/>
  <c r="W50" i="1"/>
  <c r="AA89" i="1"/>
  <c r="P201" i="1"/>
  <c r="AG201" i="1" s="1"/>
  <c r="AA92" i="1"/>
  <c r="AA87" i="1"/>
  <c r="AA98" i="1"/>
  <c r="AA91" i="1"/>
  <c r="AA66" i="1"/>
  <c r="AA53" i="1"/>
  <c r="Y96" i="1"/>
  <c r="AI96" i="1" s="1"/>
  <c r="AI104" i="1"/>
  <c r="AH150" i="1"/>
  <c r="U50" i="1"/>
  <c r="O149" i="1"/>
  <c r="AH149" i="1" s="1"/>
  <c r="AI102" i="1"/>
  <c r="AH117" i="1"/>
  <c r="AA26" i="1"/>
  <c r="T26" i="1" s="1"/>
  <c r="AE26" i="1" s="1"/>
  <c r="AA61" i="1"/>
  <c r="AH190" i="1"/>
  <c r="AH98" i="1"/>
  <c r="O142" i="1"/>
  <c r="AH142" i="1" s="1"/>
  <c r="AA77" i="1"/>
  <c r="AA52" i="1"/>
  <c r="AH53" i="1"/>
  <c r="AH115" i="1"/>
  <c r="AH163" i="1"/>
  <c r="AH17" i="1"/>
  <c r="H143" i="1"/>
  <c r="AA63" i="1"/>
  <c r="AJ143" i="1"/>
  <c r="AH66" i="1"/>
  <c r="AA68" i="1"/>
  <c r="AI44" i="1"/>
  <c r="P143" i="1"/>
  <c r="AG143" i="1" s="1"/>
  <c r="AA67" i="1"/>
  <c r="O144" i="1"/>
  <c r="AH144" i="1" s="1"/>
  <c r="Q50" i="1"/>
  <c r="AJ185" i="1"/>
  <c r="H185" i="1"/>
  <c r="AC185" i="1" s="1"/>
  <c r="P177" i="1"/>
  <c r="AH18" i="1"/>
  <c r="AA64" i="1"/>
  <c r="AI100" i="1"/>
  <c r="AI27" i="1"/>
  <c r="AI103" i="1"/>
  <c r="AH177" i="1"/>
  <c r="O175" i="1"/>
  <c r="AH175" i="1" s="1"/>
  <c r="AI89" i="1"/>
  <c r="AH77" i="1"/>
  <c r="AH155" i="1"/>
  <c r="AH62" i="1"/>
  <c r="AH127" i="1"/>
  <c r="O147" i="1"/>
  <c r="AA62" i="1"/>
  <c r="P18" i="1"/>
  <c r="AD18" i="1" s="1"/>
  <c r="AH157" i="1"/>
  <c r="AA40" i="1"/>
  <c r="AJ40" i="1" s="1"/>
  <c r="AA27" i="1"/>
  <c r="AI40" i="1"/>
  <c r="AH64" i="1"/>
  <c r="AH130" i="1"/>
  <c r="O129" i="1"/>
  <c r="AH129" i="1" s="1"/>
  <c r="P107" i="1"/>
  <c r="AJ157" i="1"/>
  <c r="AH184" i="1"/>
  <c r="AA72" i="1"/>
  <c r="AG106" i="1"/>
  <c r="AH87" i="1"/>
  <c r="O132" i="1"/>
  <c r="O131" i="1" s="1"/>
  <c r="AH131" i="1" s="1"/>
  <c r="P133" i="1"/>
  <c r="AG133" i="1" s="1"/>
  <c r="AJ133" i="1"/>
  <c r="H133" i="1"/>
  <c r="AC133" i="1" s="1"/>
  <c r="AJ150" i="1"/>
  <c r="H150" i="1"/>
  <c r="AC150" i="1" s="1"/>
  <c r="P11" i="1"/>
  <c r="H11" i="1"/>
  <c r="AA10" i="1"/>
  <c r="H10" i="1" s="1"/>
  <c r="AJ101" i="1"/>
  <c r="Z101" i="1"/>
  <c r="AG101" i="1" s="1"/>
  <c r="R101" i="1"/>
  <c r="AE101" i="1" s="1"/>
  <c r="P130" i="1"/>
  <c r="AG130" i="1" s="1"/>
  <c r="AA129" i="1"/>
  <c r="H130" i="1"/>
  <c r="AC130" i="1" s="1"/>
  <c r="AJ130" i="1"/>
  <c r="AH91" i="1"/>
  <c r="G8" i="1"/>
  <c r="AH68" i="1"/>
  <c r="O51" i="1"/>
  <c r="AH51" i="1" s="1"/>
  <c r="AA79" i="1"/>
  <c r="Y51" i="1"/>
  <c r="Y50" i="1" s="1"/>
  <c r="AJ163" i="1"/>
  <c r="AA90" i="1"/>
  <c r="O183" i="1"/>
  <c r="AH183" i="1" s="1"/>
  <c r="AA73" i="1"/>
  <c r="AA105" i="1"/>
  <c r="AH63" i="1"/>
  <c r="P172" i="1"/>
  <c r="AG172" i="1" s="1"/>
  <c r="AI79" i="1"/>
  <c r="AA71" i="1"/>
  <c r="G146" i="1"/>
  <c r="AA76" i="1"/>
  <c r="AA70" i="1"/>
  <c r="AA39" i="1"/>
  <c r="AH172" i="1"/>
  <c r="AA75" i="1"/>
  <c r="AA25" i="1"/>
  <c r="AA204" i="1"/>
  <c r="H205" i="1"/>
  <c r="AC205" i="1" s="1"/>
  <c r="AJ172" i="1"/>
  <c r="AC172" i="1"/>
  <c r="AA49" i="1"/>
  <c r="AH49" i="1"/>
  <c r="AB17" i="1"/>
  <c r="H17" i="1"/>
  <c r="AC17" i="1" s="1"/>
  <c r="AJ17" i="1"/>
  <c r="P17" i="1"/>
  <c r="M13" i="1"/>
  <c r="P157" i="1"/>
  <c r="S50" i="1"/>
  <c r="AA126" i="1"/>
  <c r="O125" i="1"/>
  <c r="AA97" i="1"/>
  <c r="AI97" i="1"/>
  <c r="AA74" i="1"/>
  <c r="AJ18" i="1"/>
  <c r="AB18" i="1"/>
  <c r="AA202" i="1"/>
  <c r="P202" i="1" s="1"/>
  <c r="O200" i="1"/>
  <c r="AA78" i="1"/>
  <c r="AI78" i="1"/>
  <c r="AI118" i="1"/>
  <c r="G50" i="1"/>
  <c r="AJ162" i="1"/>
  <c r="P12" i="1"/>
  <c r="H12" i="1"/>
  <c r="AA183" i="1"/>
  <c r="Z183" i="1" s="1"/>
  <c r="H184" i="1"/>
  <c r="AC184" i="1" s="1"/>
  <c r="Z103" i="1"/>
  <c r="AG103" i="1" s="1"/>
  <c r="R103" i="1"/>
  <c r="AE103" i="1" s="1"/>
  <c r="AJ103" i="1"/>
  <c r="P22" i="1"/>
  <c r="H22" i="1"/>
  <c r="AC22" i="1" s="1"/>
  <c r="AA180" i="1"/>
  <c r="AH180" i="1"/>
  <c r="O179" i="1"/>
  <c r="AA160" i="1"/>
  <c r="O159" i="1"/>
  <c r="AH160" i="1"/>
  <c r="AA134" i="1"/>
  <c r="AJ134" i="1" s="1"/>
  <c r="AH134" i="1"/>
  <c r="R102" i="1"/>
  <c r="AE102" i="1" s="1"/>
  <c r="AJ102" i="1"/>
  <c r="AA65" i="1"/>
  <c r="Z102" i="1"/>
  <c r="AG102" i="1" s="1"/>
  <c r="G203" i="1"/>
  <c r="AA38" i="1"/>
  <c r="AJ38" i="1" s="1"/>
  <c r="AI38" i="1"/>
  <c r="AJ201" i="1"/>
  <c r="P127" i="1"/>
  <c r="H127" i="1"/>
  <c r="AC127" i="1" s="1"/>
  <c r="P150" i="1"/>
  <c r="P184" i="1"/>
  <c r="AI49" i="1"/>
  <c r="AH106" i="1"/>
  <c r="P185" i="1"/>
  <c r="AH143" i="1"/>
  <c r="AJ184" i="1"/>
  <c r="O96" i="1"/>
  <c r="AH96" i="1" s="1"/>
  <c r="AE116" i="1"/>
  <c r="AA37" i="1"/>
  <c r="AJ37" i="1" s="1"/>
  <c r="AH107" i="1"/>
  <c r="AA176" i="1"/>
  <c r="AH205" i="1"/>
  <c r="AA145" i="1"/>
  <c r="AA36" i="1"/>
  <c r="AJ205" i="1"/>
  <c r="AI70" i="1"/>
  <c r="AH39" i="1"/>
  <c r="P205" i="1"/>
  <c r="AJ161" i="1"/>
  <c r="O204" i="1"/>
  <c r="AJ127" i="1"/>
  <c r="N72" i="1" l="1"/>
  <c r="X72" i="1"/>
  <c r="AC161" i="1"/>
  <c r="H74" i="1"/>
  <c r="AL74" i="1"/>
  <c r="AO74" i="1"/>
  <c r="AK74" i="1"/>
  <c r="AP74" i="1"/>
  <c r="AN74" i="1"/>
  <c r="AQ74" i="1"/>
  <c r="AM74" i="1"/>
  <c r="AR74" i="1"/>
  <c r="AL90" i="1"/>
  <c r="AK90" i="1"/>
  <c r="AR90" i="1"/>
  <c r="V90" i="1"/>
  <c r="AO90" i="1"/>
  <c r="AP90" i="1"/>
  <c r="AN90" i="1"/>
  <c r="AM90" i="1"/>
  <c r="AQ90" i="1"/>
  <c r="N71" i="1"/>
  <c r="AC71" i="1" s="1"/>
  <c r="AM71" i="1"/>
  <c r="AR71" i="1"/>
  <c r="H71" i="1"/>
  <c r="AN71" i="1"/>
  <c r="AO71" i="1"/>
  <c r="AK71" i="1"/>
  <c r="AP71" i="1"/>
  <c r="AL71" i="1"/>
  <c r="AQ71" i="1"/>
  <c r="V67" i="1"/>
  <c r="AM67" i="1"/>
  <c r="AR67" i="1"/>
  <c r="AN67" i="1"/>
  <c r="N67" i="1"/>
  <c r="AO67" i="1"/>
  <c r="AK67" i="1"/>
  <c r="AP67" i="1"/>
  <c r="AL67" i="1"/>
  <c r="AQ67" i="1"/>
  <c r="R97" i="1"/>
  <c r="AP97" i="1"/>
  <c r="AO97" i="1"/>
  <c r="AN97" i="1"/>
  <c r="AK97" i="1"/>
  <c r="V97" i="1"/>
  <c r="AR97" i="1"/>
  <c r="AQ97" i="1"/>
  <c r="AM97" i="1"/>
  <c r="AL97" i="1"/>
  <c r="V72" i="1"/>
  <c r="AO72" i="1"/>
  <c r="AP72" i="1"/>
  <c r="AL72" i="1"/>
  <c r="AQ72" i="1"/>
  <c r="AK72" i="1"/>
  <c r="AN72" i="1"/>
  <c r="AM72" i="1"/>
  <c r="AR72" i="1"/>
  <c r="AP64" i="1"/>
  <c r="AO64" i="1"/>
  <c r="T64" i="1"/>
  <c r="H64" i="1"/>
  <c r="AQ64" i="1"/>
  <c r="AK64" i="1"/>
  <c r="AN64" i="1"/>
  <c r="AL64" i="1"/>
  <c r="AM64" i="1"/>
  <c r="AR64" i="1"/>
  <c r="AM61" i="1"/>
  <c r="AR61" i="1"/>
  <c r="AN61" i="1"/>
  <c r="AO61" i="1"/>
  <c r="AK61" i="1"/>
  <c r="AP61" i="1"/>
  <c r="AL61" i="1"/>
  <c r="T61" i="1"/>
  <c r="AQ61" i="1"/>
  <c r="H89" i="1"/>
  <c r="AC89" i="1" s="1"/>
  <c r="AP89" i="1"/>
  <c r="AO89" i="1"/>
  <c r="AN89" i="1"/>
  <c r="AM89" i="1"/>
  <c r="AK89" i="1"/>
  <c r="AR89" i="1"/>
  <c r="AL89" i="1"/>
  <c r="AQ89" i="1"/>
  <c r="AM65" i="1"/>
  <c r="AR65" i="1"/>
  <c r="N65" i="1"/>
  <c r="AN65" i="1"/>
  <c r="AO65" i="1"/>
  <c r="AK65" i="1"/>
  <c r="AP65" i="1"/>
  <c r="AL65" i="1"/>
  <c r="AQ65" i="1"/>
  <c r="N78" i="1"/>
  <c r="AP78" i="1"/>
  <c r="AO78" i="1"/>
  <c r="AM78" i="1"/>
  <c r="AN78" i="1"/>
  <c r="AK78" i="1"/>
  <c r="AR78" i="1"/>
  <c r="AL78" i="1"/>
  <c r="AQ78" i="1"/>
  <c r="AL75" i="1"/>
  <c r="AK75" i="1"/>
  <c r="AQ75" i="1"/>
  <c r="AR75" i="1"/>
  <c r="AO75" i="1"/>
  <c r="AN75" i="1"/>
  <c r="AP75" i="1"/>
  <c r="AM75" i="1"/>
  <c r="Z79" i="1"/>
  <c r="AL79" i="1"/>
  <c r="AR79" i="1"/>
  <c r="AK79" i="1"/>
  <c r="AQ79" i="1"/>
  <c r="T79" i="1"/>
  <c r="AO79" i="1"/>
  <c r="AN79" i="1"/>
  <c r="AP79" i="1"/>
  <c r="AM79" i="1"/>
  <c r="R53" i="1"/>
  <c r="AL53" i="1"/>
  <c r="N53" i="1"/>
  <c r="AO53" i="1"/>
  <c r="AK53" i="1"/>
  <c r="AP53" i="1"/>
  <c r="AR53" i="1"/>
  <c r="AN53" i="1"/>
  <c r="AQ53" i="1"/>
  <c r="AM53" i="1"/>
  <c r="W13" i="1"/>
  <c r="N69" i="1"/>
  <c r="AM69" i="1"/>
  <c r="AR69" i="1"/>
  <c r="AN69" i="1"/>
  <c r="AO69" i="1"/>
  <c r="AK69" i="1"/>
  <c r="AP69" i="1"/>
  <c r="AL69" i="1"/>
  <c r="AQ69" i="1"/>
  <c r="AL66" i="1"/>
  <c r="AQ66" i="1"/>
  <c r="AO66" i="1"/>
  <c r="AP66" i="1"/>
  <c r="AK66" i="1"/>
  <c r="AN66" i="1"/>
  <c r="AM66" i="1"/>
  <c r="AR66" i="1"/>
  <c r="N68" i="1"/>
  <c r="AO68" i="1"/>
  <c r="AL68" i="1"/>
  <c r="AK68" i="1"/>
  <c r="AP68" i="1"/>
  <c r="AN68" i="1"/>
  <c r="AR68" i="1"/>
  <c r="AQ68" i="1"/>
  <c r="AM68" i="1"/>
  <c r="AL88" i="1"/>
  <c r="AQ88" i="1"/>
  <c r="AK88" i="1"/>
  <c r="AR88" i="1"/>
  <c r="AO88" i="1"/>
  <c r="T88" i="1"/>
  <c r="AN88" i="1"/>
  <c r="AM88" i="1"/>
  <c r="N88" i="1"/>
  <c r="AP88" i="1"/>
  <c r="AM52" i="1"/>
  <c r="AR52" i="1"/>
  <c r="N52" i="1"/>
  <c r="AN52" i="1"/>
  <c r="AO52" i="1"/>
  <c r="AK52" i="1"/>
  <c r="AP52" i="1"/>
  <c r="AL52" i="1"/>
  <c r="AQ52" i="1"/>
  <c r="V91" i="1"/>
  <c r="AP91" i="1"/>
  <c r="AO91" i="1"/>
  <c r="AM91" i="1"/>
  <c r="AN91" i="1"/>
  <c r="R91" i="1"/>
  <c r="AK91" i="1"/>
  <c r="AR91" i="1"/>
  <c r="AQ91" i="1"/>
  <c r="AL91" i="1"/>
  <c r="T70" i="1"/>
  <c r="AP70" i="1"/>
  <c r="AL70" i="1"/>
  <c r="AO70" i="1"/>
  <c r="AK70" i="1"/>
  <c r="AR70" i="1"/>
  <c r="AN70" i="1"/>
  <c r="AM70" i="1"/>
  <c r="AQ70" i="1"/>
  <c r="R73" i="1"/>
  <c r="H73" i="1"/>
  <c r="AM73" i="1"/>
  <c r="AR73" i="1"/>
  <c r="AN73" i="1"/>
  <c r="AO73" i="1"/>
  <c r="AK73" i="1"/>
  <c r="AP73" i="1"/>
  <c r="AL73" i="1"/>
  <c r="AQ73" i="1"/>
  <c r="AK62" i="1"/>
  <c r="AM62" i="1"/>
  <c r="AR62" i="1"/>
  <c r="AO62" i="1"/>
  <c r="AL62" i="1"/>
  <c r="AP62" i="1"/>
  <c r="AN62" i="1"/>
  <c r="AQ62" i="1"/>
  <c r="N62" i="1"/>
  <c r="AL77" i="1"/>
  <c r="AK77" i="1"/>
  <c r="AR77" i="1"/>
  <c r="AO77" i="1"/>
  <c r="AN77" i="1"/>
  <c r="V77" i="1"/>
  <c r="AQ77" i="1"/>
  <c r="AM77" i="1"/>
  <c r="AP77" i="1"/>
  <c r="AL98" i="1"/>
  <c r="R98" i="1"/>
  <c r="AK98" i="1"/>
  <c r="AQ98" i="1"/>
  <c r="AP98" i="1"/>
  <c r="AR98" i="1"/>
  <c r="AO98" i="1"/>
  <c r="AN98" i="1"/>
  <c r="AM98" i="1"/>
  <c r="AL94" i="1"/>
  <c r="T94" i="1"/>
  <c r="AQ94" i="1"/>
  <c r="AK94" i="1"/>
  <c r="AR94" i="1"/>
  <c r="AO94" i="1"/>
  <c r="AN94" i="1"/>
  <c r="AP94" i="1"/>
  <c r="AM94" i="1"/>
  <c r="H63" i="1"/>
  <c r="AM63" i="1"/>
  <c r="AR63" i="1"/>
  <c r="AN63" i="1"/>
  <c r="AO63" i="1"/>
  <c r="AK63" i="1"/>
  <c r="R63" i="1"/>
  <c r="AP63" i="1"/>
  <c r="AL63" i="1"/>
  <c r="AQ63" i="1"/>
  <c r="N63" i="1"/>
  <c r="T87" i="1"/>
  <c r="AP87" i="1"/>
  <c r="AM87" i="1"/>
  <c r="AO87" i="1"/>
  <c r="AN87" i="1"/>
  <c r="AK87" i="1"/>
  <c r="AR87" i="1"/>
  <c r="AQ87" i="1"/>
  <c r="AL87" i="1"/>
  <c r="I224" i="1"/>
  <c r="P76" i="1"/>
  <c r="AP76" i="1"/>
  <c r="AM76" i="1"/>
  <c r="N76" i="1"/>
  <c r="AO76" i="1"/>
  <c r="AN76" i="1"/>
  <c r="AK76" i="1"/>
  <c r="AR76" i="1"/>
  <c r="AQ76" i="1"/>
  <c r="AL76" i="1"/>
  <c r="AL92" i="1"/>
  <c r="AR92" i="1"/>
  <c r="AP92" i="1"/>
  <c r="AK92" i="1"/>
  <c r="T92" i="1"/>
  <c r="AQ92" i="1"/>
  <c r="AO92" i="1"/>
  <c r="AN92" i="1"/>
  <c r="AM92" i="1"/>
  <c r="K13" i="1"/>
  <c r="AA93" i="1"/>
  <c r="H94" i="1"/>
  <c r="O178" i="1"/>
  <c r="O186" i="1"/>
  <c r="AJ155" i="1"/>
  <c r="AA154" i="1"/>
  <c r="AA153" i="1" s="1"/>
  <c r="AC143" i="1"/>
  <c r="AD143" i="1" s="1"/>
  <c r="Z187" i="1"/>
  <c r="R187" i="1"/>
  <c r="AE187" i="1" s="1"/>
  <c r="H190" i="1"/>
  <c r="AC190" i="1" s="1"/>
  <c r="AJ190" i="1"/>
  <c r="P190" i="1"/>
  <c r="AG190" i="1" s="1"/>
  <c r="R183" i="1"/>
  <c r="AE183" i="1" s="1"/>
  <c r="AF183" i="1" s="1"/>
  <c r="AF185" i="1"/>
  <c r="AH154" i="1"/>
  <c r="O153" i="1"/>
  <c r="H142" i="1"/>
  <c r="AC142" i="1" s="1"/>
  <c r="P117" i="1"/>
  <c r="R117" i="1"/>
  <c r="AE117" i="1" s="1"/>
  <c r="Z117" i="1"/>
  <c r="R105" i="1"/>
  <c r="AE105" i="1" s="1"/>
  <c r="Z105" i="1"/>
  <c r="AA24" i="1"/>
  <c r="AJ16" i="1"/>
  <c r="AA15" i="1"/>
  <c r="AA14" i="1" s="1"/>
  <c r="O23" i="1"/>
  <c r="AJ48" i="1"/>
  <c r="AA47" i="1"/>
  <c r="H47" i="1" s="1"/>
  <c r="O99" i="1"/>
  <c r="L117" i="1"/>
  <c r="AC117" i="1" s="1"/>
  <c r="AJ117" i="1"/>
  <c r="AJ148" i="1"/>
  <c r="P148" i="1"/>
  <c r="AD148" i="1" s="1"/>
  <c r="V78" i="1"/>
  <c r="T78" i="1"/>
  <c r="V64" i="1"/>
  <c r="T67" i="1"/>
  <c r="Z73" i="1"/>
  <c r="R52" i="1"/>
  <c r="Z65" i="1"/>
  <c r="T65" i="1"/>
  <c r="Z75" i="1"/>
  <c r="V75" i="1"/>
  <c r="V92" i="1"/>
  <c r="H92" i="1"/>
  <c r="U13" i="1"/>
  <c r="P155" i="1"/>
  <c r="AG155" i="1" s="1"/>
  <c r="N90" i="1"/>
  <c r="T98" i="1"/>
  <c r="R74" i="1"/>
  <c r="Z69" i="1"/>
  <c r="V69" i="1"/>
  <c r="O158" i="1"/>
  <c r="V70" i="1"/>
  <c r="N70" i="1"/>
  <c r="V88" i="1"/>
  <c r="AH147" i="1"/>
  <c r="R94" i="1"/>
  <c r="AB62" i="1"/>
  <c r="Z97" i="1"/>
  <c r="P49" i="1"/>
  <c r="H49" i="1"/>
  <c r="AJ61" i="1"/>
  <c r="V61" i="1"/>
  <c r="AH47" i="1"/>
  <c r="AH93" i="1"/>
  <c r="O50" i="1"/>
  <c r="AH50" i="1" s="1"/>
  <c r="AD163" i="1"/>
  <c r="P160" i="1"/>
  <c r="AG160" i="1" s="1"/>
  <c r="L160" i="1"/>
  <c r="H155" i="1"/>
  <c r="AC155" i="1" s="1"/>
  <c r="AJ105" i="1"/>
  <c r="AC105" i="1"/>
  <c r="AF115" i="1"/>
  <c r="AD118" i="1"/>
  <c r="AD116" i="1"/>
  <c r="AH100" i="1"/>
  <c r="AA104" i="1"/>
  <c r="AA100" i="1" s="1"/>
  <c r="H98" i="1"/>
  <c r="L98" i="1"/>
  <c r="AJ74" i="1"/>
  <c r="R77" i="1"/>
  <c r="N77" i="1"/>
  <c r="R66" i="1"/>
  <c r="N66" i="1"/>
  <c r="AJ72" i="1"/>
  <c r="V68" i="1"/>
  <c r="P94" i="1"/>
  <c r="Z94" i="1"/>
  <c r="AJ94" i="1"/>
  <c r="P16" i="1"/>
  <c r="AB16" i="1"/>
  <c r="Y23" i="1"/>
  <c r="AI23" i="1" s="1"/>
  <c r="H39" i="1"/>
  <c r="AC39" i="1" s="1"/>
  <c r="H16" i="1"/>
  <c r="AC16" i="1" s="1"/>
  <c r="Z53" i="1"/>
  <c r="P63" i="1"/>
  <c r="AD161" i="1"/>
  <c r="Z63" i="1"/>
  <c r="T63" i="1"/>
  <c r="T53" i="1"/>
  <c r="AB53" i="1"/>
  <c r="H53" i="1"/>
  <c r="AJ63" i="1"/>
  <c r="P48" i="1"/>
  <c r="Z48" i="1"/>
  <c r="V63" i="1"/>
  <c r="AJ53" i="1"/>
  <c r="P53" i="1"/>
  <c r="R61" i="1"/>
  <c r="AB63" i="1"/>
  <c r="N61" i="1"/>
  <c r="T48" i="1"/>
  <c r="AB48" i="1"/>
  <c r="H48" i="1"/>
  <c r="AC48" i="1" s="1"/>
  <c r="AJ87" i="1"/>
  <c r="AC162" i="1"/>
  <c r="AD162" i="1" s="1"/>
  <c r="P52" i="1"/>
  <c r="T69" i="1"/>
  <c r="AJ69" i="1"/>
  <c r="R69" i="1"/>
  <c r="H69" i="1"/>
  <c r="P28" i="1"/>
  <c r="P69" i="1"/>
  <c r="H28" i="1"/>
  <c r="AC28" i="1" s="1"/>
  <c r="T52" i="1"/>
  <c r="Z28" i="1"/>
  <c r="AA149" i="1"/>
  <c r="AJ149" i="1" s="1"/>
  <c r="H67" i="1"/>
  <c r="P151" i="1"/>
  <c r="AG151" i="1" s="1"/>
  <c r="T28" i="1"/>
  <c r="AE28" i="1" s="1"/>
  <c r="AB69" i="1"/>
  <c r="AB67" i="1"/>
  <c r="P67" i="1"/>
  <c r="AJ79" i="1"/>
  <c r="AJ67" i="1"/>
  <c r="AB61" i="1"/>
  <c r="R67" i="1"/>
  <c r="V53" i="1"/>
  <c r="H61" i="1"/>
  <c r="R88" i="1"/>
  <c r="P88" i="1"/>
  <c r="Z61" i="1"/>
  <c r="Q13" i="1"/>
  <c r="AB88" i="1"/>
  <c r="Z88" i="1"/>
  <c r="AJ88" i="1"/>
  <c r="H88" i="1"/>
  <c r="AI50" i="1"/>
  <c r="P61" i="1"/>
  <c r="AJ26" i="1"/>
  <c r="H26" i="1"/>
  <c r="AC26" i="1" s="1"/>
  <c r="V89" i="1"/>
  <c r="Z62" i="1"/>
  <c r="R89" i="1"/>
  <c r="AJ89" i="1"/>
  <c r="AB89" i="1"/>
  <c r="T89" i="1"/>
  <c r="H52" i="1"/>
  <c r="R62" i="1"/>
  <c r="V62" i="1"/>
  <c r="Z89" i="1"/>
  <c r="T62" i="1"/>
  <c r="P89" i="1"/>
  <c r="H62" i="1"/>
  <c r="Z87" i="1"/>
  <c r="P87" i="1"/>
  <c r="N87" i="1"/>
  <c r="V87" i="1"/>
  <c r="R87" i="1"/>
  <c r="AB87" i="1"/>
  <c r="H151" i="1"/>
  <c r="AC151" i="1" s="1"/>
  <c r="AA200" i="1"/>
  <c r="AA186" i="1" s="1"/>
  <c r="T72" i="1"/>
  <c r="H72" i="1"/>
  <c r="R72" i="1"/>
  <c r="AB91" i="1"/>
  <c r="P77" i="1"/>
  <c r="AB75" i="1"/>
  <c r="H40" i="1"/>
  <c r="AC40" i="1" s="1"/>
  <c r="AJ73" i="1"/>
  <c r="AJ66" i="1"/>
  <c r="Z40" i="1"/>
  <c r="V52" i="1"/>
  <c r="AB52" i="1"/>
  <c r="AD201" i="1"/>
  <c r="P40" i="1"/>
  <c r="Z66" i="1"/>
  <c r="H66" i="1"/>
  <c r="V66" i="1"/>
  <c r="AG18" i="1"/>
  <c r="Z67" i="1"/>
  <c r="Z52" i="1"/>
  <c r="V98" i="1"/>
  <c r="AJ52" i="1"/>
  <c r="Z77" i="1"/>
  <c r="AB77" i="1"/>
  <c r="Z92" i="1"/>
  <c r="AD133" i="1"/>
  <c r="H77" i="1"/>
  <c r="P72" i="1"/>
  <c r="P26" i="1"/>
  <c r="R75" i="1"/>
  <c r="AB72" i="1"/>
  <c r="Z26" i="1"/>
  <c r="AF26" i="1" s="1"/>
  <c r="T66" i="1"/>
  <c r="AJ62" i="1"/>
  <c r="T91" i="1"/>
  <c r="P91" i="1"/>
  <c r="Z91" i="1"/>
  <c r="P98" i="1"/>
  <c r="X98" i="1"/>
  <c r="AJ98" i="1"/>
  <c r="AJ68" i="1"/>
  <c r="Z68" i="1"/>
  <c r="Z98" i="1"/>
  <c r="T39" i="1"/>
  <c r="AE39" i="1" s="1"/>
  <c r="Z39" i="1"/>
  <c r="AB68" i="1"/>
  <c r="H68" i="1"/>
  <c r="P66" i="1"/>
  <c r="H91" i="1"/>
  <c r="R68" i="1"/>
  <c r="AJ91" i="1"/>
  <c r="P68" i="1"/>
  <c r="T68" i="1"/>
  <c r="AJ92" i="1"/>
  <c r="R92" i="1"/>
  <c r="N92" i="1"/>
  <c r="AB92" i="1"/>
  <c r="P92" i="1"/>
  <c r="N91" i="1"/>
  <c r="Z72" i="1"/>
  <c r="O146" i="1"/>
  <c r="AH146" i="1" s="1"/>
  <c r="AB66" i="1"/>
  <c r="Z70" i="1"/>
  <c r="AJ77" i="1"/>
  <c r="T77" i="1"/>
  <c r="Z64" i="1"/>
  <c r="P64" i="1"/>
  <c r="AI24" i="1"/>
  <c r="R64" i="1"/>
  <c r="P142" i="1"/>
  <c r="AJ142" i="1"/>
  <c r="AH132" i="1"/>
  <c r="T76" i="1"/>
  <c r="AJ160" i="1"/>
  <c r="N64" i="1"/>
  <c r="AG107" i="1"/>
  <c r="AD107" i="1"/>
  <c r="AJ64" i="1"/>
  <c r="AB64" i="1"/>
  <c r="T27" i="1"/>
  <c r="AE27" i="1" s="1"/>
  <c r="H27" i="1"/>
  <c r="AC27" i="1" s="1"/>
  <c r="Z27" i="1"/>
  <c r="P27" i="1"/>
  <c r="AD106" i="1"/>
  <c r="AB40" i="1"/>
  <c r="T40" i="1"/>
  <c r="AE40" i="1" s="1"/>
  <c r="AB70" i="1"/>
  <c r="AJ183" i="1"/>
  <c r="AJ27" i="1"/>
  <c r="R70" i="1"/>
  <c r="AF116" i="1"/>
  <c r="AG177" i="1"/>
  <c r="AD177" i="1"/>
  <c r="P62" i="1"/>
  <c r="P70" i="1"/>
  <c r="AD130" i="1"/>
  <c r="AD172" i="1"/>
  <c r="H183" i="1"/>
  <c r="AC183" i="1" s="1"/>
  <c r="AI51" i="1"/>
  <c r="AA132" i="1"/>
  <c r="P132" i="1" s="1"/>
  <c r="G128" i="1"/>
  <c r="Z25" i="1"/>
  <c r="P25" i="1"/>
  <c r="AJ25" i="1"/>
  <c r="T25" i="1"/>
  <c r="AE25" i="1" s="1"/>
  <c r="H25" i="1"/>
  <c r="AC25" i="1" s="1"/>
  <c r="P90" i="1"/>
  <c r="AJ90" i="1"/>
  <c r="H90" i="1"/>
  <c r="T90" i="1"/>
  <c r="Z90" i="1"/>
  <c r="AB90" i="1"/>
  <c r="R90" i="1"/>
  <c r="AJ75" i="1"/>
  <c r="P75" i="1"/>
  <c r="H75" i="1"/>
  <c r="AF101" i="1"/>
  <c r="AJ65" i="1"/>
  <c r="P129" i="1"/>
  <c r="H129" i="1"/>
  <c r="AC129" i="1" s="1"/>
  <c r="AJ129" i="1"/>
  <c r="AF118" i="1"/>
  <c r="AJ49" i="1"/>
  <c r="R71" i="1"/>
  <c r="P71" i="1"/>
  <c r="T71" i="1"/>
  <c r="AB71" i="1"/>
  <c r="AJ71" i="1"/>
  <c r="V71" i="1"/>
  <c r="Z71" i="1"/>
  <c r="V73" i="1"/>
  <c r="T73" i="1"/>
  <c r="AB73" i="1"/>
  <c r="N73" i="1"/>
  <c r="AD115" i="1"/>
  <c r="P10" i="1"/>
  <c r="AA9" i="1"/>
  <c r="P39" i="1"/>
  <c r="AB39" i="1"/>
  <c r="AJ39" i="1"/>
  <c r="R79" i="1"/>
  <c r="P79" i="1"/>
  <c r="AB79" i="1"/>
  <c r="V79" i="1"/>
  <c r="H79" i="1"/>
  <c r="N79" i="1"/>
  <c r="AJ70" i="1"/>
  <c r="H70" i="1"/>
  <c r="H76" i="1"/>
  <c r="R76" i="1"/>
  <c r="V76" i="1"/>
  <c r="Z76" i="1"/>
  <c r="AJ76" i="1"/>
  <c r="AB76" i="1"/>
  <c r="P73" i="1"/>
  <c r="AG202" i="1"/>
  <c r="M224" i="1"/>
  <c r="AA51" i="1"/>
  <c r="AJ204" i="1"/>
  <c r="O203" i="1"/>
  <c r="AH203" i="1" s="1"/>
  <c r="P204" i="1"/>
  <c r="H145" i="1"/>
  <c r="AC145" i="1" s="1"/>
  <c r="P145" i="1"/>
  <c r="AA144" i="1"/>
  <c r="AJ145" i="1"/>
  <c r="AH204" i="1"/>
  <c r="AA179" i="1"/>
  <c r="P179" i="1" s="1"/>
  <c r="H180" i="1"/>
  <c r="AC180" i="1" s="1"/>
  <c r="P180" i="1"/>
  <c r="AJ180" i="1"/>
  <c r="AF103" i="1"/>
  <c r="H37" i="1"/>
  <c r="AC37" i="1" s="1"/>
  <c r="T37" i="1"/>
  <c r="AE37" i="1" s="1"/>
  <c r="Z37" i="1"/>
  <c r="P78" i="1"/>
  <c r="Z78" i="1"/>
  <c r="AB78" i="1"/>
  <c r="H78" i="1"/>
  <c r="R78" i="1"/>
  <c r="AD205" i="1"/>
  <c r="AG205" i="1"/>
  <c r="Z38" i="1"/>
  <c r="H134" i="1"/>
  <c r="AC134" i="1" s="1"/>
  <c r="P134" i="1"/>
  <c r="AG22" i="1"/>
  <c r="AD22" i="1"/>
  <c r="G152" i="1"/>
  <c r="P97" i="1"/>
  <c r="AJ97" i="1"/>
  <c r="H97" i="1"/>
  <c r="AC97" i="1" s="1"/>
  <c r="T97" i="1"/>
  <c r="AA96" i="1"/>
  <c r="P37" i="1"/>
  <c r="AB65" i="1"/>
  <c r="R65" i="1"/>
  <c r="P65" i="1"/>
  <c r="H65" i="1"/>
  <c r="V65" i="1"/>
  <c r="AJ78" i="1"/>
  <c r="AH125" i="1"/>
  <c r="AG17" i="1"/>
  <c r="AD17" i="1"/>
  <c r="H204" i="1"/>
  <c r="AC204" i="1" s="1"/>
  <c r="AA203" i="1"/>
  <c r="H203" i="1" s="1"/>
  <c r="AC203" i="1" s="1"/>
  <c r="AH15" i="1"/>
  <c r="H38" i="1"/>
  <c r="AC38" i="1" s="1"/>
  <c r="T38" i="1"/>
  <c r="AE38" i="1" s="1"/>
  <c r="P38" i="1"/>
  <c r="P183" i="1"/>
  <c r="AH200" i="1"/>
  <c r="N126" i="1"/>
  <c r="H126" i="1"/>
  <c r="AA125" i="1"/>
  <c r="P125" i="1" s="1"/>
  <c r="AJ126" i="1"/>
  <c r="P126" i="1"/>
  <c r="AD184" i="1"/>
  <c r="AG184" i="1"/>
  <c r="H202" i="1"/>
  <c r="AC202" i="1" s="1"/>
  <c r="AD202" i="1" s="1"/>
  <c r="AJ202" i="1"/>
  <c r="H176" i="1"/>
  <c r="AC176" i="1" s="1"/>
  <c r="AJ176" i="1"/>
  <c r="AA175" i="1"/>
  <c r="AA159" i="1" s="1"/>
  <c r="P176" i="1"/>
  <c r="AD150" i="1"/>
  <c r="AG150" i="1"/>
  <c r="AH159" i="1"/>
  <c r="S13" i="1"/>
  <c r="AB49" i="1"/>
  <c r="J49" i="1"/>
  <c r="Z49" i="1"/>
  <c r="T49" i="1"/>
  <c r="AE49" i="1" s="1"/>
  <c r="AG185" i="1"/>
  <c r="AD185" i="1"/>
  <c r="N74" i="1"/>
  <c r="V74" i="1"/>
  <c r="Z74" i="1"/>
  <c r="P74" i="1"/>
  <c r="AB74" i="1"/>
  <c r="AA147" i="1"/>
  <c r="AJ147" i="1" s="1"/>
  <c r="AG157" i="1"/>
  <c r="AD157" i="1"/>
  <c r="AG127" i="1"/>
  <c r="AD127" i="1"/>
  <c r="AF102" i="1"/>
  <c r="AH179" i="1"/>
  <c r="AJ36" i="1"/>
  <c r="P36" i="1"/>
  <c r="Z36" i="1"/>
  <c r="T36" i="1"/>
  <c r="AE36" i="1" s="1"/>
  <c r="H36" i="1"/>
  <c r="AC36" i="1" s="1"/>
  <c r="G13" i="1"/>
  <c r="AC63" i="1" l="1"/>
  <c r="AE53" i="1"/>
  <c r="AF53" i="1" s="1"/>
  <c r="AL96" i="1"/>
  <c r="AN96" i="1"/>
  <c r="AM96" i="1"/>
  <c r="T96" i="1"/>
  <c r="AK96" i="1"/>
  <c r="AO96" i="1"/>
  <c r="AR96" i="1"/>
  <c r="AQ96" i="1"/>
  <c r="AP96" i="1"/>
  <c r="H51" i="1"/>
  <c r="AL51" i="1"/>
  <c r="AM51" i="1"/>
  <c r="AN51" i="1"/>
  <c r="AK51" i="1"/>
  <c r="AQ51" i="1"/>
  <c r="AR51" i="1"/>
  <c r="AP51" i="1"/>
  <c r="AO51" i="1"/>
  <c r="W224" i="1"/>
  <c r="K224" i="1"/>
  <c r="U224" i="1"/>
  <c r="AL100" i="1"/>
  <c r="AR100" i="1"/>
  <c r="AQ100" i="1"/>
  <c r="AK100" i="1"/>
  <c r="AN100" i="1"/>
  <c r="AP100" i="1"/>
  <c r="AO100" i="1"/>
  <c r="AM100" i="1"/>
  <c r="AM93" i="1"/>
  <c r="AK93" i="1"/>
  <c r="AR93" i="1"/>
  <c r="AL93" i="1"/>
  <c r="AN93" i="1"/>
  <c r="AP93" i="1"/>
  <c r="V93" i="1"/>
  <c r="AQ93" i="1"/>
  <c r="AO93" i="1"/>
  <c r="I230" i="1"/>
  <c r="AE63" i="1"/>
  <c r="AF63" i="1" s="1"/>
  <c r="H93" i="1"/>
  <c r="AD190" i="1"/>
  <c r="AA178" i="1"/>
  <c r="L178" i="1" s="1"/>
  <c r="AF187" i="1"/>
  <c r="AD117" i="1"/>
  <c r="AF117" i="1"/>
  <c r="AG117" i="1"/>
  <c r="J47" i="1"/>
  <c r="AD155" i="1"/>
  <c r="AG148" i="1"/>
  <c r="AC90" i="1"/>
  <c r="AD90" i="1" s="1"/>
  <c r="AC94" i="1"/>
  <c r="AD94" i="1" s="1"/>
  <c r="O13" i="1"/>
  <c r="AH13" i="1" s="1"/>
  <c r="AJ47" i="1"/>
  <c r="P159" i="1"/>
  <c r="AG159" i="1" s="1"/>
  <c r="AA158" i="1"/>
  <c r="P158" i="1" s="1"/>
  <c r="AB93" i="1"/>
  <c r="N93" i="1"/>
  <c r="Q224" i="1"/>
  <c r="H200" i="1"/>
  <c r="AC200" i="1" s="1"/>
  <c r="AC77" i="1"/>
  <c r="AD77" i="1" s="1"/>
  <c r="AC66" i="1"/>
  <c r="AD66" i="1" s="1"/>
  <c r="P154" i="1"/>
  <c r="AG154" i="1" s="1"/>
  <c r="AA99" i="1"/>
  <c r="AJ15" i="1"/>
  <c r="AH99" i="1"/>
  <c r="L104" i="1"/>
  <c r="AC104" i="1" s="1"/>
  <c r="Z104" i="1"/>
  <c r="R104" i="1"/>
  <c r="AE104" i="1" s="1"/>
  <c r="AJ104" i="1"/>
  <c r="P104" i="1"/>
  <c r="AC72" i="1"/>
  <c r="AD72" i="1" s="1"/>
  <c r="P96" i="1"/>
  <c r="AC98" i="1"/>
  <c r="AD98" i="1" s="1"/>
  <c r="AE94" i="1"/>
  <c r="AF94" i="1" s="1"/>
  <c r="AC68" i="1"/>
  <c r="AD68" i="1" s="1"/>
  <c r="AB15" i="1"/>
  <c r="AG16" i="1"/>
  <c r="AD16" i="1"/>
  <c r="P15" i="1"/>
  <c r="AG94" i="1"/>
  <c r="H15" i="1"/>
  <c r="AC15" i="1" s="1"/>
  <c r="AC53" i="1"/>
  <c r="AD53" i="1" s="1"/>
  <c r="AD63" i="1"/>
  <c r="AE88" i="1"/>
  <c r="AF88" i="1" s="1"/>
  <c r="AE48" i="1"/>
  <c r="AF48" i="1" s="1"/>
  <c r="AD39" i="1"/>
  <c r="AG63" i="1"/>
  <c r="AC87" i="1"/>
  <c r="AD87" i="1" s="1"/>
  <c r="P47" i="1"/>
  <c r="P149" i="1"/>
  <c r="AG149" i="1" s="1"/>
  <c r="AG48" i="1"/>
  <c r="AG53" i="1"/>
  <c r="AE61" i="1"/>
  <c r="AF61" i="1" s="1"/>
  <c r="AD48" i="1"/>
  <c r="AE62" i="1"/>
  <c r="AF62" i="1" s="1"/>
  <c r="AC61" i="1"/>
  <c r="AD61" i="1" s="1"/>
  <c r="AC88" i="1"/>
  <c r="AD88" i="1" s="1"/>
  <c r="H149" i="1"/>
  <c r="AC149" i="1" s="1"/>
  <c r="AE89" i="1"/>
  <c r="AF89" i="1" s="1"/>
  <c r="AE69" i="1"/>
  <c r="AF69" i="1" s="1"/>
  <c r="AC67" i="1"/>
  <c r="AD67" i="1" s="1"/>
  <c r="AJ200" i="1"/>
  <c r="AG61" i="1"/>
  <c r="AG88" i="1"/>
  <c r="AC69" i="1"/>
  <c r="AD69" i="1" s="1"/>
  <c r="AC52" i="1"/>
  <c r="AD52" i="1" s="1"/>
  <c r="AD40" i="1"/>
  <c r="AE67" i="1"/>
  <c r="AF67" i="1" s="1"/>
  <c r="AD28" i="1"/>
  <c r="AG69" i="1"/>
  <c r="AF28" i="1"/>
  <c r="AD151" i="1"/>
  <c r="AG28" i="1"/>
  <c r="AE52" i="1"/>
  <c r="AF52" i="1" s="1"/>
  <c r="AG67" i="1"/>
  <c r="AG62" i="1"/>
  <c r="AC62" i="1"/>
  <c r="AD62" i="1" s="1"/>
  <c r="AE68" i="1"/>
  <c r="AF68" i="1" s="1"/>
  <c r="AG75" i="1"/>
  <c r="AC91" i="1"/>
  <c r="AD91" i="1" s="1"/>
  <c r="AF40" i="1"/>
  <c r="AE72" i="1"/>
  <c r="AF72" i="1" s="1"/>
  <c r="AD26" i="1"/>
  <c r="AE64" i="1"/>
  <c r="AF64" i="1" s="1"/>
  <c r="AE77" i="1"/>
  <c r="AF77" i="1" s="1"/>
  <c r="AE87" i="1"/>
  <c r="AF87" i="1" s="1"/>
  <c r="AG87" i="1"/>
  <c r="AG89" i="1"/>
  <c r="AG40" i="1"/>
  <c r="AG52" i="1"/>
  <c r="AF39" i="1"/>
  <c r="AG91" i="1"/>
  <c r="AJ179" i="1"/>
  <c r="AJ132" i="1"/>
  <c r="AG66" i="1"/>
  <c r="AG72" i="1"/>
  <c r="P200" i="1"/>
  <c r="AG200" i="1" s="1"/>
  <c r="H132" i="1"/>
  <c r="AC132" i="1" s="1"/>
  <c r="AD132" i="1" s="1"/>
  <c r="AA131" i="1"/>
  <c r="H131" i="1" s="1"/>
  <c r="AC131" i="1" s="1"/>
  <c r="Y13" i="1"/>
  <c r="AI13" i="1" s="1"/>
  <c r="AG90" i="1"/>
  <c r="AG98" i="1"/>
  <c r="AF25" i="1"/>
  <c r="AG76" i="1"/>
  <c r="AE66" i="1"/>
  <c r="AF66" i="1" s="1"/>
  <c r="AG77" i="1"/>
  <c r="AE91" i="1"/>
  <c r="AF91" i="1" s="1"/>
  <c r="AC92" i="1"/>
  <c r="AD92" i="1" s="1"/>
  <c r="AC70" i="1"/>
  <c r="AD70" i="1" s="1"/>
  <c r="AE92" i="1"/>
  <c r="AF92" i="1" s="1"/>
  <c r="AE70" i="1"/>
  <c r="AF70" i="1" s="1"/>
  <c r="AG68" i="1"/>
  <c r="AC160" i="1"/>
  <c r="AD160" i="1" s="1"/>
  <c r="AF36" i="1"/>
  <c r="AG26" i="1"/>
  <c r="AF38" i="1"/>
  <c r="AG25" i="1"/>
  <c r="O128" i="1"/>
  <c r="AH128" i="1" s="1"/>
  <c r="AG49" i="1"/>
  <c r="AG92" i="1"/>
  <c r="AE98" i="1"/>
  <c r="AF98" i="1" s="1"/>
  <c r="T93" i="1"/>
  <c r="AE90" i="1"/>
  <c r="AF90" i="1" s="1"/>
  <c r="AG70" i="1"/>
  <c r="AG64" i="1"/>
  <c r="AG27" i="1"/>
  <c r="AD142" i="1"/>
  <c r="AG142" i="1"/>
  <c r="AD27" i="1"/>
  <c r="AD25" i="1"/>
  <c r="AE75" i="1"/>
  <c r="AF75" i="1" s="1"/>
  <c r="AC126" i="1"/>
  <c r="AD126" i="1" s="1"/>
  <c r="AD71" i="1"/>
  <c r="AE78" i="1"/>
  <c r="AF78" i="1" s="1"/>
  <c r="AC64" i="1"/>
  <c r="AD64" i="1" s="1"/>
  <c r="AF27" i="1"/>
  <c r="AG71" i="1"/>
  <c r="AE73" i="1"/>
  <c r="AF73" i="1" s="1"/>
  <c r="AE76" i="1"/>
  <c r="AF76" i="1" s="1"/>
  <c r="AD129" i="1"/>
  <c r="AG129" i="1"/>
  <c r="R93" i="1"/>
  <c r="AG73" i="1"/>
  <c r="AG79" i="1"/>
  <c r="AJ96" i="1"/>
  <c r="AC74" i="1"/>
  <c r="AD74" i="1" s="1"/>
  <c r="AJ93" i="1"/>
  <c r="AD105" i="1"/>
  <c r="AG105" i="1"/>
  <c r="T44" i="1"/>
  <c r="AE44" i="1" s="1"/>
  <c r="H44" i="1"/>
  <c r="AC44" i="1" s="1"/>
  <c r="Z44" i="1"/>
  <c r="AJ44" i="1"/>
  <c r="P44" i="1"/>
  <c r="AB44" i="1"/>
  <c r="AC78" i="1"/>
  <c r="AD78" i="1" s="1"/>
  <c r="AF105" i="1"/>
  <c r="AJ100" i="1"/>
  <c r="P100" i="1"/>
  <c r="L100" i="1"/>
  <c r="AC100" i="1" s="1"/>
  <c r="R100" i="1"/>
  <c r="AE100" i="1" s="1"/>
  <c r="Z100" i="1"/>
  <c r="AC73" i="1"/>
  <c r="AD73" i="1" s="1"/>
  <c r="AC65" i="1"/>
  <c r="AD65" i="1" s="1"/>
  <c r="AF37" i="1"/>
  <c r="AC76" i="1"/>
  <c r="AD76" i="1" s="1"/>
  <c r="AC79" i="1"/>
  <c r="AD79" i="1" s="1"/>
  <c r="AG39" i="1"/>
  <c r="P9" i="1"/>
  <c r="AA8" i="1"/>
  <c r="H9" i="1"/>
  <c r="AE79" i="1"/>
  <c r="AF79" i="1" s="1"/>
  <c r="AE71" i="1"/>
  <c r="AF71" i="1" s="1"/>
  <c r="Z93" i="1"/>
  <c r="P93" i="1"/>
  <c r="AC75" i="1"/>
  <c r="AD75" i="1" s="1"/>
  <c r="AG125" i="1"/>
  <c r="AG132" i="1"/>
  <c r="L159" i="1"/>
  <c r="H159" i="1"/>
  <c r="H187" i="1"/>
  <c r="AC187" i="1" s="1"/>
  <c r="AJ187" i="1"/>
  <c r="P187" i="1"/>
  <c r="AJ159" i="1"/>
  <c r="AH14" i="1"/>
  <c r="V96" i="1"/>
  <c r="Z96" i="1"/>
  <c r="X96" i="1"/>
  <c r="R96" i="1"/>
  <c r="H96" i="1"/>
  <c r="AD145" i="1"/>
  <c r="AG145" i="1"/>
  <c r="AG74" i="1"/>
  <c r="O152" i="1"/>
  <c r="AH152" i="1" s="1"/>
  <c r="AG65" i="1"/>
  <c r="AG37" i="1"/>
  <c r="AD37" i="1"/>
  <c r="AG179" i="1"/>
  <c r="AD183" i="1"/>
  <c r="AG183" i="1"/>
  <c r="AE65" i="1"/>
  <c r="AF65" i="1" s="1"/>
  <c r="AG204" i="1"/>
  <c r="AD204" i="1"/>
  <c r="AJ153" i="1"/>
  <c r="H154" i="1"/>
  <c r="AC154" i="1" s="1"/>
  <c r="AG78" i="1"/>
  <c r="AJ203" i="1"/>
  <c r="P203" i="1"/>
  <c r="AH158" i="1"/>
  <c r="AD134" i="1"/>
  <c r="AG134" i="1"/>
  <c r="AH178" i="1"/>
  <c r="AD176" i="1"/>
  <c r="AG176" i="1"/>
  <c r="AH23" i="1"/>
  <c r="AE97" i="1"/>
  <c r="AF97" i="1" s="1"/>
  <c r="AD180" i="1"/>
  <c r="AG180" i="1"/>
  <c r="AJ144" i="1"/>
  <c r="P144" i="1"/>
  <c r="H144" i="1"/>
  <c r="AC144" i="1" s="1"/>
  <c r="G224" i="1"/>
  <c r="AC49" i="1"/>
  <c r="AD49" i="1" s="1"/>
  <c r="H175" i="1"/>
  <c r="AC175" i="1" s="1"/>
  <c r="P175" i="1"/>
  <c r="AJ175" i="1"/>
  <c r="AG126" i="1"/>
  <c r="AH153" i="1"/>
  <c r="AA50" i="1"/>
  <c r="Z51" i="1"/>
  <c r="P51" i="1"/>
  <c r="N51" i="1"/>
  <c r="AJ51" i="1"/>
  <c r="AB51" i="1"/>
  <c r="T51" i="1"/>
  <c r="V51" i="1"/>
  <c r="R51" i="1"/>
  <c r="AH186" i="1"/>
  <c r="AF49" i="1"/>
  <c r="H179" i="1"/>
  <c r="AC179" i="1" s="1"/>
  <c r="AD179" i="1" s="1"/>
  <c r="H24" i="1"/>
  <c r="AC24" i="1" s="1"/>
  <c r="AA23" i="1"/>
  <c r="J23" i="1" s="1"/>
  <c r="AJ24" i="1"/>
  <c r="AB24" i="1"/>
  <c r="Z24" i="1"/>
  <c r="T24" i="1"/>
  <c r="AE24" i="1" s="1"/>
  <c r="P24" i="1"/>
  <c r="AJ154" i="1"/>
  <c r="AG97" i="1"/>
  <c r="AD97" i="1"/>
  <c r="AG36" i="1"/>
  <c r="AD36" i="1"/>
  <c r="P147" i="1"/>
  <c r="H147" i="1"/>
  <c r="AC147" i="1" s="1"/>
  <c r="AA146" i="1"/>
  <c r="AE74" i="1"/>
  <c r="AF74" i="1" s="1"/>
  <c r="AB47" i="1"/>
  <c r="T47" i="1"/>
  <c r="AE47" i="1" s="1"/>
  <c r="Z47" i="1"/>
  <c r="S224" i="1"/>
  <c r="N125" i="1"/>
  <c r="H125" i="1"/>
  <c r="AG38" i="1"/>
  <c r="AD38" i="1"/>
  <c r="AJ125" i="1"/>
  <c r="M230" i="1"/>
  <c r="W230" i="1" l="1"/>
  <c r="AL50" i="1"/>
  <c r="AM50" i="1"/>
  <c r="AN50" i="1"/>
  <c r="AO50" i="1"/>
  <c r="R50" i="1"/>
  <c r="AP50" i="1"/>
  <c r="X50" i="1"/>
  <c r="AK50" i="1"/>
  <c r="AR50" i="1"/>
  <c r="V50" i="1"/>
  <c r="H50" i="1"/>
  <c r="AQ50" i="1"/>
  <c r="Q230" i="1"/>
  <c r="H99" i="1"/>
  <c r="AP99" i="1"/>
  <c r="AL99" i="1"/>
  <c r="AR99" i="1"/>
  <c r="AQ99" i="1"/>
  <c r="AO99" i="1"/>
  <c r="AK99" i="1"/>
  <c r="AN99" i="1"/>
  <c r="AM99" i="1"/>
  <c r="U230" i="1"/>
  <c r="K230" i="1"/>
  <c r="Z178" i="1"/>
  <c r="R178" i="1"/>
  <c r="AE178" i="1" s="1"/>
  <c r="H178" i="1"/>
  <c r="AC178" i="1" s="1"/>
  <c r="H186" i="1"/>
  <c r="AC186" i="1" s="1"/>
  <c r="Z186" i="1"/>
  <c r="R186" i="1"/>
  <c r="AE186" i="1" s="1"/>
  <c r="AC93" i="1"/>
  <c r="AD93" i="1" s="1"/>
  <c r="AD147" i="1"/>
  <c r="AG147" i="1"/>
  <c r="AJ50" i="1"/>
  <c r="L50" i="1"/>
  <c r="AD154" i="1"/>
  <c r="AG96" i="1"/>
  <c r="AC96" i="1"/>
  <c r="AD96" i="1" s="1"/>
  <c r="AF104" i="1"/>
  <c r="AG104" i="1"/>
  <c r="AD104" i="1"/>
  <c r="AG15" i="1"/>
  <c r="AD15" i="1"/>
  <c r="AD149" i="1"/>
  <c r="P14" i="1"/>
  <c r="H14" i="1"/>
  <c r="AC14" i="1" s="1"/>
  <c r="P23" i="1"/>
  <c r="AD200" i="1"/>
  <c r="Y224" i="1"/>
  <c r="Y230" i="1" s="1"/>
  <c r="P131" i="1"/>
  <c r="AG131" i="1" s="1"/>
  <c r="AJ131" i="1"/>
  <c r="AA128" i="1"/>
  <c r="AG47" i="1"/>
  <c r="AC125" i="1"/>
  <c r="AD125" i="1" s="1"/>
  <c r="AJ14" i="1"/>
  <c r="AE93" i="1"/>
  <c r="AF93" i="1" s="1"/>
  <c r="AG93" i="1"/>
  <c r="P186" i="1"/>
  <c r="P50" i="1"/>
  <c r="AD44" i="1"/>
  <c r="AG44" i="1"/>
  <c r="AE96" i="1"/>
  <c r="AF96" i="1" s="1"/>
  <c r="P153" i="1"/>
  <c r="AG153" i="1" s="1"/>
  <c r="AJ186" i="1"/>
  <c r="AF24" i="1"/>
  <c r="AB8" i="1"/>
  <c r="P8" i="1"/>
  <c r="H8" i="1"/>
  <c r="AF44" i="1"/>
  <c r="AF100" i="1"/>
  <c r="AG100" i="1"/>
  <c r="AD100" i="1"/>
  <c r="G230" i="1"/>
  <c r="AE51" i="1"/>
  <c r="AF51" i="1" s="1"/>
  <c r="AD203" i="1"/>
  <c r="AG203" i="1"/>
  <c r="AF47" i="1"/>
  <c r="AG175" i="1"/>
  <c r="AD175" i="1"/>
  <c r="AG158" i="1"/>
  <c r="AG51" i="1"/>
  <c r="AJ178" i="1"/>
  <c r="AG187" i="1"/>
  <c r="AD187" i="1"/>
  <c r="AA13" i="1"/>
  <c r="AB14" i="1"/>
  <c r="AD24" i="1"/>
  <c r="AG24" i="1"/>
  <c r="AC51" i="1"/>
  <c r="AD51" i="1" s="1"/>
  <c r="P178" i="1"/>
  <c r="AA152" i="1"/>
  <c r="H153" i="1"/>
  <c r="AC153" i="1" s="1"/>
  <c r="L158" i="1"/>
  <c r="H158" i="1"/>
  <c r="S230" i="1"/>
  <c r="AG144" i="1"/>
  <c r="AD144" i="1"/>
  <c r="AC47" i="1"/>
  <c r="AD47" i="1" s="1"/>
  <c r="N99" i="1"/>
  <c r="L99" i="1"/>
  <c r="Z99" i="1"/>
  <c r="R99" i="1"/>
  <c r="AE99" i="1" s="1"/>
  <c r="P99" i="1"/>
  <c r="AJ99" i="1"/>
  <c r="AJ146" i="1"/>
  <c r="H146" i="1"/>
  <c r="AC146" i="1" s="1"/>
  <c r="P146" i="1"/>
  <c r="T23" i="1"/>
  <c r="H23" i="1"/>
  <c r="AC23" i="1" s="1"/>
  <c r="AB23" i="1"/>
  <c r="Z23" i="1"/>
  <c r="N50" i="1"/>
  <c r="AB50" i="1"/>
  <c r="Z50" i="1"/>
  <c r="AJ23" i="1"/>
  <c r="AJ158" i="1"/>
  <c r="AC159" i="1"/>
  <c r="AD159" i="1" s="1"/>
  <c r="AL13" i="1" l="1"/>
  <c r="AN13" i="1"/>
  <c r="N13" i="1"/>
  <c r="AM13" i="1"/>
  <c r="AO13" i="1"/>
  <c r="AQ13" i="1"/>
  <c r="AP13" i="1"/>
  <c r="AR13" i="1"/>
  <c r="AK13" i="1"/>
  <c r="AF178" i="1"/>
  <c r="P152" i="1"/>
  <c r="Z152" i="1"/>
  <c r="R152" i="1"/>
  <c r="AE152" i="1" s="1"/>
  <c r="AD186" i="1"/>
  <c r="AF186" i="1"/>
  <c r="H128" i="1"/>
  <c r="N128" i="1"/>
  <c r="AD23" i="1"/>
  <c r="J13" i="1"/>
  <c r="V13" i="1"/>
  <c r="R13" i="1"/>
  <c r="O224" i="1"/>
  <c r="O230" i="1" s="1"/>
  <c r="AG14" i="1"/>
  <c r="AD14" i="1"/>
  <c r="AJ13" i="1"/>
  <c r="AE23" i="1"/>
  <c r="AF23" i="1" s="1"/>
  <c r="AD131" i="1"/>
  <c r="AI224" i="1"/>
  <c r="AG186" i="1"/>
  <c r="AJ128" i="1"/>
  <c r="P128" i="1"/>
  <c r="AG23" i="1"/>
  <c r="AC99" i="1"/>
  <c r="AD99" i="1" s="1"/>
  <c r="P13" i="1"/>
  <c r="AD153" i="1"/>
  <c r="AG50" i="1"/>
  <c r="AF99" i="1"/>
  <c r="AC158" i="1"/>
  <c r="AD158" i="1" s="1"/>
  <c r="AD146" i="1"/>
  <c r="AG146" i="1"/>
  <c r="AE50" i="1"/>
  <c r="AF50" i="1" s="1"/>
  <c r="AG99" i="1"/>
  <c r="AB13" i="1"/>
  <c r="L13" i="1"/>
  <c r="X13" i="1"/>
  <c r="AA224" i="1"/>
  <c r="H13" i="1"/>
  <c r="Z13" i="1"/>
  <c r="L152" i="1"/>
  <c r="H152" i="1"/>
  <c r="AJ152" i="1"/>
  <c r="AG178" i="1"/>
  <c r="AD178" i="1"/>
  <c r="AC50" i="1"/>
  <c r="AD50" i="1" s="1"/>
  <c r="AN224" i="1" l="1"/>
  <c r="AL224" i="1"/>
  <c r="AR224" i="1"/>
  <c r="AO224" i="1"/>
  <c r="AP224" i="1"/>
  <c r="AQ224" i="1"/>
  <c r="AK224" i="1"/>
  <c r="AM224" i="1"/>
  <c r="AF152" i="1"/>
  <c r="AG152" i="1"/>
  <c r="AC128" i="1"/>
  <c r="AD128" i="1" s="1"/>
  <c r="AC13" i="1"/>
  <c r="AD13" i="1" s="1"/>
  <c r="AE13" i="1"/>
  <c r="AF13" i="1" s="1"/>
  <c r="AH224" i="1"/>
  <c r="P224" i="1"/>
  <c r="P230" i="1" s="1"/>
  <c r="J230" i="1"/>
  <c r="R224" i="1"/>
  <c r="AG128" i="1"/>
  <c r="AC152" i="1"/>
  <c r="AD152" i="1" s="1"/>
  <c r="AJ224" i="1"/>
  <c r="AG13" i="1"/>
  <c r="AA230" i="1"/>
  <c r="AB224" i="1"/>
  <c r="AB230" i="1" s="1"/>
  <c r="X224" i="1"/>
  <c r="X230" i="1" s="1"/>
  <c r="L224" i="1"/>
  <c r="L230" i="1" s="1"/>
  <c r="V224" i="1"/>
  <c r="V230" i="1" s="1"/>
  <c r="N224" i="1"/>
  <c r="N230" i="1" s="1"/>
  <c r="Z224" i="1"/>
  <c r="Z230" i="1" s="1"/>
  <c r="H224" i="1"/>
  <c r="T230" i="1"/>
  <c r="AC224" i="1" l="1"/>
  <c r="AD224" i="1" s="1"/>
  <c r="AE224" i="1"/>
  <c r="AF224" i="1" s="1"/>
  <c r="R230" i="1"/>
  <c r="H230" i="1"/>
  <c r="AG2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陳韻宇</author>
  </authors>
  <commentList>
    <comment ref="H178" authorId="0" shapeId="0" xr:uid="{465E1F0C-5372-430A-8B7C-F300E93E12D4}">
      <text>
        <r>
          <rPr>
            <b/>
            <sz val="9"/>
            <color indexed="81"/>
            <rFont val="細明體"/>
            <family val="3"/>
            <charset val="136"/>
          </rPr>
          <t>陳韻宇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<sst xmlns="http://schemas.openxmlformats.org/spreadsheetml/2006/main" count="603" uniqueCount="168">
  <si>
    <t xml:space="preserve">１３４ 固 定 資 產 建 設 改 良 擴 充 </t>
  </si>
  <si>
    <t>與 資 金 來 源 綜 計 表</t>
  </si>
  <si>
    <t>單位：新臺幣千元</t>
  </si>
  <si>
    <t>自　　　　　　　　　有　　　　　　　　　資　　　　　　　　　金</t>
  </si>
  <si>
    <t>外　　　　　　　　　借　　　　　　　　　資　　　　　　　　　金</t>
  </si>
  <si>
    <t>合　　　計</t>
  </si>
  <si>
    <t>國　　　　　內　　　　　資　　　　　金</t>
  </si>
  <si>
    <t>國　外　借　款</t>
  </si>
  <si>
    <t>小　　　計</t>
  </si>
  <si>
    <t>營　運　資　金</t>
  </si>
  <si>
    <t>出售不適用資產</t>
  </si>
  <si>
    <t>增　　資</t>
  </si>
  <si>
    <t>其　　他</t>
  </si>
  <si>
    <t>銀　行　借　款</t>
  </si>
  <si>
    <t>公　　司　　債</t>
  </si>
  <si>
    <t>金　額</t>
  </si>
  <si>
    <t>金      額</t>
  </si>
  <si>
    <t>中央銀行</t>
  </si>
  <si>
    <t>一般建築及設備計畫</t>
  </si>
  <si>
    <t>1.</t>
  </si>
  <si>
    <t>分年性項目</t>
  </si>
  <si>
    <t>2.</t>
  </si>
  <si>
    <t>一次性項目</t>
  </si>
  <si>
    <t>台灣糖業股份有限公司</t>
  </si>
  <si>
    <t>一、繼續計畫</t>
  </si>
  <si>
    <t>台灣中油股份有限公司</t>
  </si>
  <si>
    <t>3.</t>
  </si>
  <si>
    <t>4.</t>
  </si>
  <si>
    <t>5.</t>
  </si>
  <si>
    <t>二、新興計畫</t>
  </si>
  <si>
    <t>三、一般建築及設備計畫</t>
  </si>
  <si>
    <t>台灣電力股份有限公司</t>
  </si>
  <si>
    <t>6.</t>
  </si>
  <si>
    <t>7.</t>
  </si>
  <si>
    <t>8.</t>
  </si>
  <si>
    <t>9.</t>
  </si>
  <si>
    <t>10.</t>
  </si>
  <si>
    <t>11.</t>
  </si>
  <si>
    <t>台灣自來水股份有限公司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</si>
  <si>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</si>
  <si>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</si>
  <si>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</si>
  <si>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</si>
  <si>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</si>
  <si>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</si>
  <si>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購建郵政局所計畫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</si>
  <si>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</si>
  <si>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</si>
  <si>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</si>
  <si>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</si>
  <si>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</si>
  <si>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小計</t>
    <phoneticPr fontId="0" type="noConversion"/>
  </si>
  <si>
    <t>合計差</t>
    <phoneticPr fontId="0" type="noConversion"/>
  </si>
  <si>
    <t>經  濟  部  主  管</t>
    <phoneticPr fontId="0" type="noConversion"/>
  </si>
  <si>
    <t>行  政  院  主  管</t>
    <phoneticPr fontId="0" type="noConversion"/>
  </si>
  <si>
    <t>財  政  部  主  管</t>
    <phoneticPr fontId="0" type="noConversion"/>
  </si>
  <si>
    <t>交  通  部  主  管</t>
    <phoneticPr fontId="0" type="noConversion"/>
  </si>
  <si>
    <t>總計</t>
  </si>
  <si>
    <t>三、一般建築及設備計畫</t>
    <phoneticPr fontId="0" type="noConversion"/>
  </si>
  <si>
    <t>（資金來源）(續)</t>
    <phoneticPr fontId="0" type="noConversion"/>
  </si>
  <si>
    <t>天然氣事業部台中廠至通霄站新設陸管投資計畫</t>
    <phoneticPr fontId="0" type="noConversion"/>
  </si>
  <si>
    <t>天然氣事業部第三座液化天然氣接收站投資計畫</t>
    <phoneticPr fontId="0" type="noConversion"/>
  </si>
  <si>
    <t>高雄港洲際貨櫃二期大林石化油品儲運中心投資計畫</t>
    <phoneticPr fontId="0" type="noConversion"/>
  </si>
  <si>
    <t>員崠淨水場擴建工程計畫</t>
    <phoneticPr fontId="0" type="noConversion"/>
  </si>
  <si>
    <t>二、一般建築及設備計畫</t>
    <phoneticPr fontId="0" type="noConversion"/>
  </si>
  <si>
    <t>臺灣國際商港營運設施實質建設計畫</t>
    <phoneticPr fontId="0" type="noConversion"/>
  </si>
  <si>
    <t>桃園國際機場空側設施全面強化工程</t>
    <phoneticPr fontId="0" type="noConversion"/>
  </si>
  <si>
    <t>臺鐵電務智慧化提升計畫</t>
    <phoneticPr fontId="0" type="noConversion"/>
  </si>
  <si>
    <t>12.</t>
    <phoneticPr fontId="0" type="noConversion"/>
  </si>
  <si>
    <t>13.</t>
    <phoneticPr fontId="0" type="noConversion"/>
  </si>
  <si>
    <t>14.</t>
    <phoneticPr fontId="0" type="noConversion"/>
  </si>
  <si>
    <t>15.</t>
    <phoneticPr fontId="0" type="noConversion"/>
  </si>
  <si>
    <t>16.</t>
    <phoneticPr fontId="0" type="noConversion"/>
  </si>
  <si>
    <t>17.</t>
    <phoneticPr fontId="0" type="noConversion"/>
  </si>
  <si>
    <t>18.</t>
    <phoneticPr fontId="0" type="noConversion"/>
  </si>
  <si>
    <t>19.</t>
    <phoneticPr fontId="0" type="noConversion"/>
  </si>
  <si>
    <t>林口電廠更新擴建計畫</t>
    <phoneticPr fontId="0" type="noConversion"/>
  </si>
  <si>
    <t>第七輸變電計畫</t>
    <phoneticPr fontId="0" type="noConversion"/>
  </si>
  <si>
    <t>澎湖低碳島風力發電計畫</t>
    <phoneticPr fontId="0" type="noConversion"/>
  </si>
  <si>
    <t>板橋一次變電所改建計畫</t>
    <phoneticPr fontId="0" type="noConversion"/>
  </si>
  <si>
    <t>離岸風力發電第一期計畫</t>
    <phoneticPr fontId="0" type="noConversion"/>
  </si>
  <si>
    <t>大潭電廠增建燃氣複循環機組發電計畫</t>
    <phoneticPr fontId="0" type="noConversion"/>
  </si>
  <si>
    <t>風力發電第五期計畫</t>
    <phoneticPr fontId="0" type="noConversion"/>
  </si>
  <si>
    <t>離岸風力發電第二期計畫</t>
    <phoneticPr fontId="0" type="noConversion"/>
  </si>
  <si>
    <t>　　總計</t>
  </si>
  <si>
    <t>（資金來源）</t>
    <phoneticPr fontId="0" type="noConversion"/>
  </si>
  <si>
    <t>基    金    及    計    畫    名    稱</t>
    <phoneticPr fontId="0" type="noConversion"/>
  </si>
  <si>
    <t>臺鐵集集支線基礎設施改善計畫</t>
    <phoneticPr fontId="0" type="noConversion"/>
  </si>
  <si>
    <t>嘉義酒廠速食麵製麵工場設置計畫</t>
    <phoneticPr fontId="0" type="noConversion"/>
  </si>
  <si>
    <t>鳥嘴潭人工湖下游自來水供水工程</t>
    <phoneticPr fontId="0" type="noConversion"/>
  </si>
  <si>
    <t>離島地區供水改善計畫第二期</t>
    <phoneticPr fontId="0" type="noConversion"/>
  </si>
  <si>
    <t>桃園－新竹備援管線工程計畫</t>
    <phoneticPr fontId="0" type="noConversion"/>
  </si>
  <si>
    <t>曾文南化聯通管工程計畫</t>
    <phoneticPr fontId="0" type="noConversion"/>
  </si>
  <si>
    <t>台南山上淨水場供水系統改善工程計畫</t>
    <phoneticPr fontId="0" type="noConversion"/>
  </si>
  <si>
    <t>20.</t>
  </si>
  <si>
    <t>21.</t>
  </si>
  <si>
    <t>22.</t>
  </si>
  <si>
    <t>23.</t>
  </si>
  <si>
    <t>24.</t>
  </si>
  <si>
    <t>25.</t>
  </si>
  <si>
    <t>26.</t>
  </si>
  <si>
    <t>27.</t>
  </si>
  <si>
    <t>通霄電廠更新擴建計畫</t>
    <phoneticPr fontId="0" type="noConversion"/>
  </si>
  <si>
    <t>離岸風力發電加強電力網第一期計畫</t>
    <phoneticPr fontId="0" type="noConversion"/>
  </si>
  <si>
    <t>協和電廠更新改建計畫</t>
    <phoneticPr fontId="0" type="noConversion"/>
  </si>
  <si>
    <t>興達電廠燃氣機組更新改建計畫</t>
    <phoneticPr fontId="0" type="noConversion"/>
  </si>
  <si>
    <t>台中電廠新建燃氣機組計畫</t>
    <phoneticPr fontId="0" type="noConversion"/>
  </si>
  <si>
    <t>集集攔河堰南岸聯絡渠道南岸二小水力發電計畫</t>
    <phoneticPr fontId="0" type="noConversion"/>
  </si>
  <si>
    <t>萬里水力發電計畫</t>
    <phoneticPr fontId="0" type="noConversion"/>
  </si>
  <si>
    <t>全台小水力發電第一期計畫</t>
    <phoneticPr fontId="0" type="noConversion"/>
  </si>
  <si>
    <t>北區二期輸變電專案計畫</t>
    <phoneticPr fontId="0" type="noConversion"/>
  </si>
  <si>
    <t>中區一期輸變電專案計畫</t>
    <phoneticPr fontId="0" type="noConversion"/>
  </si>
  <si>
    <t>北區一期電網專案計畫</t>
    <phoneticPr fontId="0" type="noConversion"/>
  </si>
  <si>
    <t>變電所整所改建一期專案計畫</t>
    <phoneticPr fontId="0" type="noConversion"/>
  </si>
  <si>
    <t xml:space="preserve">高雄學府循環住宅投資計畫   </t>
    <phoneticPr fontId="0" type="noConversion"/>
  </si>
  <si>
    <t>二、一般建築及設備計畫</t>
    <phoneticPr fontId="0" type="noConversion"/>
  </si>
  <si>
    <t>南科超高壓變電所擴建計畫</t>
    <phoneticPr fontId="0" type="noConversion"/>
  </si>
  <si>
    <t>通霄電廠第二期更新改建計畫</t>
    <phoneticPr fontId="0" type="noConversion"/>
  </si>
  <si>
    <t>南區一期輸變電專案計畫</t>
    <phoneticPr fontId="0" type="noConversion"/>
  </si>
  <si>
    <t>備援調度幹管工程計畫</t>
    <phoneticPr fontId="0" type="noConversion"/>
  </si>
  <si>
    <t>建置水資源智慧管理及創新節水技術計畫</t>
    <phoneticPr fontId="0" type="noConversion"/>
  </si>
  <si>
    <t>%</t>
  </si>
  <si>
    <t xml:space="preserve">新竹竹科循環住宅投資計畫 </t>
    <phoneticPr fontId="0" type="noConversion"/>
  </si>
  <si>
    <t>屏東廠區殺蛇溪以南工業區開發投資計畫</t>
    <phoneticPr fontId="0" type="noConversion"/>
  </si>
  <si>
    <t>高雄橋中建屋出租投資計畫</t>
    <phoneticPr fontId="0" type="noConversion"/>
  </si>
  <si>
    <t>屏東縣內埔及麟洛兩鄉供水工程計畫</t>
    <phoneticPr fontId="0" type="noConversion"/>
  </si>
  <si>
    <t>屏東縣萬巒鄉供水工程計畫</t>
    <phoneticPr fontId="0" type="noConversion"/>
  </si>
  <si>
    <t>大安大甲溪聯通管工程計畫</t>
    <phoneticPr fontId="0" type="noConversion"/>
  </si>
  <si>
    <t>高鐵彰化站與臺鐵轉乘接駁計畫</t>
    <phoneticPr fontId="0" type="noConversion"/>
  </si>
  <si>
    <t>高雄機廠潮州基地二期工程建設計畫</t>
    <phoneticPr fontId="0" type="noConversion"/>
  </si>
  <si>
    <t>臺灣桃園國際機場第三航站區建設計畫</t>
    <phoneticPr fontId="0" type="noConversion"/>
  </si>
  <si>
    <t>西側污水處理廠新建工程</t>
    <phoneticPr fontId="0" type="noConversion"/>
  </si>
  <si>
    <t>臺灣桃園國際機場第三跑道及基礎設施建設計畫</t>
    <phoneticPr fontId="0" type="noConversion"/>
  </si>
  <si>
    <t>綠能第一期計畫</t>
    <phoneticPr fontId="0" type="noConversion"/>
  </si>
  <si>
    <t>寶山超高壓變電所新建計畫</t>
    <phoneticPr fontId="0" type="noConversion"/>
  </si>
  <si>
    <t>霧社水庫防淤工程計畫</t>
    <phoneticPr fontId="0" type="noConversion"/>
  </si>
  <si>
    <r>
      <t>1.</t>
    </r>
    <r>
      <rPr>
        <sz val="10"/>
        <rFont val="新細明體"/>
        <family val="1"/>
        <charset val="136"/>
      </rPr>
      <t>自有資金其他欄內列</t>
    </r>
    <r>
      <rPr>
        <sz val="10"/>
        <rFont val="Times New Roman"/>
        <family val="1"/>
      </rPr>
      <t>891,220</t>
    </r>
    <r>
      <rPr>
        <sz val="10"/>
        <rFont val="新細明體"/>
        <family val="1"/>
        <charset val="136"/>
      </rPr>
      <t>千元，主要係台灣電力公司施工用機具折舊及無形資產攤銷資本化</t>
    </r>
    <r>
      <rPr>
        <sz val="10"/>
        <rFont val="Times New Roman"/>
        <family val="1"/>
      </rPr>
      <t>471,166</t>
    </r>
    <r>
      <rPr>
        <sz val="10"/>
        <rFont val="新細明體"/>
        <family val="1"/>
        <charset val="136"/>
      </rPr>
      <t>千元，台灣自來水公司獲自科學</t>
    </r>
    <phoneticPr fontId="0" type="noConversion"/>
  </si>
  <si>
    <t>天然氣事業部台中廠二期投資計畫</t>
    <phoneticPr fontId="0" type="noConversion"/>
  </si>
  <si>
    <t>煉製事業部大林煉油廠汽油減苯及高質化投資計畫</t>
    <phoneticPr fontId="0" type="noConversion"/>
  </si>
  <si>
    <t>石化事業部煉化轉型產業升級投資計畫</t>
    <phoneticPr fontId="0" type="noConversion"/>
  </si>
  <si>
    <r>
      <rPr>
        <sz val="10"/>
        <rFont val="新細明體"/>
        <family val="1"/>
        <charset val="136"/>
      </rPr>
      <t>註：</t>
    </r>
    <phoneticPr fontId="0" type="noConversion"/>
  </si>
  <si>
    <r>
      <rPr>
        <sz val="10"/>
        <rFont val="新細明體"/>
        <family val="1"/>
        <charset val="136"/>
      </rPr>
      <t>園區管理局作業基金及文化部文化資產局之補助工程款、地方政府各路權單位之配合款等</t>
    </r>
    <r>
      <rPr>
        <sz val="10"/>
        <rFont val="Times New Roman"/>
        <family val="1"/>
      </rPr>
      <t>414,798</t>
    </r>
    <r>
      <rPr>
        <sz val="10"/>
        <rFont val="新細明體"/>
        <family val="1"/>
        <charset val="136"/>
      </rPr>
      <t>千元，臺灣土地銀行公司投資性不動產</t>
    </r>
    <phoneticPr fontId="0" type="noConversion"/>
  </si>
  <si>
    <r>
      <rPr>
        <sz val="10"/>
        <color theme="0"/>
        <rFont val="新細明體"/>
        <family val="1"/>
        <charset val="136"/>
      </rPr>
      <t xml:space="preserve">  .</t>
    </r>
    <r>
      <rPr>
        <sz val="10"/>
        <rFont val="新細明體"/>
        <family val="1"/>
        <charset val="136"/>
      </rPr>
      <t>轉列數</t>
    </r>
    <r>
      <rPr>
        <sz val="10"/>
        <rFont val="Times New Roman"/>
        <family val="1"/>
      </rPr>
      <t>5,256</t>
    </r>
    <r>
      <rPr>
        <sz val="10"/>
        <rFont val="新細明體"/>
        <family val="1"/>
        <charset val="136"/>
      </rPr>
      <t>千元；國內借款其他欄內列</t>
    </r>
    <r>
      <rPr>
        <sz val="10"/>
        <rFont val="Times New Roman"/>
        <family val="1"/>
      </rPr>
      <t xml:space="preserve">8,000,000 </t>
    </r>
    <r>
      <rPr>
        <sz val="10"/>
        <rFont val="新細明體"/>
        <family val="1"/>
        <charset val="136"/>
      </rPr>
      <t>千元，係台灣電力公司借自核能發電</t>
    </r>
    <r>
      <rPr>
        <sz val="10"/>
        <color theme="1"/>
        <rFont val="新細明體"/>
        <family val="1"/>
        <charset val="136"/>
      </rPr>
      <t>後端營運基金之數。</t>
    </r>
    <phoneticPr fontId="0" type="noConversion"/>
  </si>
  <si>
    <r>
      <t>2.</t>
    </r>
    <r>
      <rPr>
        <sz val="10"/>
        <rFont val="新細明體"/>
        <family val="1"/>
        <charset val="136"/>
      </rPr>
      <t>本次預算投資總額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290,055,073</t>
    </r>
    <r>
      <rPr>
        <sz val="10"/>
        <rFont val="新細明體"/>
        <family val="1"/>
        <charset val="136"/>
      </rPr>
      <t>千元</t>
    </r>
    <r>
      <rPr>
        <sz val="11"/>
        <rFont val="新細明體"/>
        <family val="1"/>
        <charset val="136"/>
      </rPr>
      <t>，</t>
    </r>
    <r>
      <rPr>
        <sz val="10"/>
        <rFont val="新細明體"/>
        <family val="1"/>
        <charset val="136"/>
      </rPr>
      <t>包括動用現金</t>
    </r>
    <r>
      <rPr>
        <sz val="10"/>
        <rFont val="Times New Roman"/>
        <family val="1"/>
      </rPr>
      <t>285,078,204</t>
    </r>
    <r>
      <rPr>
        <sz val="10"/>
        <rFont val="新細明體"/>
        <family val="1"/>
        <charset val="136"/>
      </rPr>
      <t>千元及未動用現金部分</t>
    </r>
    <r>
      <rPr>
        <sz val="10"/>
        <rFont val="Times New Roman"/>
        <family val="1"/>
      </rPr>
      <t>4,976,869</t>
    </r>
    <r>
      <rPr>
        <sz val="10"/>
        <rFont val="新細明體"/>
        <family val="1"/>
        <charset val="136"/>
      </rPr>
      <t>千元</t>
    </r>
    <r>
      <rPr>
        <sz val="11"/>
        <rFont val="新細明體"/>
        <family val="1"/>
        <charset val="136"/>
      </rPr>
      <t>，</t>
    </r>
    <r>
      <rPr>
        <sz val="10"/>
        <rFont val="新細明體"/>
        <family val="1"/>
        <charset val="136"/>
      </rPr>
      <t>其中未動用現金部分</t>
    </r>
    <r>
      <rPr>
        <sz val="11"/>
        <rFont val="新細明體"/>
        <family val="1"/>
        <charset val="136"/>
      </rPr>
      <t>，</t>
    </r>
    <r>
      <rPr>
        <sz val="10"/>
        <rFont val="新細明體"/>
        <family val="1"/>
        <charset val="136"/>
      </rPr>
      <t>係依一般</t>
    </r>
    <phoneticPr fontId="0" type="noConversion"/>
  </si>
  <si>
    <t>宜蘭仁澤－土場地熱發電第一期計畫</t>
  </si>
  <si>
    <t>加強平地人工湖及伏流水推動計畫－烏溪伏流水二期</t>
  </si>
  <si>
    <t>無自來水地區供水改善計畫第四期－自來水延管工程</t>
  </si>
  <si>
    <t>南化場至豐德配水池複線送水幹管工程（南化場至左鎮段）</t>
  </si>
  <si>
    <r>
      <rPr>
        <sz val="10"/>
        <rFont val="新細明體"/>
        <family val="1"/>
        <charset val="136"/>
      </rPr>
      <t>公認會計原則（「國際財務報導準則」第</t>
    </r>
    <r>
      <rPr>
        <sz val="10"/>
        <rFont val="Times New Roman"/>
        <family val="1"/>
      </rPr>
      <t>16</t>
    </r>
    <r>
      <rPr>
        <sz val="10"/>
        <rFont val="新細明體"/>
        <family val="1"/>
        <charset val="136"/>
      </rPr>
      <t>號公報「租賃」）規範認列使用權資產</t>
    </r>
    <r>
      <rPr>
        <sz val="10"/>
        <rFont val="Times New Roman"/>
        <family val="1"/>
      </rPr>
      <t>4,473,697</t>
    </r>
    <r>
      <rPr>
        <sz val="10"/>
        <rFont val="新細明體"/>
        <family val="1"/>
        <charset val="136"/>
      </rPr>
      <t>千元，台灣電力公司自營運單位撥入庫存</t>
    </r>
    <r>
      <rPr>
        <sz val="10"/>
        <rFont val="微軟正黑體"/>
        <family val="1"/>
        <charset val="136"/>
      </rPr>
      <t>材</t>
    </r>
    <phoneticPr fontId="0" type="noConversion"/>
  </si>
  <si>
    <r>
      <t xml:space="preserve">   </t>
    </r>
    <r>
      <rPr>
        <sz val="10"/>
        <rFont val="新細明體"/>
        <family val="1"/>
        <charset val="136"/>
      </rPr>
      <t>料及無形資產攤銷化等</t>
    </r>
    <r>
      <rPr>
        <sz val="10"/>
        <rFont val="Times New Roman"/>
        <family val="1"/>
      </rPr>
      <t>497,916</t>
    </r>
    <r>
      <rPr>
        <sz val="10"/>
        <rFont val="新細明體"/>
        <family val="1"/>
        <charset val="136"/>
      </rPr>
      <t>千元，以及臺灣土地銀行公司投資性不動產轉列數</t>
    </r>
    <r>
      <rPr>
        <sz val="10"/>
        <rFont val="Times New Roman"/>
        <family val="1"/>
      </rPr>
      <t>5,256</t>
    </r>
    <r>
      <rPr>
        <sz val="10"/>
        <rFont val="新細明體"/>
        <family val="1"/>
        <charset val="136"/>
      </rPr>
      <t>千元。</t>
    </r>
    <phoneticPr fontId="0" type="noConversion"/>
  </si>
  <si>
    <t xml:space="preserve">臺南崇賢循環住宅（銀髮）投資計畫   </t>
    <phoneticPr fontId="0" type="noConversion"/>
  </si>
  <si>
    <r>
      <rPr>
        <sz val="10"/>
        <rFont val="新細明體"/>
        <family val="1"/>
      </rPr>
      <t>煉製事業部桃園煉油廠</t>
    </r>
    <r>
      <rPr>
        <sz val="10"/>
        <rFont val="Times New Roman"/>
        <family val="1"/>
      </rPr>
      <t>NO.1</t>
    </r>
    <r>
      <rPr>
        <sz val="10"/>
        <rFont val="新細明體"/>
        <family val="1"/>
      </rPr>
      <t>鍋爐汰舊更新投資計畫</t>
    </r>
    <phoneticPr fontId="0" type="noConversion"/>
  </si>
  <si>
    <r>
      <rPr>
        <sz val="10"/>
        <rFont val="新細明體"/>
        <family val="1"/>
      </rPr>
      <t>天然氣事業部永安廠增建儲槽投資計畫</t>
    </r>
    <phoneticPr fontId="0" type="noConversion"/>
  </si>
  <si>
    <r>
      <rPr>
        <sz val="10"/>
        <rFont val="新細明體"/>
        <family val="1"/>
      </rPr>
      <t>石化事業部</t>
    </r>
    <r>
      <rPr>
        <sz val="10"/>
        <rFont val="Times New Roman"/>
        <family val="1"/>
      </rPr>
      <t>NO.19</t>
    </r>
    <r>
      <rPr>
        <sz val="10"/>
        <rFont val="新細明體"/>
        <family val="1"/>
      </rPr>
      <t>鍋爐汰舊更新投資計畫</t>
    </r>
    <phoneticPr fontId="0" type="noConversion"/>
  </si>
  <si>
    <r>
      <rPr>
        <sz val="10"/>
        <rFont val="新細明體"/>
        <family val="1"/>
      </rPr>
      <t>四萬噸級成品油輪新建投資計畫</t>
    </r>
    <phoneticPr fontId="0" type="noConversion"/>
  </si>
  <si>
    <r>
      <rPr>
        <sz val="10"/>
        <rFont val="新細明體"/>
        <family val="1"/>
      </rPr>
      <t>天然氣事業部台中廠三期投資計畫</t>
    </r>
    <phoneticPr fontId="0" type="noConversion"/>
  </si>
  <si>
    <r>
      <rPr>
        <sz val="10"/>
        <rFont val="新細明體"/>
        <family val="1"/>
      </rPr>
      <t>示範級軟碳製程工場新建投資計畫</t>
    </r>
    <phoneticPr fontId="0" type="noConversion"/>
  </si>
  <si>
    <r>
      <rPr>
        <sz val="10"/>
        <rFont val="新細明體"/>
        <family val="1"/>
      </rPr>
      <t>天然氣事業部台中廠港外擴建（四期）投資計畫</t>
    </r>
  </si>
  <si>
    <r>
      <rPr>
        <sz val="10"/>
        <rFont val="新細明體"/>
        <family val="1"/>
      </rPr>
      <t>煉製事業部大林廠增產</t>
    </r>
    <r>
      <rPr>
        <sz val="10"/>
        <rFont val="Times New Roman"/>
        <family val="1"/>
      </rPr>
      <t>0.3wt</t>
    </r>
    <r>
      <rPr>
        <sz val="10"/>
        <rFont val="新細明體"/>
        <family val="1"/>
      </rPr>
      <t>％超低硫燃料油及改質瀝青生產中心投資計畫</t>
    </r>
    <phoneticPr fontId="0" type="noConversion"/>
  </si>
  <si>
    <r>
      <rPr>
        <sz val="10"/>
        <rFont val="新細明體"/>
        <family val="1"/>
      </rPr>
      <t>台中發電廠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～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號機供煤系統改善計畫</t>
    </r>
    <phoneticPr fontId="0" type="noConversion"/>
  </si>
  <si>
    <r>
      <rPr>
        <sz val="10"/>
        <rFont val="新細明體"/>
        <family val="1"/>
      </rPr>
      <t>台中發電廠第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～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號機空污改善工程計畫</t>
    </r>
    <phoneticPr fontId="0" type="noConversion"/>
  </si>
  <si>
    <r>
      <rPr>
        <sz val="10"/>
        <rFont val="新細明體"/>
        <family val="1"/>
      </rPr>
      <t>降低漏水率計畫（</t>
    </r>
    <r>
      <rPr>
        <sz val="10"/>
        <rFont val="Times New Roman"/>
        <family val="1"/>
      </rPr>
      <t>102</t>
    </r>
    <r>
      <rPr>
        <sz val="10"/>
        <rFont val="新細明體"/>
        <family val="1"/>
      </rPr>
      <t>至</t>
    </r>
    <r>
      <rPr>
        <sz val="10"/>
        <rFont val="Times New Roman"/>
        <family val="1"/>
      </rPr>
      <t>113</t>
    </r>
    <r>
      <rPr>
        <sz val="10"/>
        <rFont val="新細明體"/>
        <family val="1"/>
      </rPr>
      <t>年）</t>
    </r>
  </si>
  <si>
    <r>
      <rPr>
        <sz val="10"/>
        <rFont val="新細明體"/>
        <family val="1"/>
      </rPr>
      <t>老舊高地社區用戶加壓受水設備改善計畫（</t>
    </r>
    <r>
      <rPr>
        <sz val="10"/>
        <rFont val="Times New Roman"/>
        <family val="1"/>
      </rPr>
      <t>110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113</t>
    </r>
    <r>
      <rPr>
        <sz val="10"/>
        <rFont val="新細明體"/>
        <family val="1"/>
      </rPr>
      <t>年）</t>
    </r>
  </si>
  <si>
    <r>
      <rPr>
        <sz val="10"/>
        <rFont val="新細明體"/>
        <family val="1"/>
      </rPr>
      <t>郵政物流園區（機場捷運</t>
    </r>
    <r>
      <rPr>
        <sz val="10"/>
        <rFont val="Times New Roman"/>
        <family val="1"/>
      </rPr>
      <t>A7</t>
    </r>
    <r>
      <rPr>
        <sz val="10"/>
        <rFont val="新細明體"/>
        <family val="1"/>
      </rPr>
      <t>站）建置計畫</t>
    </r>
  </si>
  <si>
    <r>
      <rPr>
        <sz val="10"/>
        <rFont val="新細明體"/>
        <family val="1"/>
      </rPr>
      <t>鐵路行車安全改善六年計畫（</t>
    </r>
    <r>
      <rPr>
        <sz val="10"/>
        <rFont val="Times New Roman"/>
        <family val="1"/>
      </rPr>
      <t>104</t>
    </r>
    <r>
      <rPr>
        <sz val="10"/>
        <rFont val="新細明體"/>
        <family val="1"/>
      </rPr>
      <t>至</t>
    </r>
    <r>
      <rPr>
        <sz val="10"/>
        <rFont val="Times New Roman"/>
        <family val="1"/>
      </rPr>
      <t>111</t>
    </r>
    <r>
      <rPr>
        <sz val="10"/>
        <rFont val="新細明體"/>
        <family val="1"/>
      </rPr>
      <t>年）</t>
    </r>
    <phoneticPr fontId="0" type="noConversion"/>
  </si>
  <si>
    <r>
      <rPr>
        <sz val="10"/>
        <rFont val="新細明體"/>
        <family val="1"/>
      </rPr>
      <t>臺鐵整體購置及汰換車輛計畫（</t>
    </r>
    <r>
      <rPr>
        <sz val="10"/>
        <rFont val="Times New Roman"/>
        <family val="1"/>
      </rPr>
      <t>104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113</t>
    </r>
    <r>
      <rPr>
        <sz val="10"/>
        <rFont val="新細明體"/>
        <family val="1"/>
      </rPr>
      <t>年）</t>
    </r>
  </si>
  <si>
    <r>
      <rPr>
        <sz val="10"/>
        <rFont val="新細明體"/>
        <family val="1"/>
      </rPr>
      <t>臺鐵軌道結構安全提升計畫（</t>
    </r>
    <r>
      <rPr>
        <sz val="10"/>
        <rFont val="Times New Roman"/>
        <family val="1"/>
      </rPr>
      <t>109</t>
    </r>
    <r>
      <rPr>
        <sz val="10"/>
        <rFont val="新細明體"/>
        <family val="1"/>
      </rPr>
      <t>至</t>
    </r>
    <r>
      <rPr>
        <sz val="10"/>
        <rFont val="Times New Roman"/>
        <family val="1"/>
      </rPr>
      <t>114</t>
    </r>
    <r>
      <rPr>
        <sz val="10"/>
        <rFont val="新細明體"/>
        <family val="1"/>
      </rPr>
      <t>年）</t>
    </r>
  </si>
  <si>
    <r>
      <rPr>
        <sz val="10"/>
        <rFont val="新細明體"/>
        <family val="1"/>
      </rPr>
      <t>臺灣國際商港未來發展及建設計畫（</t>
    </r>
    <r>
      <rPr>
        <sz val="10"/>
        <rFont val="Times New Roman"/>
        <family val="1"/>
      </rPr>
      <t>111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115</t>
    </r>
    <r>
      <rPr>
        <sz val="10"/>
        <rFont val="新細明體"/>
        <family val="1"/>
      </rPr>
      <t>年）</t>
    </r>
    <r>
      <rPr>
        <sz val="10"/>
        <rFont val="Times New Roman"/>
        <family val="1"/>
      </rPr>
      <t>—</t>
    </r>
    <r>
      <rPr>
        <sz val="10"/>
        <rFont val="新細明體"/>
        <family val="1"/>
      </rPr>
      <t>港務公司辦理部分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</si>
</sst>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0_ "/>
    <numFmt numFmtId="178" formatCode="#,##0_ "/>
    <numFmt numFmtId="179" formatCode="0.00_);[Red]\(0.00\)"/>
    <numFmt numFmtId="180" formatCode="0_);[Red]\(0\)"/>
    <numFmt numFmtId="181" formatCode="#,##0.00_ "/>
    <numFmt numFmtId="182" formatCode="0.000%"/>
    <numFmt numFmtId="183" formatCode="0.0000%"/>
  </numFmts>
  <fonts count="3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4"/>
      <name val="新細明體"/>
      <family val="1"/>
      <charset val="136"/>
    </font>
    <font>
      <sz val="11"/>
      <name val="新細明體"/>
      <family val="1"/>
      <charset val="136"/>
    </font>
    <font>
      <b/>
      <sz val="22"/>
      <name val="華康粗明體"/>
      <family val="3"/>
      <charset val="136"/>
    </font>
    <font>
      <b/>
      <sz val="12"/>
      <name val="華康粗明體"/>
      <family val="3"/>
      <charset val="136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新細明體"/>
      <family val="1"/>
      <charset val="136"/>
    </font>
    <font>
      <b/>
      <sz val="11"/>
      <name val="華康中黑體"/>
      <family val="3"/>
      <charset val="136"/>
    </font>
    <font>
      <sz val="10"/>
      <color indexed="10"/>
      <name val="新細明體"/>
      <family val="1"/>
      <charset val="136"/>
    </font>
    <font>
      <b/>
      <sz val="11"/>
      <color indexed="8"/>
      <name val="華康中黑體"/>
      <family val="3"/>
      <charset val="136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新細明體"/>
      <family val="1"/>
      <charset val="136"/>
    </font>
    <font>
      <sz val="10"/>
      <color theme="0"/>
      <name val="Times New Roman"/>
      <family val="1"/>
    </font>
    <font>
      <b/>
      <sz val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0"/>
      <name val="微軟正黑體"/>
      <family val="1"/>
      <charset val="136"/>
    </font>
    <font>
      <sz val="10"/>
      <name val="Times New Roman"/>
      <family val="1"/>
      <charset val="136"/>
    </font>
    <font>
      <sz val="10"/>
      <color theme="1"/>
      <name val="新細明體"/>
      <family val="1"/>
      <charset val="136"/>
    </font>
    <font>
      <sz val="12"/>
      <name val="Times New Roman"/>
      <family val="1"/>
    </font>
    <font>
      <sz val="10"/>
      <color theme="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8" fontId="11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right" vertical="top"/>
    </xf>
    <xf numFmtId="178" fontId="11" fillId="0" borderId="1" xfId="0" applyNumberFormat="1" applyFont="1" applyFill="1" applyBorder="1" applyAlignment="1">
      <alignment horizontal="right" vertical="top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horizontal="left"/>
    </xf>
    <xf numFmtId="179" fontId="0" fillId="0" borderId="0" xfId="0" applyNumberFormat="1" applyFont="1" applyFill="1" applyAlignment="1"/>
    <xf numFmtId="0" fontId="0" fillId="0" borderId="0" xfId="0" applyFont="1" applyFill="1" applyAlignment="1"/>
    <xf numFmtId="0" fontId="7" fillId="0" borderId="0" xfId="0" applyFont="1" applyFill="1" applyAlignment="1">
      <alignment horizontal="left"/>
    </xf>
    <xf numFmtId="0" fontId="2" fillId="0" borderId="0" xfId="0" applyFont="1" applyFill="1" applyProtection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right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right" vertical="top"/>
    </xf>
    <xf numFmtId="180" fontId="9" fillId="0" borderId="0" xfId="0" applyNumberFormat="1" applyFont="1" applyFill="1" applyAlignment="1">
      <alignment horizontal="right" vertical="top"/>
    </xf>
    <xf numFmtId="179" fontId="9" fillId="0" borderId="0" xfId="0" applyNumberFormat="1" applyFont="1" applyFill="1" applyAlignment="1">
      <alignment horizontal="right" vertical="top"/>
    </xf>
    <xf numFmtId="176" fontId="18" fillId="0" borderId="0" xfId="0" applyNumberFormat="1" applyFont="1" applyFill="1">
      <alignment vertical="center"/>
    </xf>
    <xf numFmtId="0" fontId="18" fillId="0" borderId="0" xfId="0" applyFont="1" applyFill="1">
      <alignment vertical="center"/>
    </xf>
    <xf numFmtId="0" fontId="13" fillId="0" borderId="0" xfId="0" applyFont="1" applyFill="1" applyBorder="1" applyAlignment="1">
      <alignment horizontal="distributed" vertical="top"/>
    </xf>
    <xf numFmtId="177" fontId="9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178" fontId="11" fillId="0" borderId="0" xfId="0" applyNumberFormat="1" applyFont="1" applyFill="1" applyAlignment="1">
      <alignment horizontal="right" vertical="top"/>
    </xf>
    <xf numFmtId="180" fontId="3" fillId="0" borderId="0" xfId="0" applyNumberFormat="1" applyFont="1" applyFill="1" applyAlignment="1">
      <alignment horizontal="right" vertical="top"/>
    </xf>
    <xf numFmtId="180" fontId="11" fillId="0" borderId="0" xfId="0" applyNumberFormat="1" applyFont="1" applyFill="1" applyAlignment="1">
      <alignment horizontal="right" vertical="top"/>
    </xf>
    <xf numFmtId="179" fontId="11" fillId="0" borderId="0" xfId="0" applyNumberFormat="1" applyFont="1" applyFill="1" applyAlignment="1">
      <alignment horizontal="right" vertical="top"/>
    </xf>
    <xf numFmtId="177" fontId="11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right" vertical="top"/>
    </xf>
    <xf numFmtId="180" fontId="11" fillId="0" borderId="0" xfId="0" applyNumberFormat="1" applyFont="1" applyFill="1" applyBorder="1" applyAlignment="1">
      <alignment horizontal="right" vertical="top"/>
    </xf>
    <xf numFmtId="179" fontId="11" fillId="0" borderId="0" xfId="0" applyNumberFormat="1" applyFont="1" applyFill="1" applyBorder="1" applyAlignment="1">
      <alignment horizontal="right" vertical="top"/>
    </xf>
    <xf numFmtId="177" fontId="11" fillId="0" borderId="0" xfId="0" applyNumberFormat="1" applyFont="1" applyFill="1" applyBorder="1" applyAlignment="1">
      <alignment horizontal="right" vertical="top"/>
    </xf>
    <xf numFmtId="178" fontId="9" fillId="0" borderId="0" xfId="0" applyNumberFormat="1" applyFont="1" applyFill="1" applyBorder="1" applyAlignment="1">
      <alignment horizontal="right" vertical="top"/>
    </xf>
    <xf numFmtId="179" fontId="9" fillId="0" borderId="0" xfId="0" applyNumberFormat="1" applyFont="1" applyFill="1" applyBorder="1" applyAlignment="1">
      <alignment horizontal="right" vertical="top"/>
    </xf>
    <xf numFmtId="179" fontId="9" fillId="0" borderId="0" xfId="0" applyNumberFormat="1" applyFont="1" applyFill="1" applyBorder="1" applyAlignment="1">
      <alignment horizontal="left" vertical="top" indent="2"/>
    </xf>
    <xf numFmtId="176" fontId="2" fillId="0" borderId="0" xfId="0" applyNumberFormat="1" applyFont="1" applyFill="1" applyAlignment="1">
      <alignment vertical="top"/>
    </xf>
    <xf numFmtId="176" fontId="14" fillId="0" borderId="0" xfId="0" applyNumberFormat="1" applyFont="1" applyFill="1" applyAlignment="1">
      <alignment vertical="top"/>
    </xf>
    <xf numFmtId="178" fontId="0" fillId="0" borderId="0" xfId="0" applyNumberFormat="1" applyFont="1" applyFill="1">
      <alignment vertical="center"/>
    </xf>
    <xf numFmtId="180" fontId="9" fillId="0" borderId="0" xfId="0" applyNumberFormat="1" applyFont="1" applyFill="1" applyBorder="1" applyAlignment="1">
      <alignment horizontal="right" vertical="top"/>
    </xf>
    <xf numFmtId="176" fontId="9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center" wrapText="1"/>
    </xf>
    <xf numFmtId="178" fontId="3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180" fontId="3" fillId="0" borderId="1" xfId="0" applyNumberFormat="1" applyFont="1" applyFill="1" applyBorder="1" applyAlignment="1">
      <alignment horizontal="right" vertical="top"/>
    </xf>
    <xf numFmtId="178" fontId="9" fillId="0" borderId="1" xfId="0" applyNumberFormat="1" applyFont="1" applyFill="1" applyBorder="1" applyAlignment="1">
      <alignment horizontal="right" vertical="top"/>
    </xf>
    <xf numFmtId="179" fontId="9" fillId="0" borderId="1" xfId="0" applyNumberFormat="1" applyFont="1" applyFill="1" applyBorder="1" applyAlignment="1">
      <alignment horizontal="right" vertical="top"/>
    </xf>
    <xf numFmtId="177" fontId="11" fillId="0" borderId="1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vertical="top"/>
    </xf>
    <xf numFmtId="176" fontId="14" fillId="0" borderId="0" xfId="0" applyNumberFormat="1" applyFont="1" applyFill="1" applyBorder="1" applyAlignment="1">
      <alignment vertical="top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vertical="top"/>
    </xf>
    <xf numFmtId="179" fontId="11" fillId="0" borderId="1" xfId="0" applyNumberFormat="1" applyFont="1" applyFill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>
      <alignment vertical="center"/>
    </xf>
    <xf numFmtId="178" fontId="3" fillId="0" borderId="1" xfId="0" applyNumberFormat="1" applyFont="1" applyFill="1" applyBorder="1" applyAlignment="1">
      <alignment horizontal="right" vertical="top"/>
    </xf>
    <xf numFmtId="179" fontId="3" fillId="0" borderId="1" xfId="0" applyNumberFormat="1" applyFont="1" applyFill="1" applyBorder="1" applyAlignment="1">
      <alignment horizontal="right" vertical="top"/>
    </xf>
    <xf numFmtId="178" fontId="9" fillId="0" borderId="1" xfId="0" applyNumberFormat="1" applyFont="1" applyFill="1" applyBorder="1" applyAlignment="1">
      <alignment horizontal="center" vertical="top" wrapText="1"/>
    </xf>
    <xf numFmtId="178" fontId="9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76" fontId="9" fillId="0" borderId="1" xfId="0" applyNumberFormat="1" applyFont="1" applyFill="1" applyBorder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/>
    </xf>
    <xf numFmtId="179" fontId="0" fillId="0" borderId="0" xfId="0" applyNumberFormat="1" applyFont="1" applyFill="1">
      <alignment vertical="center"/>
    </xf>
    <xf numFmtId="179" fontId="0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176" fontId="2" fillId="2" borderId="0" xfId="0" applyNumberFormat="1" applyFont="1" applyFill="1" applyAlignment="1">
      <alignment vertical="top"/>
    </xf>
    <xf numFmtId="176" fontId="14" fillId="2" borderId="0" xfId="0" applyNumberFormat="1" applyFont="1" applyFill="1" applyAlignment="1">
      <alignment vertical="top"/>
    </xf>
    <xf numFmtId="0" fontId="0" fillId="2" borderId="0" xfId="0" applyFont="1" applyFill="1">
      <alignment vertical="center"/>
    </xf>
    <xf numFmtId="176" fontId="2" fillId="2" borderId="0" xfId="0" applyNumberFormat="1" applyFont="1" applyFill="1" applyBorder="1" applyAlignment="1">
      <alignment vertical="top"/>
    </xf>
    <xf numFmtId="176" fontId="14" fillId="2" borderId="0" xfId="0" applyNumberFormat="1" applyFont="1" applyFill="1" applyBorder="1" applyAlignment="1">
      <alignment vertical="top"/>
    </xf>
    <xf numFmtId="0" fontId="0" fillId="2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distributed"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178" fontId="3" fillId="0" borderId="0" xfId="0" applyNumberFormat="1" applyFont="1" applyAlignment="1">
      <alignment horizontal="right" vertical="top"/>
    </xf>
    <xf numFmtId="178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vertical="top"/>
    </xf>
    <xf numFmtId="178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178" fontId="0" fillId="2" borderId="0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 vertical="top"/>
    </xf>
    <xf numFmtId="179" fontId="9" fillId="0" borderId="1" xfId="0" applyNumberFormat="1" applyFont="1" applyFill="1" applyBorder="1" applyAlignment="1">
      <alignment horizontal="left" vertical="top" indent="2"/>
    </xf>
    <xf numFmtId="0" fontId="0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78" fontId="19" fillId="0" borderId="0" xfId="0" applyNumberFormat="1" applyFont="1" applyFill="1" applyBorder="1" applyAlignment="1">
      <alignment horizontal="right" vertical="top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3" fontId="3" fillId="0" borderId="0" xfId="0" applyNumberFormat="1" applyFont="1" applyAlignment="1">
      <alignment horizontal="right" vertical="top"/>
    </xf>
    <xf numFmtId="0" fontId="0" fillId="0" borderId="0" xfId="0" applyFont="1" applyFill="1">
      <alignment vertical="center"/>
    </xf>
    <xf numFmtId="178" fontId="3" fillId="0" borderId="0" xfId="0" applyNumberFormat="1" applyFont="1" applyAlignment="1">
      <alignment horizontal="right" vertical="top"/>
    </xf>
    <xf numFmtId="178" fontId="3" fillId="0" borderId="0" xfId="0" applyNumberFormat="1" applyFont="1" applyAlignment="1">
      <alignment horizontal="right" vertical="top"/>
    </xf>
    <xf numFmtId="181" fontId="3" fillId="0" borderId="0" xfId="0" applyNumberFormat="1" applyFont="1" applyFill="1" applyBorder="1" applyAlignment="1">
      <alignment horizontal="right" vertical="top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Alignment="1">
      <alignment vertical="top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176" fontId="20" fillId="0" borderId="0" xfId="0" applyNumberFormat="1" applyFont="1" applyFill="1" applyBorder="1" applyAlignment="1">
      <alignment vertical="top"/>
    </xf>
    <xf numFmtId="176" fontId="21" fillId="0" borderId="0" xfId="0" applyNumberFormat="1" applyFont="1" applyFill="1" applyBorder="1" applyAlignment="1">
      <alignment vertical="top"/>
    </xf>
    <xf numFmtId="178" fontId="12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ont="1" applyFill="1">
      <alignment vertical="center"/>
    </xf>
    <xf numFmtId="176" fontId="2" fillId="0" borderId="1" xfId="0" applyNumberFormat="1" applyFont="1" applyFill="1" applyBorder="1" applyAlignment="1">
      <alignment vertical="top"/>
    </xf>
    <xf numFmtId="176" fontId="14" fillId="0" borderId="1" xfId="0" applyNumberFormat="1" applyFont="1" applyFill="1" applyBorder="1" applyAlignment="1">
      <alignment vertical="top"/>
    </xf>
    <xf numFmtId="178" fontId="0" fillId="0" borderId="1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0" fontId="3" fillId="0" borderId="1" xfId="0" quotePrefix="1" applyFont="1" applyFill="1" applyBorder="1" applyAlignment="1">
      <alignment vertical="top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178" fontId="9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182" fontId="0" fillId="0" borderId="0" xfId="1" applyNumberFormat="1" applyFont="1" applyFill="1">
      <alignment vertical="center"/>
    </xf>
    <xf numFmtId="183" fontId="0" fillId="0" borderId="0" xfId="1" applyNumberFormat="1" applyFont="1" applyFill="1">
      <alignment vertical="center"/>
    </xf>
    <xf numFmtId="182" fontId="0" fillId="0" borderId="0" xfId="1" applyNumberFormat="1" applyFont="1" applyFill="1" applyAlignment="1">
      <alignment vertical="top"/>
    </xf>
    <xf numFmtId="182" fontId="0" fillId="0" borderId="0" xfId="1" applyNumberFormat="1" applyFont="1" applyFill="1" applyBorder="1" applyAlignment="1">
      <alignment vertical="top"/>
    </xf>
    <xf numFmtId="182" fontId="0" fillId="0" borderId="0" xfId="1" applyNumberFormat="1" applyFont="1" applyFill="1" applyBorder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>
      <alignment vertical="center"/>
    </xf>
    <xf numFmtId="176" fontId="28" fillId="0" borderId="0" xfId="0" applyNumberFormat="1" applyFont="1" applyFill="1">
      <alignment vertical="center"/>
    </xf>
    <xf numFmtId="0" fontId="28" fillId="0" borderId="0" xfId="0" applyFont="1" applyFill="1">
      <alignment vertical="center"/>
    </xf>
    <xf numFmtId="0" fontId="28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16" fillId="0" borderId="0" xfId="0" applyFont="1" applyFill="1" applyBorder="1">
      <alignment vertical="center"/>
    </xf>
    <xf numFmtId="183" fontId="0" fillId="0" borderId="0" xfId="1" applyNumberFormat="1" applyFont="1" applyFill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distributed" vertical="top" indent="4"/>
    </xf>
    <xf numFmtId="0" fontId="13" fillId="0" borderId="0" xfId="0" applyFont="1" applyFill="1" applyBorder="1" applyAlignment="1">
      <alignment horizontal="distributed" vertical="top"/>
    </xf>
    <xf numFmtId="0" fontId="10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 vertical="distributed"/>
    </xf>
    <xf numFmtId="0" fontId="0" fillId="0" borderId="4" xfId="0" applyFill="1" applyBorder="1" applyAlignment="1">
      <alignment vertical="distributed"/>
    </xf>
    <xf numFmtId="0" fontId="0" fillId="0" borderId="9" xfId="0" applyFill="1" applyBorder="1" applyAlignment="1">
      <alignment vertical="distributed"/>
    </xf>
    <xf numFmtId="0" fontId="0" fillId="0" borderId="0" xfId="0" applyFill="1" applyAlignment="1">
      <alignment vertical="distributed"/>
    </xf>
    <xf numFmtId="0" fontId="0" fillId="0" borderId="13" xfId="0" applyFill="1" applyBorder="1" applyAlignment="1">
      <alignment vertical="distributed"/>
    </xf>
    <xf numFmtId="0" fontId="0" fillId="0" borderId="1" xfId="0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</cellXfs>
  <cellStyles count="2">
    <cellStyle name="一般" xfId="0" builtinId="0"/>
    <cellStyle name="百分比" xfId="1" builtinId="5"/>
  </cellStyles>
  <dxfs count="12"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39"/>
  <sheetViews>
    <sheetView tabSelected="1" view="pageBreakPreview" zoomScale="55" zoomScaleNormal="100" zoomScaleSheetLayoutView="5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S179" sqref="S179"/>
    </sheetView>
  </sheetViews>
  <sheetFormatPr defaultColWidth="9" defaultRowHeight="16.5" customHeight="1" x14ac:dyDescent="0.4"/>
  <cols>
    <col min="1" max="1" width="3.36328125" style="14" customWidth="1"/>
    <col min="2" max="2" width="2.453125" style="14" customWidth="1"/>
    <col min="3" max="3" width="2.6328125" style="14" bestFit="1" customWidth="1"/>
    <col min="4" max="4" width="3" style="14" bestFit="1" customWidth="1"/>
    <col min="5" max="5" width="2.6328125" style="14" bestFit="1" customWidth="1"/>
    <col min="6" max="6" width="12.90625" style="32" customWidth="1"/>
    <col min="7" max="7" width="12.36328125" style="32" customWidth="1"/>
    <col min="8" max="8" width="6.90625" style="91" customWidth="1"/>
    <col min="9" max="9" width="7.81640625" style="32" customWidth="1"/>
    <col min="10" max="10" width="6.08984375" style="91" customWidth="1"/>
    <col min="11" max="11" width="10.36328125" style="32" customWidth="1"/>
    <col min="12" max="12" width="6" style="91" customWidth="1"/>
    <col min="13" max="13" width="7.81640625" style="32" customWidth="1"/>
    <col min="14" max="14" width="6" style="91" customWidth="1"/>
    <col min="15" max="15" width="12.54296875" style="32" customWidth="1"/>
    <col min="16" max="16" width="6.08984375" style="91" customWidth="1"/>
    <col min="17" max="17" width="10.90625" style="32" bestFit="1" customWidth="1"/>
    <col min="18" max="18" width="6.08984375" style="91" customWidth="1"/>
    <col min="19" max="19" width="12.6328125" style="32" bestFit="1" customWidth="1"/>
    <col min="20" max="20" width="6.08984375" style="91" customWidth="1"/>
    <col min="21" max="21" width="10.81640625" style="32" bestFit="1" customWidth="1"/>
    <col min="22" max="22" width="6.08984375" style="91" customWidth="1"/>
    <col min="23" max="23" width="10.08984375" style="32" bestFit="1" customWidth="1"/>
    <col min="24" max="24" width="6.08984375" style="91" customWidth="1"/>
    <col min="25" max="25" width="12.6328125" style="32" bestFit="1" customWidth="1"/>
    <col min="26" max="26" width="6.08984375" style="91" customWidth="1"/>
    <col min="27" max="27" width="12.6328125" style="32" bestFit="1" customWidth="1"/>
    <col min="28" max="28" width="6.1796875" style="32" customWidth="1"/>
    <col min="29" max="29" width="7.1796875" style="40" customWidth="1"/>
    <col min="30" max="30" width="7.1796875" style="14" customWidth="1"/>
    <col min="31" max="31" width="7.08984375" style="40" bestFit="1" customWidth="1"/>
    <col min="32" max="32" width="7.08984375" style="14" customWidth="1"/>
    <col min="33" max="33" width="9.453125" style="14" customWidth="1"/>
    <col min="34" max="34" width="9.81640625" style="14" customWidth="1"/>
    <col min="35" max="35" width="12.36328125" style="14" customWidth="1"/>
    <col min="36" max="36" width="10.1796875" style="14" customWidth="1"/>
    <col min="37" max="40" width="10.1796875" style="164" customWidth="1"/>
    <col min="41" max="42" width="10.81640625" style="14" bestFit="1" customWidth="1"/>
    <col min="43" max="258" width="9.08984375" style="14" bestFit="1" customWidth="1"/>
    <col min="259" max="259" width="9" style="14" bestFit="1"/>
    <col min="260" max="16384" width="9" style="14"/>
  </cols>
  <sheetData>
    <row r="1" spans="1:256" s="8" customFormat="1" ht="30" customHeight="1" x14ac:dyDescent="0.5">
      <c r="F1" s="208" t="s">
        <v>0</v>
      </c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" t="s">
        <v>1</v>
      </c>
      <c r="R1" s="10"/>
      <c r="S1" s="11"/>
      <c r="T1" s="10"/>
      <c r="U1" s="11"/>
      <c r="V1" s="10"/>
      <c r="W1" s="12" t="s">
        <v>85</v>
      </c>
      <c r="X1" s="10"/>
      <c r="Y1" s="11"/>
      <c r="Z1" s="10"/>
      <c r="AA1" s="11"/>
      <c r="AB1" s="11"/>
      <c r="AC1" s="1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256" ht="18" customHeight="1" x14ac:dyDescent="0.3">
      <c r="F2" s="15"/>
      <c r="G2" s="16"/>
      <c r="H2" s="17"/>
      <c r="I2" s="16"/>
      <c r="J2" s="17"/>
      <c r="K2" s="16"/>
      <c r="L2" s="17"/>
      <c r="M2" s="16"/>
      <c r="N2" s="17"/>
      <c r="O2" s="16"/>
      <c r="P2" s="17"/>
      <c r="Q2" s="16"/>
      <c r="R2" s="17"/>
      <c r="S2" s="16"/>
      <c r="T2" s="17"/>
      <c r="U2" s="16"/>
      <c r="V2" s="17"/>
      <c r="W2" s="16"/>
      <c r="X2" s="17"/>
      <c r="Y2" s="16"/>
      <c r="Z2" s="18"/>
      <c r="AA2" s="16"/>
      <c r="AB2" s="19" t="s">
        <v>2</v>
      </c>
      <c r="AC2" s="20"/>
      <c r="AD2" s="2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26" customFormat="1" ht="18" customHeight="1" x14ac:dyDescent="0.4">
      <c r="A3" s="209" t="s">
        <v>86</v>
      </c>
      <c r="B3" s="210"/>
      <c r="C3" s="210"/>
      <c r="D3" s="210"/>
      <c r="E3" s="210"/>
      <c r="F3" s="211"/>
      <c r="G3" s="189" t="s">
        <v>3</v>
      </c>
      <c r="H3" s="190"/>
      <c r="I3" s="190"/>
      <c r="J3" s="190"/>
      <c r="K3" s="190"/>
      <c r="L3" s="190"/>
      <c r="M3" s="190"/>
      <c r="N3" s="190"/>
      <c r="O3" s="190"/>
      <c r="P3" s="196"/>
      <c r="Q3" s="193" t="s">
        <v>4</v>
      </c>
      <c r="R3" s="194"/>
      <c r="S3" s="194"/>
      <c r="T3" s="194"/>
      <c r="U3" s="194"/>
      <c r="V3" s="194"/>
      <c r="W3" s="194"/>
      <c r="X3" s="194"/>
      <c r="Y3" s="194"/>
      <c r="Z3" s="195"/>
      <c r="AA3" s="189" t="s">
        <v>5</v>
      </c>
      <c r="AB3" s="190"/>
      <c r="AC3" s="23"/>
      <c r="AD3" s="3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s="26" customFormat="1" ht="18" customHeight="1" x14ac:dyDescent="0.4">
      <c r="A4" s="212"/>
      <c r="B4" s="212"/>
      <c r="C4" s="212"/>
      <c r="D4" s="212"/>
      <c r="E4" s="212"/>
      <c r="F4" s="213"/>
      <c r="G4" s="191"/>
      <c r="H4" s="192"/>
      <c r="I4" s="192"/>
      <c r="J4" s="192"/>
      <c r="K4" s="192"/>
      <c r="L4" s="192"/>
      <c r="M4" s="192"/>
      <c r="N4" s="192"/>
      <c r="O4" s="192"/>
      <c r="P4" s="197"/>
      <c r="Q4" s="193" t="s">
        <v>6</v>
      </c>
      <c r="R4" s="194"/>
      <c r="S4" s="194"/>
      <c r="T4" s="194"/>
      <c r="U4" s="194"/>
      <c r="V4" s="195"/>
      <c r="W4" s="189" t="s">
        <v>7</v>
      </c>
      <c r="X4" s="196"/>
      <c r="Y4" s="189" t="s">
        <v>8</v>
      </c>
      <c r="Z4" s="196"/>
      <c r="AA4" s="191"/>
      <c r="AB4" s="192"/>
      <c r="AC4" s="23"/>
      <c r="AD4" s="3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s="26" customFormat="1" ht="18" customHeight="1" x14ac:dyDescent="0.4">
      <c r="A5" s="212"/>
      <c r="B5" s="212"/>
      <c r="C5" s="212"/>
      <c r="D5" s="212"/>
      <c r="E5" s="212"/>
      <c r="F5" s="213"/>
      <c r="G5" s="193" t="s">
        <v>9</v>
      </c>
      <c r="H5" s="195"/>
      <c r="I5" s="193" t="s">
        <v>10</v>
      </c>
      <c r="J5" s="195"/>
      <c r="K5" s="193" t="s">
        <v>11</v>
      </c>
      <c r="L5" s="195"/>
      <c r="M5" s="193" t="s">
        <v>12</v>
      </c>
      <c r="N5" s="195"/>
      <c r="O5" s="193" t="s">
        <v>8</v>
      </c>
      <c r="P5" s="195"/>
      <c r="Q5" s="193" t="s">
        <v>13</v>
      </c>
      <c r="R5" s="195"/>
      <c r="S5" s="193" t="s">
        <v>14</v>
      </c>
      <c r="T5" s="195"/>
      <c r="U5" s="193" t="s">
        <v>12</v>
      </c>
      <c r="V5" s="195"/>
      <c r="W5" s="191"/>
      <c r="X5" s="197"/>
      <c r="Y5" s="191"/>
      <c r="Z5" s="197"/>
      <c r="AA5" s="198" t="s">
        <v>15</v>
      </c>
      <c r="AB5" s="189" t="s">
        <v>121</v>
      </c>
      <c r="AC5" s="23"/>
      <c r="AD5" s="3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32" customFormat="1" ht="18" customHeight="1" x14ac:dyDescent="0.4">
      <c r="A6" s="214"/>
      <c r="B6" s="214"/>
      <c r="C6" s="214"/>
      <c r="D6" s="214"/>
      <c r="E6" s="214"/>
      <c r="F6" s="215"/>
      <c r="G6" s="29" t="s">
        <v>16</v>
      </c>
      <c r="H6" s="30" t="s">
        <v>121</v>
      </c>
      <c r="I6" s="29" t="s">
        <v>16</v>
      </c>
      <c r="J6" s="30" t="s">
        <v>121</v>
      </c>
      <c r="K6" s="29" t="s">
        <v>16</v>
      </c>
      <c r="L6" s="30" t="s">
        <v>121</v>
      </c>
      <c r="M6" s="29" t="s">
        <v>16</v>
      </c>
      <c r="N6" s="30" t="s">
        <v>121</v>
      </c>
      <c r="O6" s="29" t="s">
        <v>16</v>
      </c>
      <c r="P6" s="30" t="s">
        <v>121</v>
      </c>
      <c r="Q6" s="29" t="s">
        <v>16</v>
      </c>
      <c r="R6" s="30" t="s">
        <v>121</v>
      </c>
      <c r="S6" s="29" t="s">
        <v>16</v>
      </c>
      <c r="T6" s="30" t="s">
        <v>121</v>
      </c>
      <c r="U6" s="29" t="s">
        <v>16</v>
      </c>
      <c r="V6" s="30" t="s">
        <v>121</v>
      </c>
      <c r="W6" s="29" t="s">
        <v>16</v>
      </c>
      <c r="X6" s="30" t="s">
        <v>121</v>
      </c>
      <c r="Y6" s="29" t="s">
        <v>16</v>
      </c>
      <c r="Z6" s="30" t="s">
        <v>121</v>
      </c>
      <c r="AA6" s="199"/>
      <c r="AB6" s="191"/>
      <c r="AC6" s="31"/>
      <c r="AD6" s="4" t="s">
        <v>51</v>
      </c>
      <c r="AE6" s="24"/>
      <c r="AF6" s="4" t="s">
        <v>51</v>
      </c>
      <c r="AG6" s="4" t="s">
        <v>52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32" customFormat="1" ht="11" customHeight="1" x14ac:dyDescent="0.4">
      <c r="A7" s="33"/>
      <c r="B7" s="33"/>
      <c r="C7" s="33"/>
      <c r="D7" s="33"/>
      <c r="E7" s="33"/>
      <c r="F7" s="33"/>
      <c r="G7" s="34"/>
      <c r="H7" s="35"/>
      <c r="I7" s="34"/>
      <c r="J7" s="35"/>
      <c r="K7" s="34"/>
      <c r="L7" s="35"/>
      <c r="M7" s="34"/>
      <c r="N7" s="35"/>
      <c r="O7" s="34"/>
      <c r="P7" s="35"/>
      <c r="Q7" s="34"/>
      <c r="R7" s="35"/>
      <c r="S7" s="34"/>
      <c r="T7" s="35"/>
      <c r="U7" s="34"/>
      <c r="V7" s="35"/>
      <c r="W7" s="34"/>
      <c r="X7" s="35"/>
      <c r="Y7" s="34"/>
      <c r="Z7" s="35"/>
      <c r="AA7" s="34"/>
      <c r="AB7" s="34"/>
      <c r="AC7" s="31"/>
      <c r="AD7" s="4"/>
      <c r="AE7" s="24"/>
      <c r="AF7" s="4"/>
      <c r="AG7" s="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30" customHeight="1" x14ac:dyDescent="0.4">
      <c r="A8" s="217" t="s">
        <v>54</v>
      </c>
      <c r="B8" s="217"/>
      <c r="C8" s="217"/>
      <c r="D8" s="217"/>
      <c r="E8" s="217"/>
      <c r="F8" s="217"/>
      <c r="G8" s="36">
        <f>G9</f>
        <v>169877</v>
      </c>
      <c r="H8" s="37">
        <f t="shared" ref="H8:H46" si="0">ROUND(G8/$AA8*100,2)</f>
        <v>100</v>
      </c>
      <c r="I8" s="37"/>
      <c r="J8" s="37"/>
      <c r="K8" s="37"/>
      <c r="L8" s="37"/>
      <c r="M8" s="37"/>
      <c r="N8" s="37"/>
      <c r="O8" s="36">
        <f>O9</f>
        <v>169877</v>
      </c>
      <c r="P8" s="37">
        <f>ROUND(O8/$AA8*100,2)</f>
        <v>100</v>
      </c>
      <c r="Q8" s="36"/>
      <c r="R8" s="38"/>
      <c r="S8" s="36"/>
      <c r="T8" s="38"/>
      <c r="U8" s="36"/>
      <c r="V8" s="38"/>
      <c r="W8" s="36"/>
      <c r="X8" s="38"/>
      <c r="Y8" s="36"/>
      <c r="Z8" s="38"/>
      <c r="AA8" s="36">
        <f>AA9</f>
        <v>169877</v>
      </c>
      <c r="AB8" s="36">
        <f>ROUND(AA8/$AA8*100,2)</f>
        <v>100</v>
      </c>
      <c r="AC8" s="39"/>
    </row>
    <row r="9" spans="1:256" ht="32" customHeight="1" x14ac:dyDescent="0.4">
      <c r="A9" s="201" t="s">
        <v>17</v>
      </c>
      <c r="B9" s="201"/>
      <c r="C9" s="201"/>
      <c r="D9" s="201"/>
      <c r="E9" s="201"/>
      <c r="F9" s="201"/>
      <c r="G9" s="36">
        <f>G10</f>
        <v>169877</v>
      </c>
      <c r="H9" s="37">
        <f t="shared" si="0"/>
        <v>100</v>
      </c>
      <c r="I9" s="37"/>
      <c r="J9" s="37"/>
      <c r="K9" s="37"/>
      <c r="L9" s="37"/>
      <c r="M9" s="37"/>
      <c r="N9" s="37"/>
      <c r="O9" s="36">
        <f>O10</f>
        <v>169877</v>
      </c>
      <c r="P9" s="37">
        <f t="shared" ref="P9:P18" si="1">ROUND(O9/$AA9*100,2)</f>
        <v>100</v>
      </c>
      <c r="Q9" s="36"/>
      <c r="R9" s="38"/>
      <c r="S9" s="36"/>
      <c r="T9" s="38"/>
      <c r="U9" s="36"/>
      <c r="V9" s="38"/>
      <c r="W9" s="36"/>
      <c r="X9" s="38"/>
      <c r="Y9" s="36"/>
      <c r="Z9" s="38"/>
      <c r="AA9" s="36">
        <f>AA10</f>
        <v>169877</v>
      </c>
      <c r="AB9" s="42">
        <v>100</v>
      </c>
      <c r="AC9" s="39"/>
    </row>
    <row r="10" spans="1:256" ht="30" customHeight="1" x14ac:dyDescent="0.4">
      <c r="A10" s="43"/>
      <c r="B10" s="43"/>
      <c r="C10" s="44" t="s">
        <v>18</v>
      </c>
      <c r="D10" s="43"/>
      <c r="E10" s="43"/>
      <c r="F10" s="45"/>
      <c r="G10" s="46">
        <f>SUM(G11:G12)</f>
        <v>169877</v>
      </c>
      <c r="H10" s="47">
        <f t="shared" si="0"/>
        <v>100</v>
      </c>
      <c r="I10" s="48"/>
      <c r="J10" s="48"/>
      <c r="K10" s="48"/>
      <c r="L10" s="48"/>
      <c r="M10" s="48"/>
      <c r="N10" s="48"/>
      <c r="O10" s="46">
        <f>SUM(O11:O12)</f>
        <v>169877</v>
      </c>
      <c r="P10" s="47">
        <f t="shared" si="1"/>
        <v>100</v>
      </c>
      <c r="Q10" s="46"/>
      <c r="R10" s="49"/>
      <c r="S10" s="46"/>
      <c r="T10" s="49"/>
      <c r="U10" s="46"/>
      <c r="V10" s="49"/>
      <c r="W10" s="46"/>
      <c r="X10" s="49"/>
      <c r="Y10" s="46"/>
      <c r="Z10" s="49"/>
      <c r="AA10" s="46">
        <f>SUM(AA11:AA12)</f>
        <v>169877</v>
      </c>
      <c r="AB10" s="50">
        <v>100</v>
      </c>
      <c r="AC10" s="39"/>
    </row>
    <row r="11" spans="1:256" ht="30" customHeight="1" x14ac:dyDescent="0.4">
      <c r="A11" s="43"/>
      <c r="B11" s="43"/>
      <c r="C11" s="43"/>
      <c r="D11" s="104" t="s">
        <v>19</v>
      </c>
      <c r="E11" s="218" t="s">
        <v>20</v>
      </c>
      <c r="F11" s="219"/>
      <c r="G11" s="46">
        <v>10280</v>
      </c>
      <c r="H11" s="47">
        <f t="shared" si="0"/>
        <v>100</v>
      </c>
      <c r="I11" s="48"/>
      <c r="J11" s="48"/>
      <c r="K11" s="48"/>
      <c r="L11" s="48"/>
      <c r="M11" s="48"/>
      <c r="N11" s="48"/>
      <c r="O11" s="46">
        <f>G11+I11+K11+M11</f>
        <v>10280</v>
      </c>
      <c r="P11" s="47">
        <f>ROUND(O11/$AA11*100,2)</f>
        <v>100</v>
      </c>
      <c r="Q11" s="46"/>
      <c r="R11" s="49"/>
      <c r="S11" s="46"/>
      <c r="T11" s="49"/>
      <c r="U11" s="46"/>
      <c r="V11" s="49"/>
      <c r="W11" s="46"/>
      <c r="X11" s="49"/>
      <c r="Y11" s="46"/>
      <c r="Z11" s="49"/>
      <c r="AA11" s="46">
        <f>O11+Y11</f>
        <v>10280</v>
      </c>
      <c r="AB11" s="50">
        <v>100</v>
      </c>
      <c r="AC11" s="39"/>
    </row>
    <row r="12" spans="1:256" ht="30" customHeight="1" x14ac:dyDescent="0.4">
      <c r="A12" s="51"/>
      <c r="B12" s="51"/>
      <c r="C12" s="51"/>
      <c r="D12" s="92" t="s">
        <v>21</v>
      </c>
      <c r="E12" s="204" t="s">
        <v>22</v>
      </c>
      <c r="F12" s="205"/>
      <c r="G12" s="46">
        <v>159597</v>
      </c>
      <c r="H12" s="54">
        <f t="shared" si="0"/>
        <v>100</v>
      </c>
      <c r="I12" s="55"/>
      <c r="J12" s="55"/>
      <c r="K12" s="55"/>
      <c r="L12" s="55"/>
      <c r="M12" s="55"/>
      <c r="N12" s="55"/>
      <c r="O12" s="46">
        <f>G12+I12+K12+M12</f>
        <v>159597</v>
      </c>
      <c r="P12" s="54">
        <f t="shared" si="1"/>
        <v>100</v>
      </c>
      <c r="Q12" s="5"/>
      <c r="R12" s="56"/>
      <c r="S12" s="5"/>
      <c r="T12" s="56"/>
      <c r="U12" s="5"/>
      <c r="V12" s="56"/>
      <c r="W12" s="5"/>
      <c r="X12" s="56"/>
      <c r="Y12" s="5"/>
      <c r="Z12" s="56"/>
      <c r="AA12" s="46">
        <f>O12+Y12</f>
        <v>159597</v>
      </c>
      <c r="AB12" s="57">
        <v>100</v>
      </c>
      <c r="AC12" s="39"/>
    </row>
    <row r="13" spans="1:256" ht="30" customHeight="1" x14ac:dyDescent="0.4">
      <c r="A13" s="216" t="s">
        <v>53</v>
      </c>
      <c r="B13" s="216"/>
      <c r="C13" s="216"/>
      <c r="D13" s="216"/>
      <c r="E13" s="216"/>
      <c r="F13" s="216"/>
      <c r="G13" s="58">
        <f>G14+G23+G50+G99</f>
        <v>62276016</v>
      </c>
      <c r="H13" s="59">
        <f>ROUND(G13/$AA13*100,2)</f>
        <v>25.56</v>
      </c>
      <c r="I13" s="58">
        <f>I14+I23+I50+I99</f>
        <v>104422</v>
      </c>
      <c r="J13" s="59">
        <f>ROUND(I13/$AA13*100,2)</f>
        <v>0.04</v>
      </c>
      <c r="K13" s="58">
        <f>K14+K23+K50+K99</f>
        <v>3979200</v>
      </c>
      <c r="L13" s="59">
        <f>ROUND(K13/$AA13*100,2)</f>
        <v>1.63</v>
      </c>
      <c r="M13" s="58">
        <f>M14+M23+M50+M99</f>
        <v>885964</v>
      </c>
      <c r="N13" s="59">
        <f>ROUND(M13/$AA13*100,2)+0.01</f>
        <v>0.37</v>
      </c>
      <c r="O13" s="58">
        <f>O14+O23+O50+O99</f>
        <v>67245602</v>
      </c>
      <c r="P13" s="59">
        <f>ROUND(O13/$AA13*100,2)</f>
        <v>27.6</v>
      </c>
      <c r="Q13" s="58">
        <f>Q14+Q23+Q50+Q99</f>
        <v>40363219</v>
      </c>
      <c r="R13" s="59">
        <f>ROUND(Q13/$AA13*100,4)</f>
        <v>16.567299999999999</v>
      </c>
      <c r="S13" s="58">
        <f>S14+S23+S50+S99</f>
        <v>125180431</v>
      </c>
      <c r="T13" s="59">
        <f>ROUND(S13/$AA13*100,2)</f>
        <v>51.38</v>
      </c>
      <c r="U13" s="58">
        <f>U14+U23+U50+U99</f>
        <v>8000000</v>
      </c>
      <c r="V13" s="59">
        <f>ROUND(U13/$AA13*100,2)</f>
        <v>3.28</v>
      </c>
      <c r="W13" s="58">
        <f>W14+W23+W50+W99</f>
        <v>2843000</v>
      </c>
      <c r="X13" s="59">
        <f>ROUND(W13/$AA13*100,2)</f>
        <v>1.17</v>
      </c>
      <c r="Y13" s="58">
        <f>Y14+Y23+Y50+Y99</f>
        <v>176386650</v>
      </c>
      <c r="Z13" s="59">
        <f>ROUND(Y13/$AA13*100,2)</f>
        <v>72.400000000000006</v>
      </c>
      <c r="AA13" s="58">
        <f>AA14+AA23+AA50+AA99</f>
        <v>243632252</v>
      </c>
      <c r="AB13" s="58">
        <f t="shared" ref="AB13:AB18" si="2">ROUND(AA13/$AA13*100,2)</f>
        <v>100</v>
      </c>
      <c r="AC13" s="61">
        <f>H13+J13+L13+N13</f>
        <v>27.599999999999998</v>
      </c>
      <c r="AD13" s="62">
        <f t="shared" ref="AD13:AD18" si="3">P13-AC13</f>
        <v>0</v>
      </c>
      <c r="AE13" s="61">
        <f>R13+T13+V13+X13</f>
        <v>72.397300000000001</v>
      </c>
      <c r="AF13" s="62">
        <f t="shared" ref="AF13:AF18" si="4">AE13-Z13</f>
        <v>-2.7000000000043656E-3</v>
      </c>
      <c r="AG13" s="61">
        <f t="shared" ref="AG13:AG18" si="5">P13+Z13-AB13</f>
        <v>0</v>
      </c>
      <c r="AH13" s="111">
        <f>G13+I13+K13+M13-O13</f>
        <v>0</v>
      </c>
      <c r="AI13" s="111">
        <f t="shared" ref="AI13:AI17" si="6">Q13+S13+U13+W13-Y13</f>
        <v>0</v>
      </c>
      <c r="AJ13" s="112">
        <f t="shared" ref="AJ13:AJ17" si="7">O13+Y13-AA13</f>
        <v>0</v>
      </c>
      <c r="AK13" s="171">
        <f>G13/AA13</f>
        <v>0.25561482721918116</v>
      </c>
      <c r="AL13" s="171">
        <f>I13/AA13</f>
        <v>4.2860499438309178E-4</v>
      </c>
      <c r="AM13" s="171">
        <f>K13/AA13</f>
        <v>1.633281294793433E-2</v>
      </c>
      <c r="AN13" s="171">
        <f>M13/AA13</f>
        <v>3.636480772668801E-3</v>
      </c>
      <c r="AO13" s="169">
        <f>Q13/AA13</f>
        <v>0.16567272464402619</v>
      </c>
      <c r="AP13" s="169">
        <f>S13/AA13</f>
        <v>0.51380894759368723</v>
      </c>
      <c r="AQ13" s="169">
        <f>U13/AA13</f>
        <v>3.2836375046108431E-2</v>
      </c>
      <c r="AR13" s="169">
        <f>W13/AA13</f>
        <v>1.1669226782010782E-2</v>
      </c>
    </row>
    <row r="14" spans="1:256" ht="32" customHeight="1" x14ac:dyDescent="0.4">
      <c r="A14" s="201" t="s">
        <v>23</v>
      </c>
      <c r="B14" s="201"/>
      <c r="C14" s="201"/>
      <c r="D14" s="201"/>
      <c r="E14" s="201"/>
      <c r="F14" s="201"/>
      <c r="G14" s="58">
        <f>G15+G19+G22</f>
        <v>1204452</v>
      </c>
      <c r="H14" s="64">
        <f>ROUND(G14/$AA14*100,2)</f>
        <v>100</v>
      </c>
      <c r="I14" s="58"/>
      <c r="J14" s="59"/>
      <c r="K14" s="65"/>
      <c r="L14" s="59"/>
      <c r="M14" s="65"/>
      <c r="N14" s="59"/>
      <c r="O14" s="58">
        <f>O15+O19+O22</f>
        <v>1204452</v>
      </c>
      <c r="P14" s="64">
        <f>ROUND(O14/$AA14*100,2)</f>
        <v>100</v>
      </c>
      <c r="Q14" s="58"/>
      <c r="R14" s="59"/>
      <c r="S14" s="58"/>
      <c r="T14" s="59"/>
      <c r="U14" s="58"/>
      <c r="V14" s="59"/>
      <c r="W14" s="58"/>
      <c r="X14" s="59"/>
      <c r="Y14" s="65"/>
      <c r="Z14" s="59"/>
      <c r="AA14" s="58">
        <f>AA15+AA19+AA22</f>
        <v>1204452</v>
      </c>
      <c r="AB14" s="58">
        <f t="shared" si="2"/>
        <v>100</v>
      </c>
      <c r="AC14" s="61">
        <f t="shared" ref="AC14:AC18" si="8">H14+J14+L14+N14</f>
        <v>100</v>
      </c>
      <c r="AD14" s="62">
        <f t="shared" si="3"/>
        <v>0</v>
      </c>
      <c r="AE14" s="61">
        <f t="shared" ref="AE14:AE16" si="9">R14+T14+V14+X14</f>
        <v>0</v>
      </c>
      <c r="AF14" s="62">
        <f t="shared" si="4"/>
        <v>0</v>
      </c>
      <c r="AG14" s="61">
        <f t="shared" si="5"/>
        <v>0</v>
      </c>
      <c r="AH14" s="111">
        <f t="shared" ref="AH14:AH17" si="10">G14+I14+K14+M14-O14</f>
        <v>0</v>
      </c>
      <c r="AI14" s="111">
        <f t="shared" si="6"/>
        <v>0</v>
      </c>
      <c r="AJ14" s="112">
        <f t="shared" si="7"/>
        <v>0</v>
      </c>
      <c r="AK14" s="112"/>
      <c r="AL14" s="112"/>
      <c r="AM14" s="112"/>
      <c r="AN14" s="112"/>
      <c r="DE14" s="66"/>
    </row>
    <row r="15" spans="1:256" ht="30" customHeight="1" x14ac:dyDescent="0.4">
      <c r="A15" s="51"/>
      <c r="B15" s="51"/>
      <c r="C15" s="52" t="s">
        <v>24</v>
      </c>
      <c r="D15" s="51"/>
      <c r="E15" s="51"/>
      <c r="F15" s="53"/>
      <c r="G15" s="46">
        <f>SUM(G16:G18)</f>
        <v>564307</v>
      </c>
      <c r="H15" s="54">
        <f t="shared" si="0"/>
        <v>100</v>
      </c>
      <c r="I15" s="58"/>
      <c r="J15" s="59"/>
      <c r="K15" s="65"/>
      <c r="L15" s="59"/>
      <c r="M15" s="65"/>
      <c r="N15" s="59"/>
      <c r="O15" s="46">
        <f>SUM(O16:O18)</f>
        <v>564307</v>
      </c>
      <c r="P15" s="54">
        <f t="shared" si="1"/>
        <v>100</v>
      </c>
      <c r="Q15" s="5"/>
      <c r="R15" s="59"/>
      <c r="S15" s="58"/>
      <c r="T15" s="59"/>
      <c r="U15" s="58"/>
      <c r="V15" s="59"/>
      <c r="W15" s="58"/>
      <c r="X15" s="59"/>
      <c r="Y15" s="5"/>
      <c r="Z15" s="59"/>
      <c r="AA15" s="46">
        <f>SUM(AA16:AA18)</f>
        <v>564307</v>
      </c>
      <c r="AB15" s="67">
        <f t="shared" si="2"/>
        <v>100</v>
      </c>
      <c r="AC15" s="61">
        <f t="shared" si="8"/>
        <v>100</v>
      </c>
      <c r="AD15" s="62">
        <f t="shared" si="3"/>
        <v>0</v>
      </c>
      <c r="AE15" s="61">
        <f t="shared" si="9"/>
        <v>0</v>
      </c>
      <c r="AF15" s="62">
        <f t="shared" si="4"/>
        <v>0</v>
      </c>
      <c r="AG15" s="61">
        <f t="shared" si="5"/>
        <v>0</v>
      </c>
      <c r="AH15" s="111">
        <f t="shared" si="10"/>
        <v>0</v>
      </c>
      <c r="AI15" s="111">
        <f t="shared" si="6"/>
        <v>0</v>
      </c>
      <c r="AJ15" s="112">
        <f t="shared" si="7"/>
        <v>0</v>
      </c>
      <c r="AK15" s="112"/>
      <c r="AL15" s="112"/>
      <c r="AM15" s="112"/>
      <c r="AN15" s="112"/>
    </row>
    <row r="16" spans="1:256" ht="39" customHeight="1" x14ac:dyDescent="0.4">
      <c r="A16" s="51"/>
      <c r="B16" s="51"/>
      <c r="C16" s="51"/>
      <c r="D16" s="104" t="s">
        <v>19</v>
      </c>
      <c r="E16" s="188" t="s">
        <v>122</v>
      </c>
      <c r="F16" s="205"/>
      <c r="G16" s="46">
        <v>10000</v>
      </c>
      <c r="H16" s="54">
        <f t="shared" si="0"/>
        <v>100</v>
      </c>
      <c r="I16" s="58"/>
      <c r="J16" s="59"/>
      <c r="K16" s="65"/>
      <c r="L16" s="59"/>
      <c r="M16" s="65"/>
      <c r="N16" s="59"/>
      <c r="O16" s="46">
        <f t="shared" ref="O16:O18" si="11">G16+I16+K16+M16</f>
        <v>10000</v>
      </c>
      <c r="P16" s="54">
        <f t="shared" si="1"/>
        <v>100</v>
      </c>
      <c r="Q16" s="5"/>
      <c r="R16" s="59"/>
      <c r="S16" s="58"/>
      <c r="T16" s="59"/>
      <c r="U16" s="58"/>
      <c r="V16" s="59"/>
      <c r="W16" s="58"/>
      <c r="X16" s="59"/>
      <c r="Y16" s="5"/>
      <c r="Z16" s="59"/>
      <c r="AA16" s="46">
        <f>O16+Y16</f>
        <v>10000</v>
      </c>
      <c r="AB16" s="67">
        <f t="shared" si="2"/>
        <v>100</v>
      </c>
      <c r="AC16" s="61">
        <f t="shared" si="8"/>
        <v>100</v>
      </c>
      <c r="AD16" s="62">
        <f t="shared" si="3"/>
        <v>0</v>
      </c>
      <c r="AE16" s="61">
        <f t="shared" si="9"/>
        <v>0</v>
      </c>
      <c r="AF16" s="62">
        <f t="shared" si="4"/>
        <v>0</v>
      </c>
      <c r="AG16" s="61">
        <f t="shared" si="5"/>
        <v>0</v>
      </c>
      <c r="AH16" s="111">
        <f t="shared" si="10"/>
        <v>0</v>
      </c>
      <c r="AI16" s="111">
        <f t="shared" si="6"/>
        <v>0</v>
      </c>
      <c r="AJ16" s="112">
        <f t="shared" si="7"/>
        <v>0</v>
      </c>
      <c r="AK16" s="112"/>
      <c r="AL16" s="112"/>
      <c r="AM16" s="112"/>
      <c r="AN16" s="112"/>
    </row>
    <row r="17" spans="1:256" ht="39" customHeight="1" x14ac:dyDescent="0.4">
      <c r="A17" s="51"/>
      <c r="B17" s="51"/>
      <c r="C17" s="51"/>
      <c r="D17" s="104" t="s">
        <v>21</v>
      </c>
      <c r="E17" s="188" t="s">
        <v>114</v>
      </c>
      <c r="F17" s="205"/>
      <c r="G17" s="46">
        <v>285594</v>
      </c>
      <c r="H17" s="54">
        <f>ROUND(G17/$AA17*100,2)</f>
        <v>100</v>
      </c>
      <c r="I17" s="58"/>
      <c r="J17" s="59"/>
      <c r="K17" s="65"/>
      <c r="L17" s="59"/>
      <c r="M17" s="65"/>
      <c r="N17" s="59"/>
      <c r="O17" s="46">
        <f t="shared" si="11"/>
        <v>285594</v>
      </c>
      <c r="P17" s="54">
        <f t="shared" si="1"/>
        <v>100</v>
      </c>
      <c r="Q17" s="5"/>
      <c r="R17" s="59"/>
      <c r="S17" s="58"/>
      <c r="T17" s="59"/>
      <c r="U17" s="58"/>
      <c r="V17" s="59"/>
      <c r="W17" s="58"/>
      <c r="X17" s="59"/>
      <c r="Y17" s="5"/>
      <c r="Z17" s="59"/>
      <c r="AA17" s="46">
        <f t="shared" ref="AA17:AA18" si="12">O17+Y17</f>
        <v>285594</v>
      </c>
      <c r="AB17" s="67">
        <f t="shared" si="2"/>
        <v>100</v>
      </c>
      <c r="AC17" s="61">
        <f t="shared" si="8"/>
        <v>100</v>
      </c>
      <c r="AD17" s="62">
        <f t="shared" si="3"/>
        <v>0</v>
      </c>
      <c r="AE17" s="61">
        <f>R17+T17+V17+X17</f>
        <v>0</v>
      </c>
      <c r="AF17" s="62">
        <f t="shared" si="4"/>
        <v>0</v>
      </c>
      <c r="AG17" s="61">
        <f t="shared" si="5"/>
        <v>0</v>
      </c>
      <c r="AH17" s="111">
        <f t="shared" si="10"/>
        <v>0</v>
      </c>
      <c r="AI17" s="111">
        <f t="shared" si="6"/>
        <v>0</v>
      </c>
      <c r="AJ17" s="112">
        <f t="shared" si="7"/>
        <v>0</v>
      </c>
      <c r="AK17" s="112"/>
      <c r="AL17" s="112"/>
      <c r="AM17" s="112"/>
      <c r="AN17" s="112"/>
    </row>
    <row r="18" spans="1:256" ht="39" customHeight="1" x14ac:dyDescent="0.4">
      <c r="A18" s="51"/>
      <c r="B18" s="51"/>
      <c r="C18" s="51"/>
      <c r="D18" s="104" t="s">
        <v>26</v>
      </c>
      <c r="E18" s="188" t="s">
        <v>150</v>
      </c>
      <c r="F18" s="205"/>
      <c r="G18" s="46">
        <v>268713</v>
      </c>
      <c r="H18" s="54">
        <f t="shared" si="0"/>
        <v>100</v>
      </c>
      <c r="I18" s="58"/>
      <c r="J18" s="59"/>
      <c r="K18" s="65"/>
      <c r="L18" s="59"/>
      <c r="M18" s="65"/>
      <c r="N18" s="59"/>
      <c r="O18" s="46">
        <f t="shared" si="11"/>
        <v>268713</v>
      </c>
      <c r="P18" s="54">
        <f t="shared" si="1"/>
        <v>100</v>
      </c>
      <c r="Q18" s="5"/>
      <c r="R18" s="59"/>
      <c r="S18" s="58"/>
      <c r="T18" s="59"/>
      <c r="U18" s="58"/>
      <c r="V18" s="59"/>
      <c r="W18" s="58"/>
      <c r="X18" s="59"/>
      <c r="Y18" s="5"/>
      <c r="Z18" s="59"/>
      <c r="AA18" s="46">
        <f t="shared" si="12"/>
        <v>268713</v>
      </c>
      <c r="AB18" s="67">
        <f t="shared" si="2"/>
        <v>100</v>
      </c>
      <c r="AC18" s="61">
        <f t="shared" si="8"/>
        <v>100</v>
      </c>
      <c r="AD18" s="62">
        <f t="shared" si="3"/>
        <v>0</v>
      </c>
      <c r="AE18" s="61">
        <f>R18+T18+V18+X18</f>
        <v>0</v>
      </c>
      <c r="AF18" s="62">
        <f t="shared" si="4"/>
        <v>0</v>
      </c>
      <c r="AG18" s="61">
        <f t="shared" si="5"/>
        <v>0</v>
      </c>
      <c r="AH18" s="111">
        <f>G18+I18+K18+M18-O18</f>
        <v>0</v>
      </c>
      <c r="AI18" s="111">
        <f>Q18+S18+U18+W18-Y18</f>
        <v>0</v>
      </c>
      <c r="AJ18" s="112">
        <f>O18+Y18-AA18</f>
        <v>0</v>
      </c>
      <c r="AK18" s="112"/>
      <c r="AL18" s="112"/>
      <c r="AM18" s="112"/>
      <c r="AN18" s="112"/>
    </row>
    <row r="19" spans="1:256" s="132" customFormat="1" ht="30" customHeight="1" x14ac:dyDescent="0.4">
      <c r="A19" s="51"/>
      <c r="B19" s="51"/>
      <c r="C19" s="129" t="s">
        <v>29</v>
      </c>
      <c r="D19" s="51"/>
      <c r="E19" s="51"/>
      <c r="F19" s="130"/>
      <c r="G19" s="46">
        <f>SUM(G20:G21)</f>
        <v>13570</v>
      </c>
      <c r="H19" s="54">
        <f t="shared" ref="H19:H20" si="13">ROUND(G19/$AA19*100,2)</f>
        <v>100</v>
      </c>
      <c r="I19" s="58"/>
      <c r="J19" s="59"/>
      <c r="K19" s="65"/>
      <c r="L19" s="59"/>
      <c r="M19" s="65"/>
      <c r="N19" s="59"/>
      <c r="O19" s="46">
        <f>SUM(O20:O21)</f>
        <v>13570</v>
      </c>
      <c r="P19" s="54">
        <f t="shared" ref="P19:P21" si="14">ROUND(O19/$AA19*100,2)</f>
        <v>100</v>
      </c>
      <c r="Q19" s="5"/>
      <c r="R19" s="59"/>
      <c r="S19" s="58"/>
      <c r="T19" s="59"/>
      <c r="U19" s="58"/>
      <c r="V19" s="59"/>
      <c r="W19" s="58"/>
      <c r="X19" s="59"/>
      <c r="Y19" s="5"/>
      <c r="Z19" s="59"/>
      <c r="AA19" s="46">
        <f>SUM(AA20:AA21)</f>
        <v>13570</v>
      </c>
      <c r="AB19" s="67">
        <f t="shared" ref="AB19:AB21" si="15">ROUND(AA19/$AA19*100,2)</f>
        <v>100</v>
      </c>
      <c r="AC19" s="61">
        <f t="shared" ref="AC19:AC21" si="16">H19+J19+L19+N19</f>
        <v>100</v>
      </c>
      <c r="AD19" s="62">
        <f t="shared" ref="AD19:AD21" si="17">P19-AC19</f>
        <v>0</v>
      </c>
      <c r="AE19" s="61">
        <f t="shared" ref="AE19:AE20" si="18">R19+T19+V19+X19</f>
        <v>0</v>
      </c>
      <c r="AF19" s="62">
        <f t="shared" ref="AF19:AF21" si="19">AE19-Z19</f>
        <v>0</v>
      </c>
      <c r="AG19" s="61">
        <f t="shared" ref="AG19:AG21" si="20">P19+Z19-AB19</f>
        <v>0</v>
      </c>
      <c r="AH19" s="111">
        <f t="shared" ref="AH19:AH21" si="21">G19+I19+K19+M19-O19</f>
        <v>0</v>
      </c>
      <c r="AI19" s="111">
        <f t="shared" ref="AI19:AI21" si="22">Q19+S19+U19+W19-Y19</f>
        <v>0</v>
      </c>
      <c r="AJ19" s="112">
        <f t="shared" ref="AJ19:AJ21" si="23">O19+Y19-AA19</f>
        <v>0</v>
      </c>
      <c r="AK19" s="112"/>
      <c r="AL19" s="112"/>
      <c r="AM19" s="112"/>
      <c r="AN19" s="112"/>
      <c r="AO19" s="133"/>
    </row>
    <row r="20" spans="1:256" s="132" customFormat="1" ht="52" customHeight="1" x14ac:dyDescent="0.4">
      <c r="A20" s="51"/>
      <c r="B20" s="51"/>
      <c r="C20" s="51"/>
      <c r="D20" s="104" t="s">
        <v>19</v>
      </c>
      <c r="E20" s="188" t="s">
        <v>123</v>
      </c>
      <c r="F20" s="205"/>
      <c r="G20" s="46">
        <v>9300</v>
      </c>
      <c r="H20" s="54">
        <f t="shared" si="13"/>
        <v>100</v>
      </c>
      <c r="I20" s="58"/>
      <c r="J20" s="59"/>
      <c r="K20" s="65"/>
      <c r="L20" s="59"/>
      <c r="M20" s="65"/>
      <c r="N20" s="59"/>
      <c r="O20" s="46">
        <f t="shared" ref="O20:O21" si="24">G20+I20+K20+M20</f>
        <v>9300</v>
      </c>
      <c r="P20" s="54">
        <f t="shared" si="14"/>
        <v>100</v>
      </c>
      <c r="Q20" s="5"/>
      <c r="R20" s="59"/>
      <c r="S20" s="58"/>
      <c r="T20" s="59"/>
      <c r="U20" s="58"/>
      <c r="V20" s="59"/>
      <c r="W20" s="58"/>
      <c r="X20" s="59"/>
      <c r="Y20" s="5"/>
      <c r="Z20" s="59"/>
      <c r="AA20" s="46">
        <f>O20+Y20</f>
        <v>9300</v>
      </c>
      <c r="AB20" s="67">
        <f t="shared" si="15"/>
        <v>100</v>
      </c>
      <c r="AC20" s="61">
        <f t="shared" si="16"/>
        <v>100</v>
      </c>
      <c r="AD20" s="62">
        <f t="shared" si="17"/>
        <v>0</v>
      </c>
      <c r="AE20" s="61">
        <f t="shared" si="18"/>
        <v>0</v>
      </c>
      <c r="AF20" s="62">
        <f t="shared" si="19"/>
        <v>0</v>
      </c>
      <c r="AG20" s="61">
        <f t="shared" si="20"/>
        <v>0</v>
      </c>
      <c r="AH20" s="111">
        <f t="shared" si="21"/>
        <v>0</v>
      </c>
      <c r="AI20" s="111">
        <f t="shared" si="22"/>
        <v>0</v>
      </c>
      <c r="AJ20" s="112">
        <f t="shared" si="23"/>
        <v>0</v>
      </c>
      <c r="AK20" s="112"/>
      <c r="AL20" s="112"/>
      <c r="AM20" s="112"/>
      <c r="AN20" s="112"/>
      <c r="AO20" s="133"/>
    </row>
    <row r="21" spans="1:256" s="132" customFormat="1" ht="39" customHeight="1" x14ac:dyDescent="0.4">
      <c r="A21" s="51"/>
      <c r="B21" s="51"/>
      <c r="C21" s="51"/>
      <c r="D21" s="104" t="s">
        <v>21</v>
      </c>
      <c r="E21" s="188" t="s">
        <v>124</v>
      </c>
      <c r="F21" s="205"/>
      <c r="G21" s="46">
        <v>4270</v>
      </c>
      <c r="H21" s="54">
        <f t="shared" ref="H21:H28" si="25">ROUND(G21/$AA21*100,2)</f>
        <v>100</v>
      </c>
      <c r="I21" s="58"/>
      <c r="J21" s="59"/>
      <c r="K21" s="65"/>
      <c r="L21" s="59"/>
      <c r="M21" s="65"/>
      <c r="N21" s="59"/>
      <c r="O21" s="46">
        <f t="shared" si="24"/>
        <v>4270</v>
      </c>
      <c r="P21" s="54">
        <f t="shared" si="14"/>
        <v>100</v>
      </c>
      <c r="Q21" s="5"/>
      <c r="R21" s="59"/>
      <c r="S21" s="58"/>
      <c r="T21" s="59"/>
      <c r="U21" s="58"/>
      <c r="V21" s="59"/>
      <c r="W21" s="58"/>
      <c r="X21" s="59"/>
      <c r="Y21" s="5"/>
      <c r="Z21" s="59"/>
      <c r="AA21" s="46">
        <f t="shared" ref="AA21" si="26">O21+Y21</f>
        <v>4270</v>
      </c>
      <c r="AB21" s="67">
        <f t="shared" si="15"/>
        <v>100</v>
      </c>
      <c r="AC21" s="61">
        <f t="shared" si="16"/>
        <v>100</v>
      </c>
      <c r="AD21" s="62">
        <f t="shared" si="17"/>
        <v>0</v>
      </c>
      <c r="AE21" s="61">
        <f t="shared" ref="AE21:AE28" si="27">R21+T21+V21+X21</f>
        <v>0</v>
      </c>
      <c r="AF21" s="62">
        <f t="shared" si="19"/>
        <v>0</v>
      </c>
      <c r="AG21" s="61">
        <f t="shared" si="20"/>
        <v>0</v>
      </c>
      <c r="AH21" s="111">
        <f t="shared" si="21"/>
        <v>0</v>
      </c>
      <c r="AI21" s="111">
        <f t="shared" si="22"/>
        <v>0</v>
      </c>
      <c r="AJ21" s="112">
        <f t="shared" si="23"/>
        <v>0</v>
      </c>
      <c r="AK21" s="112"/>
      <c r="AL21" s="112"/>
      <c r="AM21" s="112"/>
      <c r="AN21" s="112"/>
      <c r="AO21" s="133"/>
    </row>
    <row r="22" spans="1:256" s="76" customFormat="1" ht="30" customHeight="1" x14ac:dyDescent="0.4">
      <c r="A22" s="51"/>
      <c r="B22" s="51"/>
      <c r="C22" s="152" t="s">
        <v>58</v>
      </c>
      <c r="D22" s="51"/>
      <c r="E22" s="51"/>
      <c r="F22" s="151"/>
      <c r="G22" s="5">
        <v>626575</v>
      </c>
      <c r="H22" s="54">
        <f t="shared" si="25"/>
        <v>100</v>
      </c>
      <c r="I22" s="58"/>
      <c r="J22" s="59"/>
      <c r="K22" s="65"/>
      <c r="L22" s="59"/>
      <c r="M22" s="65"/>
      <c r="N22" s="59"/>
      <c r="O22" s="5">
        <f>G22+I22+K22+M22</f>
        <v>626575</v>
      </c>
      <c r="P22" s="54">
        <f t="shared" ref="P22:P28" si="28">ROUND(O22/$AA22*100,2)</f>
        <v>100</v>
      </c>
      <c r="Q22" s="5"/>
      <c r="R22" s="59"/>
      <c r="S22" s="58"/>
      <c r="T22" s="59"/>
      <c r="U22" s="58"/>
      <c r="V22" s="59"/>
      <c r="W22" s="58"/>
      <c r="X22" s="59"/>
      <c r="Y22" s="5"/>
      <c r="Z22" s="59"/>
      <c r="AA22" s="5">
        <f>O22+Y22</f>
        <v>626575</v>
      </c>
      <c r="AB22" s="57">
        <v>100</v>
      </c>
      <c r="AC22" s="74">
        <f t="shared" ref="AC22:AC28" si="29">H22+J22+L22+N22</f>
        <v>100</v>
      </c>
      <c r="AD22" s="75">
        <f t="shared" ref="AD22:AD28" si="30">P22-AC22</f>
        <v>0</v>
      </c>
      <c r="AE22" s="74">
        <f t="shared" si="27"/>
        <v>0</v>
      </c>
      <c r="AF22" s="75">
        <f t="shared" ref="AF22:AF28" si="31">AE22-Z22</f>
        <v>0</v>
      </c>
      <c r="AG22" s="74">
        <f t="shared" ref="AG22:AG28" si="32">P22+Z22-AB22</f>
        <v>0</v>
      </c>
      <c r="AH22" s="113">
        <f t="shared" ref="AH22:AH28" si="33">G22+I22+K22+M22-O22</f>
        <v>0</v>
      </c>
      <c r="AI22" s="113">
        <f t="shared" ref="AI22:AI28" si="34">Q22+S22+U22+W22-Y22</f>
        <v>0</v>
      </c>
      <c r="AJ22" s="114">
        <f t="shared" ref="AJ22:AJ28" si="35">O22+Y22-AA22</f>
        <v>0</v>
      </c>
      <c r="AK22" s="114"/>
      <c r="AL22" s="114"/>
      <c r="AM22" s="114"/>
      <c r="AN22" s="114"/>
    </row>
    <row r="23" spans="1:256" s="76" customFormat="1" ht="32" customHeight="1" x14ac:dyDescent="0.4">
      <c r="A23" s="201" t="s">
        <v>25</v>
      </c>
      <c r="B23" s="201"/>
      <c r="C23" s="201"/>
      <c r="D23" s="201"/>
      <c r="E23" s="201"/>
      <c r="F23" s="201"/>
      <c r="G23" s="58">
        <f>G24+G44+G47</f>
        <v>19715400</v>
      </c>
      <c r="H23" s="59">
        <f t="shared" si="25"/>
        <v>43.81</v>
      </c>
      <c r="I23" s="58">
        <f>I24+I44+I47</f>
        <v>104422</v>
      </c>
      <c r="J23" s="59">
        <f>ROUND(I23/$AA23*100,2)</f>
        <v>0.23</v>
      </c>
      <c r="K23" s="65"/>
      <c r="L23" s="59"/>
      <c r="M23" s="65"/>
      <c r="N23" s="59"/>
      <c r="O23" s="58">
        <f>O24+O44+O47</f>
        <v>19819822</v>
      </c>
      <c r="P23" s="59">
        <f t="shared" si="28"/>
        <v>44.04</v>
      </c>
      <c r="Q23" s="58"/>
      <c r="R23" s="59"/>
      <c r="S23" s="58">
        <f>S24+S44+S47</f>
        <v>25180431</v>
      </c>
      <c r="T23" s="59">
        <f t="shared" ref="T23:T28" si="36">ROUND(S23/$AA23*100,2)</f>
        <v>55.96</v>
      </c>
      <c r="U23" s="58"/>
      <c r="V23" s="59"/>
      <c r="W23" s="58"/>
      <c r="X23" s="59"/>
      <c r="Y23" s="58">
        <f>Y24+Y44+Y47</f>
        <v>25180431</v>
      </c>
      <c r="Z23" s="59">
        <f t="shared" ref="Z23:Z28" si="37">ROUND(Y23/$AA23*100,2)</f>
        <v>55.96</v>
      </c>
      <c r="AA23" s="58">
        <f>AA24+AA44+AA47</f>
        <v>45000253</v>
      </c>
      <c r="AB23" s="58">
        <f>ROUND(AA23/$AA23*100,2)</f>
        <v>100</v>
      </c>
      <c r="AC23" s="74">
        <f t="shared" si="29"/>
        <v>44.04</v>
      </c>
      <c r="AD23" s="75">
        <f t="shared" si="30"/>
        <v>0</v>
      </c>
      <c r="AE23" s="74">
        <f t="shared" si="27"/>
        <v>55.96</v>
      </c>
      <c r="AF23" s="75">
        <f t="shared" si="31"/>
        <v>0</v>
      </c>
      <c r="AG23" s="74">
        <f t="shared" si="32"/>
        <v>0</v>
      </c>
      <c r="AH23" s="113">
        <f t="shared" si="33"/>
        <v>0</v>
      </c>
      <c r="AI23" s="113">
        <f t="shared" si="34"/>
        <v>0</v>
      </c>
      <c r="AJ23" s="114">
        <f t="shared" si="35"/>
        <v>0</v>
      </c>
      <c r="AK23" s="114"/>
      <c r="AL23" s="114"/>
      <c r="AM23" s="114"/>
      <c r="AN23" s="114"/>
    </row>
    <row r="24" spans="1:256" ht="30" customHeight="1" x14ac:dyDescent="0.4">
      <c r="A24" s="51"/>
      <c r="B24" s="51"/>
      <c r="C24" s="52" t="s">
        <v>24</v>
      </c>
      <c r="D24" s="51"/>
      <c r="E24" s="51"/>
      <c r="F24" s="53"/>
      <c r="G24" s="46">
        <f>SUM(G25:G43)</f>
        <v>9745905</v>
      </c>
      <c r="H24" s="6">
        <f t="shared" si="25"/>
        <v>34.26</v>
      </c>
      <c r="I24" s="58"/>
      <c r="J24" s="60"/>
      <c r="K24" s="65"/>
      <c r="L24" s="59"/>
      <c r="M24" s="65"/>
      <c r="N24" s="59"/>
      <c r="O24" s="46">
        <f>SUM(O25:O43)</f>
        <v>9745905</v>
      </c>
      <c r="P24" s="6">
        <f t="shared" si="28"/>
        <v>34.26</v>
      </c>
      <c r="Q24" s="5"/>
      <c r="R24" s="59"/>
      <c r="S24" s="46">
        <f>SUM(S25:S43)</f>
        <v>18703379</v>
      </c>
      <c r="T24" s="6">
        <f t="shared" si="36"/>
        <v>65.739999999999995</v>
      </c>
      <c r="U24" s="58"/>
      <c r="V24" s="59"/>
      <c r="W24" s="58"/>
      <c r="X24" s="59"/>
      <c r="Y24" s="46">
        <f>SUM(Y25:Y43)</f>
        <v>18703379</v>
      </c>
      <c r="Z24" s="6">
        <f t="shared" si="37"/>
        <v>65.739999999999995</v>
      </c>
      <c r="AA24" s="46">
        <f>SUM(AA25:AA43)</f>
        <v>28449284</v>
      </c>
      <c r="AB24" s="67">
        <f>ROUND(AA24/$AA24*100,2)</f>
        <v>100</v>
      </c>
      <c r="AC24" s="61">
        <f t="shared" si="29"/>
        <v>34.26</v>
      </c>
      <c r="AD24" s="62">
        <f t="shared" si="30"/>
        <v>0</v>
      </c>
      <c r="AE24" s="61">
        <f t="shared" si="27"/>
        <v>65.739999999999995</v>
      </c>
      <c r="AF24" s="62">
        <f t="shared" si="31"/>
        <v>0</v>
      </c>
      <c r="AG24" s="61">
        <f t="shared" si="32"/>
        <v>0</v>
      </c>
      <c r="AH24" s="111">
        <f t="shared" si="33"/>
        <v>0</v>
      </c>
      <c r="AI24" s="111">
        <f t="shared" si="34"/>
        <v>0</v>
      </c>
      <c r="AJ24" s="112">
        <f t="shared" si="35"/>
        <v>0</v>
      </c>
      <c r="AK24" s="112"/>
      <c r="AL24" s="112"/>
      <c r="AM24" s="112"/>
      <c r="AN24" s="112"/>
    </row>
    <row r="25" spans="1:256" ht="39" customHeight="1" x14ac:dyDescent="0.4">
      <c r="A25" s="51"/>
      <c r="B25" s="51"/>
      <c r="C25" s="51"/>
      <c r="D25" s="92" t="s">
        <v>19</v>
      </c>
      <c r="E25" s="188" t="s">
        <v>137</v>
      </c>
      <c r="F25" s="205"/>
      <c r="G25" s="46">
        <v>711258</v>
      </c>
      <c r="H25" s="6">
        <f t="shared" si="25"/>
        <v>35.64</v>
      </c>
      <c r="I25" s="58"/>
      <c r="J25" s="60"/>
      <c r="K25" s="65"/>
      <c r="L25" s="59"/>
      <c r="M25" s="65"/>
      <c r="N25" s="59"/>
      <c r="O25" s="46">
        <f>G25+I25+K25+M25</f>
        <v>711258</v>
      </c>
      <c r="P25" s="6">
        <f t="shared" si="28"/>
        <v>35.64</v>
      </c>
      <c r="Q25" s="5"/>
      <c r="R25" s="59"/>
      <c r="S25" s="46">
        <v>1284217</v>
      </c>
      <c r="T25" s="6">
        <f t="shared" si="36"/>
        <v>64.36</v>
      </c>
      <c r="U25" s="58"/>
      <c r="V25" s="59"/>
      <c r="W25" s="58"/>
      <c r="X25" s="59"/>
      <c r="Y25" s="46">
        <f>Q25+S25+U25+W25</f>
        <v>1284217</v>
      </c>
      <c r="Z25" s="6">
        <f t="shared" si="37"/>
        <v>64.36</v>
      </c>
      <c r="AA25" s="46">
        <f>O25+Y25</f>
        <v>1995475</v>
      </c>
      <c r="AB25" s="57">
        <v>100</v>
      </c>
      <c r="AC25" s="61">
        <f t="shared" si="29"/>
        <v>35.64</v>
      </c>
      <c r="AD25" s="62">
        <f t="shared" si="30"/>
        <v>0</v>
      </c>
      <c r="AE25" s="61">
        <f t="shared" si="27"/>
        <v>64.36</v>
      </c>
      <c r="AF25" s="62">
        <f t="shared" si="31"/>
        <v>0</v>
      </c>
      <c r="AG25" s="61">
        <f t="shared" si="32"/>
        <v>0</v>
      </c>
      <c r="AH25" s="111">
        <f t="shared" si="33"/>
        <v>0</v>
      </c>
      <c r="AI25" s="111">
        <f t="shared" si="34"/>
        <v>0</v>
      </c>
      <c r="AJ25" s="112">
        <f t="shared" si="35"/>
        <v>0</v>
      </c>
      <c r="AK25" s="112"/>
      <c r="AL25" s="112"/>
      <c r="AM25" s="112"/>
      <c r="AN25" s="112"/>
    </row>
    <row r="26" spans="1:256" ht="54" customHeight="1" x14ac:dyDescent="0.4">
      <c r="A26" s="51"/>
      <c r="B26" s="51"/>
      <c r="C26" s="51"/>
      <c r="D26" s="92" t="s">
        <v>21</v>
      </c>
      <c r="E26" s="188" t="s">
        <v>60</v>
      </c>
      <c r="F26" s="205"/>
      <c r="G26" s="46">
        <v>774746</v>
      </c>
      <c r="H26" s="6">
        <f t="shared" si="25"/>
        <v>38.96</v>
      </c>
      <c r="I26" s="58"/>
      <c r="J26" s="60"/>
      <c r="K26" s="65"/>
      <c r="L26" s="59"/>
      <c r="M26" s="65"/>
      <c r="N26" s="59"/>
      <c r="O26" s="46">
        <f>G26+I26+K26+M26</f>
        <v>774746</v>
      </c>
      <c r="P26" s="6">
        <f t="shared" si="28"/>
        <v>38.96</v>
      </c>
      <c r="Q26" s="5"/>
      <c r="R26" s="59"/>
      <c r="S26" s="46">
        <v>1213771</v>
      </c>
      <c r="T26" s="6">
        <f t="shared" si="36"/>
        <v>61.04</v>
      </c>
      <c r="U26" s="58"/>
      <c r="V26" s="59"/>
      <c r="W26" s="58"/>
      <c r="X26" s="59"/>
      <c r="Y26" s="46">
        <f>Q26+S26+U26+W26</f>
        <v>1213771</v>
      </c>
      <c r="Z26" s="6">
        <f t="shared" si="37"/>
        <v>61.04</v>
      </c>
      <c r="AA26" s="46">
        <f>O26+Y26</f>
        <v>1988517</v>
      </c>
      <c r="AB26" s="57">
        <v>100</v>
      </c>
      <c r="AC26" s="61">
        <f t="shared" si="29"/>
        <v>38.96</v>
      </c>
      <c r="AD26" s="62">
        <f t="shared" si="30"/>
        <v>0</v>
      </c>
      <c r="AE26" s="61">
        <f t="shared" si="27"/>
        <v>61.04</v>
      </c>
      <c r="AF26" s="62">
        <f t="shared" si="31"/>
        <v>0</v>
      </c>
      <c r="AG26" s="61">
        <f t="shared" si="32"/>
        <v>0</v>
      </c>
      <c r="AH26" s="111">
        <f t="shared" si="33"/>
        <v>0</v>
      </c>
      <c r="AI26" s="111">
        <f t="shared" si="34"/>
        <v>0</v>
      </c>
      <c r="AJ26" s="112">
        <f t="shared" si="35"/>
        <v>0</v>
      </c>
      <c r="AK26" s="112"/>
      <c r="AL26" s="112"/>
      <c r="AM26" s="112"/>
      <c r="AN26" s="112"/>
    </row>
    <row r="27" spans="1:256" ht="54" customHeight="1" x14ac:dyDescent="0.4">
      <c r="A27" s="51"/>
      <c r="B27" s="51"/>
      <c r="C27" s="51"/>
      <c r="D27" s="92" t="s">
        <v>26</v>
      </c>
      <c r="E27" s="188" t="s">
        <v>61</v>
      </c>
      <c r="F27" s="205"/>
      <c r="G27" s="46">
        <v>3966695</v>
      </c>
      <c r="H27" s="6">
        <f t="shared" si="25"/>
        <v>32.979999999999997</v>
      </c>
      <c r="I27" s="58"/>
      <c r="J27" s="60"/>
      <c r="K27" s="65"/>
      <c r="L27" s="59"/>
      <c r="M27" s="65"/>
      <c r="N27" s="59"/>
      <c r="O27" s="46">
        <f>G27+I27+K27+M27</f>
        <v>3966695</v>
      </c>
      <c r="P27" s="6">
        <f t="shared" si="28"/>
        <v>32.979999999999997</v>
      </c>
      <c r="Q27" s="5"/>
      <c r="R27" s="59"/>
      <c r="S27" s="46">
        <v>8062357</v>
      </c>
      <c r="T27" s="6">
        <f t="shared" si="36"/>
        <v>67.02</v>
      </c>
      <c r="U27" s="58"/>
      <c r="V27" s="59"/>
      <c r="W27" s="58"/>
      <c r="X27" s="59"/>
      <c r="Y27" s="46">
        <f>Q27+S27+U27+W27</f>
        <v>8062357</v>
      </c>
      <c r="Z27" s="6">
        <f t="shared" si="37"/>
        <v>67.02</v>
      </c>
      <c r="AA27" s="46">
        <f>O27+Y27</f>
        <v>12029052</v>
      </c>
      <c r="AB27" s="57">
        <v>100</v>
      </c>
      <c r="AC27" s="61">
        <f t="shared" si="29"/>
        <v>32.979999999999997</v>
      </c>
      <c r="AD27" s="62">
        <f t="shared" si="30"/>
        <v>0</v>
      </c>
      <c r="AE27" s="61">
        <f t="shared" si="27"/>
        <v>67.02</v>
      </c>
      <c r="AF27" s="62">
        <f t="shared" si="31"/>
        <v>0</v>
      </c>
      <c r="AG27" s="61">
        <f t="shared" si="32"/>
        <v>0</v>
      </c>
      <c r="AH27" s="111">
        <f t="shared" si="33"/>
        <v>0</v>
      </c>
      <c r="AI27" s="111">
        <f t="shared" si="34"/>
        <v>0</v>
      </c>
      <c r="AJ27" s="112">
        <f t="shared" si="35"/>
        <v>0</v>
      </c>
      <c r="AK27" s="112"/>
      <c r="AL27" s="112"/>
      <c r="AM27" s="112"/>
      <c r="AN27" s="112"/>
    </row>
    <row r="28" spans="1:256" ht="54" customHeight="1" x14ac:dyDescent="0.4">
      <c r="A28" s="69"/>
      <c r="B28" s="69"/>
      <c r="C28" s="69"/>
      <c r="D28" s="105" t="s">
        <v>27</v>
      </c>
      <c r="E28" s="221" t="s">
        <v>62</v>
      </c>
      <c r="F28" s="203"/>
      <c r="G28" s="7">
        <v>2305537</v>
      </c>
      <c r="H28" s="83">
        <f t="shared" si="25"/>
        <v>38.31</v>
      </c>
      <c r="I28" s="71"/>
      <c r="J28" s="122"/>
      <c r="K28" s="88"/>
      <c r="L28" s="72"/>
      <c r="M28" s="88"/>
      <c r="N28" s="72"/>
      <c r="O28" s="7">
        <f>G28+I28+K28+M28</f>
        <v>2305537</v>
      </c>
      <c r="P28" s="83">
        <f t="shared" si="28"/>
        <v>38.31</v>
      </c>
      <c r="Q28" s="7"/>
      <c r="R28" s="72"/>
      <c r="S28" s="7">
        <v>3712604</v>
      </c>
      <c r="T28" s="83">
        <f t="shared" si="36"/>
        <v>61.69</v>
      </c>
      <c r="U28" s="71"/>
      <c r="V28" s="72"/>
      <c r="W28" s="71"/>
      <c r="X28" s="72"/>
      <c r="Y28" s="7">
        <f>Q28+S28+U28+W28</f>
        <v>3712604</v>
      </c>
      <c r="Z28" s="83">
        <f t="shared" si="37"/>
        <v>61.69</v>
      </c>
      <c r="AA28" s="7">
        <f>O28+Y28</f>
        <v>6018141</v>
      </c>
      <c r="AB28" s="73">
        <v>100</v>
      </c>
      <c r="AC28" s="61">
        <f t="shared" si="29"/>
        <v>38.31</v>
      </c>
      <c r="AD28" s="62">
        <f t="shared" si="30"/>
        <v>0</v>
      </c>
      <c r="AE28" s="61">
        <f t="shared" si="27"/>
        <v>61.69</v>
      </c>
      <c r="AF28" s="62">
        <f t="shared" si="31"/>
        <v>0</v>
      </c>
      <c r="AG28" s="61">
        <f t="shared" si="32"/>
        <v>0</v>
      </c>
      <c r="AH28" s="111">
        <f t="shared" si="33"/>
        <v>0</v>
      </c>
      <c r="AI28" s="111">
        <f t="shared" si="34"/>
        <v>0</v>
      </c>
      <c r="AJ28" s="112">
        <f t="shared" si="35"/>
        <v>0</v>
      </c>
      <c r="AK28" s="112"/>
      <c r="AL28" s="112"/>
      <c r="AM28" s="112"/>
      <c r="AN28" s="112"/>
    </row>
    <row r="29" spans="1:256" s="8" customFormat="1" ht="30" customHeight="1" x14ac:dyDescent="0.5">
      <c r="A29" s="124"/>
      <c r="B29" s="124"/>
      <c r="C29" s="124"/>
      <c r="D29" s="124"/>
      <c r="E29" s="124"/>
      <c r="F29" s="220" t="s">
        <v>0</v>
      </c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125" t="s">
        <v>1</v>
      </c>
      <c r="R29" s="126"/>
      <c r="S29" s="127"/>
      <c r="T29" s="126"/>
      <c r="U29" s="127"/>
      <c r="V29" s="126"/>
      <c r="W29" s="128" t="s">
        <v>59</v>
      </c>
      <c r="X29" s="126"/>
      <c r="Y29" s="127"/>
      <c r="Z29" s="126"/>
      <c r="AA29" s="127"/>
      <c r="AB29" s="127"/>
      <c r="AC29" s="1"/>
      <c r="AD29" s="13"/>
      <c r="AE29" s="13"/>
      <c r="AF29" s="13"/>
      <c r="AG29" s="13"/>
      <c r="AH29" s="115"/>
      <c r="AI29" s="115"/>
      <c r="AJ29" s="115"/>
      <c r="AK29" s="115"/>
      <c r="AL29" s="115"/>
      <c r="AM29" s="115"/>
      <c r="AN29" s="115"/>
      <c r="AO29" s="13"/>
      <c r="AP29" s="13"/>
      <c r="AQ29" s="13"/>
      <c r="AR29" s="13"/>
      <c r="AS29" s="13"/>
    </row>
    <row r="30" spans="1:256" ht="18" customHeight="1" x14ac:dyDescent="0.3">
      <c r="F30" s="15"/>
      <c r="G30" s="16"/>
      <c r="H30" s="17"/>
      <c r="I30" s="16"/>
      <c r="J30" s="17"/>
      <c r="K30" s="16"/>
      <c r="L30" s="17"/>
      <c r="M30" s="16"/>
      <c r="N30" s="17"/>
      <c r="O30" s="16"/>
      <c r="P30" s="17"/>
      <c r="Q30" s="16"/>
      <c r="R30" s="17"/>
      <c r="S30" s="16"/>
      <c r="T30" s="17"/>
      <c r="U30" s="16"/>
      <c r="V30" s="17"/>
      <c r="W30" s="16"/>
      <c r="X30" s="17"/>
      <c r="Y30" s="16"/>
      <c r="Z30" s="18"/>
      <c r="AA30" s="16"/>
      <c r="AB30" s="19" t="s">
        <v>2</v>
      </c>
      <c r="AC30" s="20"/>
      <c r="AD30" s="2"/>
      <c r="AE30" s="21"/>
      <c r="AF30" s="21"/>
      <c r="AG30" s="21"/>
      <c r="AH30" s="116"/>
      <c r="AI30" s="116"/>
      <c r="AJ30" s="116"/>
      <c r="AK30" s="116"/>
      <c r="AL30" s="116"/>
      <c r="AM30" s="116"/>
      <c r="AN30" s="116"/>
      <c r="AO30" s="21"/>
      <c r="AP30" s="21"/>
      <c r="AQ30" s="21"/>
      <c r="AR30" s="21"/>
      <c r="AS30" s="21"/>
      <c r="AT30" s="21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6" customFormat="1" ht="18" customHeight="1" x14ac:dyDescent="0.4">
      <c r="A31" s="209" t="s">
        <v>86</v>
      </c>
      <c r="B31" s="210"/>
      <c r="C31" s="210"/>
      <c r="D31" s="210"/>
      <c r="E31" s="210"/>
      <c r="F31" s="211"/>
      <c r="G31" s="189" t="s">
        <v>3</v>
      </c>
      <c r="H31" s="190"/>
      <c r="I31" s="190"/>
      <c r="J31" s="190"/>
      <c r="K31" s="190"/>
      <c r="L31" s="190"/>
      <c r="M31" s="190"/>
      <c r="N31" s="190"/>
      <c r="O31" s="190"/>
      <c r="P31" s="196"/>
      <c r="Q31" s="193" t="s">
        <v>4</v>
      </c>
      <c r="R31" s="194"/>
      <c r="S31" s="194"/>
      <c r="T31" s="194"/>
      <c r="U31" s="194"/>
      <c r="V31" s="194"/>
      <c r="W31" s="194"/>
      <c r="X31" s="194"/>
      <c r="Y31" s="194"/>
      <c r="Z31" s="195"/>
      <c r="AA31" s="189" t="s">
        <v>5</v>
      </c>
      <c r="AB31" s="190"/>
      <c r="AC31" s="23"/>
      <c r="AD31" s="3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6" customFormat="1" ht="18" customHeight="1" x14ac:dyDescent="0.4">
      <c r="A32" s="212"/>
      <c r="B32" s="212"/>
      <c r="C32" s="212"/>
      <c r="D32" s="212"/>
      <c r="E32" s="212"/>
      <c r="F32" s="213"/>
      <c r="G32" s="191"/>
      <c r="H32" s="192"/>
      <c r="I32" s="192"/>
      <c r="J32" s="192"/>
      <c r="K32" s="192"/>
      <c r="L32" s="192"/>
      <c r="M32" s="192"/>
      <c r="N32" s="192"/>
      <c r="O32" s="192"/>
      <c r="P32" s="197"/>
      <c r="Q32" s="193" t="s">
        <v>6</v>
      </c>
      <c r="R32" s="194"/>
      <c r="S32" s="194"/>
      <c r="T32" s="194"/>
      <c r="U32" s="194"/>
      <c r="V32" s="195"/>
      <c r="W32" s="189" t="s">
        <v>7</v>
      </c>
      <c r="X32" s="196"/>
      <c r="Y32" s="189" t="s">
        <v>8</v>
      </c>
      <c r="Z32" s="196"/>
      <c r="AA32" s="191"/>
      <c r="AB32" s="192"/>
      <c r="AC32" s="23"/>
      <c r="AD32" s="3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6" customFormat="1" ht="18" customHeight="1" x14ac:dyDescent="0.4">
      <c r="A33" s="212"/>
      <c r="B33" s="212"/>
      <c r="C33" s="212"/>
      <c r="D33" s="212"/>
      <c r="E33" s="212"/>
      <c r="F33" s="213"/>
      <c r="G33" s="193" t="s">
        <v>9</v>
      </c>
      <c r="H33" s="195"/>
      <c r="I33" s="193" t="s">
        <v>10</v>
      </c>
      <c r="J33" s="195"/>
      <c r="K33" s="193" t="s">
        <v>11</v>
      </c>
      <c r="L33" s="195"/>
      <c r="M33" s="193" t="s">
        <v>12</v>
      </c>
      <c r="N33" s="195"/>
      <c r="O33" s="193" t="s">
        <v>8</v>
      </c>
      <c r="P33" s="195"/>
      <c r="Q33" s="193" t="s">
        <v>13</v>
      </c>
      <c r="R33" s="195"/>
      <c r="S33" s="193" t="s">
        <v>14</v>
      </c>
      <c r="T33" s="195"/>
      <c r="U33" s="193" t="s">
        <v>12</v>
      </c>
      <c r="V33" s="195"/>
      <c r="W33" s="191"/>
      <c r="X33" s="197"/>
      <c r="Y33" s="191"/>
      <c r="Z33" s="197"/>
      <c r="AA33" s="198" t="s">
        <v>15</v>
      </c>
      <c r="AB33" s="189" t="s">
        <v>121</v>
      </c>
      <c r="AC33" s="23"/>
      <c r="AD33" s="3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s="32" customFormat="1" ht="18" customHeight="1" x14ac:dyDescent="0.4">
      <c r="A34" s="214"/>
      <c r="B34" s="214"/>
      <c r="C34" s="214"/>
      <c r="D34" s="214"/>
      <c r="E34" s="214"/>
      <c r="F34" s="215"/>
      <c r="G34" s="29" t="s">
        <v>16</v>
      </c>
      <c r="H34" s="30" t="s">
        <v>121</v>
      </c>
      <c r="I34" s="29" t="s">
        <v>16</v>
      </c>
      <c r="J34" s="30" t="s">
        <v>121</v>
      </c>
      <c r="K34" s="29" t="s">
        <v>16</v>
      </c>
      <c r="L34" s="30" t="s">
        <v>121</v>
      </c>
      <c r="M34" s="29" t="s">
        <v>16</v>
      </c>
      <c r="N34" s="30" t="s">
        <v>121</v>
      </c>
      <c r="O34" s="29" t="s">
        <v>16</v>
      </c>
      <c r="P34" s="30" t="s">
        <v>121</v>
      </c>
      <c r="Q34" s="29" t="s">
        <v>16</v>
      </c>
      <c r="R34" s="30" t="s">
        <v>121</v>
      </c>
      <c r="S34" s="29" t="s">
        <v>16</v>
      </c>
      <c r="T34" s="30" t="s">
        <v>121</v>
      </c>
      <c r="U34" s="29" t="s">
        <v>16</v>
      </c>
      <c r="V34" s="30" t="s">
        <v>121</v>
      </c>
      <c r="W34" s="29" t="s">
        <v>16</v>
      </c>
      <c r="X34" s="30" t="s">
        <v>121</v>
      </c>
      <c r="Y34" s="29" t="s">
        <v>16</v>
      </c>
      <c r="Z34" s="30" t="s">
        <v>121</v>
      </c>
      <c r="AA34" s="199"/>
      <c r="AB34" s="191"/>
      <c r="AC34" s="31"/>
      <c r="AD34" s="4" t="s">
        <v>51</v>
      </c>
      <c r="AE34" s="24"/>
      <c r="AF34" s="4" t="s">
        <v>51</v>
      </c>
      <c r="AG34" s="4" t="s">
        <v>52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32" customFormat="1" ht="12.5" customHeight="1" x14ac:dyDescent="0.4">
      <c r="A35" s="33"/>
      <c r="B35" s="33"/>
      <c r="C35" s="33"/>
      <c r="D35" s="33"/>
      <c r="E35" s="33"/>
      <c r="F35" s="33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4"/>
      <c r="AC35" s="31"/>
      <c r="AD35" s="4"/>
      <c r="AE35" s="24"/>
      <c r="AF35" s="4"/>
      <c r="AG35" s="4"/>
      <c r="AH35" s="117"/>
      <c r="AI35" s="117"/>
      <c r="AJ35" s="117"/>
      <c r="AK35" s="117"/>
      <c r="AL35" s="117"/>
      <c r="AM35" s="117"/>
      <c r="AN35" s="117"/>
      <c r="AO35" s="24"/>
      <c r="AP35" s="24"/>
      <c r="AQ35" s="24"/>
      <c r="AR35" s="24"/>
      <c r="AS35" s="24"/>
      <c r="AT35" s="24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54" customHeight="1" x14ac:dyDescent="0.4">
      <c r="A36" s="51"/>
      <c r="B36" s="51"/>
      <c r="C36" s="51"/>
      <c r="D36" s="92" t="s">
        <v>28</v>
      </c>
      <c r="E36" s="222" t="s">
        <v>151</v>
      </c>
      <c r="F36" s="207"/>
      <c r="G36" s="46">
        <v>25017</v>
      </c>
      <c r="H36" s="6">
        <f t="shared" si="0"/>
        <v>33.33</v>
      </c>
      <c r="I36" s="58"/>
      <c r="J36" s="60"/>
      <c r="K36" s="65"/>
      <c r="L36" s="59"/>
      <c r="M36" s="65"/>
      <c r="N36" s="59"/>
      <c r="O36" s="46">
        <f t="shared" ref="O36:O38" si="38">G36+I36+K36+M36</f>
        <v>25017</v>
      </c>
      <c r="P36" s="6">
        <f t="shared" ref="P36:P38" si="39">ROUND(O36/$AA36*100,2)</f>
        <v>33.33</v>
      </c>
      <c r="Q36" s="5"/>
      <c r="R36" s="59"/>
      <c r="S36" s="46">
        <v>50033</v>
      </c>
      <c r="T36" s="6">
        <f t="shared" ref="T36:T46" si="40">ROUND(S36/$AA36*100,2)</f>
        <v>66.67</v>
      </c>
      <c r="U36" s="58"/>
      <c r="V36" s="59"/>
      <c r="W36" s="58"/>
      <c r="X36" s="59"/>
      <c r="Y36" s="46">
        <f t="shared" ref="Y36:Y38" si="41">Q36+S36+U36+W36</f>
        <v>50033</v>
      </c>
      <c r="Z36" s="6">
        <f t="shared" ref="Z36:Z46" si="42">ROUND(Y36/$AA36*100,2)</f>
        <v>66.67</v>
      </c>
      <c r="AA36" s="46">
        <f t="shared" ref="AA36:AA38" si="43">O36+Y36</f>
        <v>75050</v>
      </c>
      <c r="AB36" s="57">
        <v>100</v>
      </c>
      <c r="AC36" s="61">
        <f>H36+J36+L36+N36</f>
        <v>33.33</v>
      </c>
      <c r="AD36" s="62">
        <f t="shared" ref="AD36:AD46" si="44">P36-AC36</f>
        <v>0</v>
      </c>
      <c r="AE36" s="61">
        <f t="shared" ref="AE36:AE46" si="45">R36+T36+V36+X36</f>
        <v>66.67</v>
      </c>
      <c r="AF36" s="62">
        <f t="shared" ref="AF36:AF46" si="46">AE36-Z36</f>
        <v>0</v>
      </c>
      <c r="AG36" s="61">
        <f>P36+Z36-AB36</f>
        <v>0</v>
      </c>
      <c r="AH36" s="111">
        <f>G36+I36+K36+M36-O36</f>
        <v>0</v>
      </c>
      <c r="AI36" s="111">
        <f>Q36+S36+U36+W36-Y36</f>
        <v>0</v>
      </c>
      <c r="AJ36" s="112">
        <f>O36+Y36-AA36</f>
        <v>0</v>
      </c>
      <c r="AK36" s="112"/>
      <c r="AL36" s="112"/>
      <c r="AM36" s="112"/>
      <c r="AN36" s="112"/>
    </row>
    <row r="37" spans="1:256" ht="54" customHeight="1" x14ac:dyDescent="0.4">
      <c r="A37" s="51"/>
      <c r="B37" s="51"/>
      <c r="C37" s="51"/>
      <c r="D37" s="92" t="s">
        <v>32</v>
      </c>
      <c r="E37" s="222" t="s">
        <v>152</v>
      </c>
      <c r="F37" s="207"/>
      <c r="G37" s="46">
        <v>1079412</v>
      </c>
      <c r="H37" s="6">
        <f t="shared" si="0"/>
        <v>31.04</v>
      </c>
      <c r="I37" s="58"/>
      <c r="J37" s="60"/>
      <c r="K37" s="65"/>
      <c r="L37" s="59"/>
      <c r="M37" s="65"/>
      <c r="N37" s="59"/>
      <c r="O37" s="46">
        <f t="shared" si="38"/>
        <v>1079412</v>
      </c>
      <c r="P37" s="6">
        <f t="shared" si="39"/>
        <v>31.04</v>
      </c>
      <c r="Q37" s="5"/>
      <c r="R37" s="59"/>
      <c r="S37" s="46">
        <v>2398537</v>
      </c>
      <c r="T37" s="6">
        <f t="shared" si="40"/>
        <v>68.959999999999994</v>
      </c>
      <c r="U37" s="58"/>
      <c r="V37" s="59"/>
      <c r="W37" s="58"/>
      <c r="X37" s="59"/>
      <c r="Y37" s="46">
        <f t="shared" si="41"/>
        <v>2398537</v>
      </c>
      <c r="Z37" s="6">
        <f t="shared" si="42"/>
        <v>68.959999999999994</v>
      </c>
      <c r="AA37" s="46">
        <f t="shared" si="43"/>
        <v>3477949</v>
      </c>
      <c r="AB37" s="57">
        <v>100</v>
      </c>
      <c r="AC37" s="61">
        <f t="shared" ref="AC37:AC46" si="47">H37+J37+L37+N37</f>
        <v>31.04</v>
      </c>
      <c r="AD37" s="62">
        <f t="shared" si="44"/>
        <v>0</v>
      </c>
      <c r="AE37" s="61">
        <f t="shared" si="45"/>
        <v>68.959999999999994</v>
      </c>
      <c r="AF37" s="62">
        <f t="shared" si="46"/>
        <v>0</v>
      </c>
      <c r="AG37" s="61">
        <f t="shared" ref="AG37:AG46" si="48">P37+Z37-AB37</f>
        <v>0</v>
      </c>
      <c r="AH37" s="111">
        <f t="shared" ref="AH37:AH38" si="49">G37+I37+K37+M37-O37</f>
        <v>0</v>
      </c>
      <c r="AI37" s="111">
        <f t="shared" ref="AI37:AI46" si="50">Q37+S37+U37+W37-Y37</f>
        <v>0</v>
      </c>
      <c r="AJ37" s="112">
        <f t="shared" ref="AJ37:AJ46" si="51">O37+Y37-AA37</f>
        <v>0</v>
      </c>
      <c r="AK37" s="112"/>
      <c r="AL37" s="112"/>
      <c r="AM37" s="112"/>
      <c r="AN37" s="112"/>
    </row>
    <row r="38" spans="1:256" ht="54" customHeight="1" x14ac:dyDescent="0.4">
      <c r="A38" s="51"/>
      <c r="B38" s="51"/>
      <c r="C38" s="51"/>
      <c r="D38" s="92" t="s">
        <v>33</v>
      </c>
      <c r="E38" s="222" t="s">
        <v>153</v>
      </c>
      <c r="F38" s="207"/>
      <c r="G38" s="46">
        <v>151302</v>
      </c>
      <c r="H38" s="6">
        <f t="shared" si="0"/>
        <v>33.33</v>
      </c>
      <c r="I38" s="58"/>
      <c r="J38" s="60"/>
      <c r="K38" s="65"/>
      <c r="L38" s="59"/>
      <c r="M38" s="65"/>
      <c r="N38" s="59"/>
      <c r="O38" s="46">
        <f t="shared" si="38"/>
        <v>151302</v>
      </c>
      <c r="P38" s="6">
        <f t="shared" si="39"/>
        <v>33.33</v>
      </c>
      <c r="Q38" s="5"/>
      <c r="R38" s="59"/>
      <c r="S38" s="46">
        <v>302603</v>
      </c>
      <c r="T38" s="6">
        <f t="shared" si="40"/>
        <v>66.67</v>
      </c>
      <c r="U38" s="58"/>
      <c r="V38" s="59"/>
      <c r="W38" s="58"/>
      <c r="X38" s="59"/>
      <c r="Y38" s="46">
        <f t="shared" si="41"/>
        <v>302603</v>
      </c>
      <c r="Z38" s="6">
        <f t="shared" si="42"/>
        <v>66.67</v>
      </c>
      <c r="AA38" s="46">
        <f t="shared" si="43"/>
        <v>453905</v>
      </c>
      <c r="AB38" s="57">
        <v>100</v>
      </c>
      <c r="AC38" s="61">
        <f t="shared" si="47"/>
        <v>33.33</v>
      </c>
      <c r="AD38" s="62">
        <f t="shared" si="44"/>
        <v>0</v>
      </c>
      <c r="AE38" s="61">
        <f t="shared" si="45"/>
        <v>66.67</v>
      </c>
      <c r="AF38" s="62">
        <f t="shared" si="46"/>
        <v>0</v>
      </c>
      <c r="AG38" s="61">
        <f t="shared" si="48"/>
        <v>0</v>
      </c>
      <c r="AH38" s="111">
        <f t="shared" si="49"/>
        <v>0</v>
      </c>
      <c r="AI38" s="111">
        <f t="shared" si="50"/>
        <v>0</v>
      </c>
      <c r="AJ38" s="112">
        <f t="shared" si="51"/>
        <v>0</v>
      </c>
      <c r="AK38" s="112"/>
      <c r="AL38" s="112"/>
      <c r="AM38" s="112"/>
      <c r="AN38" s="112"/>
    </row>
    <row r="39" spans="1:256" ht="40" customHeight="1" x14ac:dyDescent="0.4">
      <c r="A39" s="51"/>
      <c r="B39" s="51"/>
      <c r="C39" s="52"/>
      <c r="D39" s="92" t="s">
        <v>34</v>
      </c>
      <c r="E39" s="222" t="s">
        <v>154</v>
      </c>
      <c r="F39" s="207"/>
      <c r="G39" s="46">
        <v>94670</v>
      </c>
      <c r="H39" s="6">
        <f>ROUND(G39/$AA39*100,2)</f>
        <v>35.31</v>
      </c>
      <c r="I39" s="58"/>
      <c r="J39" s="60"/>
      <c r="K39" s="65"/>
      <c r="L39" s="59"/>
      <c r="M39" s="65"/>
      <c r="N39" s="59"/>
      <c r="O39" s="46">
        <f>G39+I39+K39+M39</f>
        <v>94670</v>
      </c>
      <c r="P39" s="6">
        <f>ROUND(O39/$AA39*100,2)</f>
        <v>35.31</v>
      </c>
      <c r="Q39" s="5"/>
      <c r="R39" s="59"/>
      <c r="S39" s="46">
        <v>173453</v>
      </c>
      <c r="T39" s="6">
        <f>ROUND(S39/$AA39*100,2)</f>
        <v>64.69</v>
      </c>
      <c r="U39" s="58"/>
      <c r="V39" s="59"/>
      <c r="W39" s="58"/>
      <c r="X39" s="59"/>
      <c r="Y39" s="46">
        <f>Q39+S39+U39+W39</f>
        <v>173453</v>
      </c>
      <c r="Z39" s="6">
        <f>ROUND(Y39/$AA39*100,2)</f>
        <v>64.69</v>
      </c>
      <c r="AA39" s="46">
        <f>O39+Y39</f>
        <v>268123</v>
      </c>
      <c r="AB39" s="67">
        <f>ROUND(AA39/$AA39*100,2)</f>
        <v>100</v>
      </c>
      <c r="AC39" s="61">
        <f>H39+J39+L39+N39</f>
        <v>35.31</v>
      </c>
      <c r="AD39" s="62">
        <f>P39-AC39</f>
        <v>0</v>
      </c>
      <c r="AE39" s="61">
        <f>R39+T39+V39+X39</f>
        <v>64.69</v>
      </c>
      <c r="AF39" s="62">
        <f>AE39-Z39</f>
        <v>0</v>
      </c>
      <c r="AG39" s="61">
        <f>P39+Z39-AB39</f>
        <v>0</v>
      </c>
      <c r="AH39" s="111">
        <f>G39+I39+K39+M39-O39</f>
        <v>0</v>
      </c>
      <c r="AI39" s="111">
        <f>Q39+S39+U39+W39-Y39</f>
        <v>0</v>
      </c>
      <c r="AJ39" s="112">
        <f>O39+Y39-AA39</f>
        <v>0</v>
      </c>
      <c r="AK39" s="112"/>
      <c r="AL39" s="112"/>
      <c r="AM39" s="112"/>
      <c r="AN39" s="112"/>
    </row>
    <row r="40" spans="1:256" s="76" customFormat="1" ht="40" customHeight="1" x14ac:dyDescent="0.4">
      <c r="A40" s="51"/>
      <c r="B40" s="51"/>
      <c r="C40" s="51"/>
      <c r="D40" s="92" t="s">
        <v>35</v>
      </c>
      <c r="E40" s="222" t="s">
        <v>155</v>
      </c>
      <c r="F40" s="207"/>
      <c r="G40" s="46">
        <v>497558</v>
      </c>
      <c r="H40" s="6">
        <f>ROUND(G40/$AA40*100,2)</f>
        <v>28.74</v>
      </c>
      <c r="I40" s="58"/>
      <c r="J40" s="60"/>
      <c r="K40" s="65"/>
      <c r="L40" s="59"/>
      <c r="M40" s="65"/>
      <c r="N40" s="59"/>
      <c r="O40" s="46">
        <f>G40+I40+K40+M40</f>
        <v>497558</v>
      </c>
      <c r="P40" s="6">
        <f>ROUND(O40/$AA40*100,2)</f>
        <v>28.74</v>
      </c>
      <c r="Q40" s="5"/>
      <c r="R40" s="59"/>
      <c r="S40" s="46">
        <v>1233413</v>
      </c>
      <c r="T40" s="6">
        <f>ROUND(S40/$AA40*100,2)</f>
        <v>71.260000000000005</v>
      </c>
      <c r="U40" s="58"/>
      <c r="V40" s="59"/>
      <c r="W40" s="58"/>
      <c r="X40" s="59"/>
      <c r="Y40" s="46">
        <f>Q40+S40+U40+W40</f>
        <v>1233413</v>
      </c>
      <c r="Z40" s="6">
        <f>ROUND(Y40/$AA40*100,2)</f>
        <v>71.260000000000005</v>
      </c>
      <c r="AA40" s="46">
        <f>O40+Y40</f>
        <v>1730971</v>
      </c>
      <c r="AB40" s="67">
        <f>ROUND(AA40/$AA40*100,2)</f>
        <v>100</v>
      </c>
      <c r="AC40" s="74">
        <f>H40+J40+L40+N40</f>
        <v>28.74</v>
      </c>
      <c r="AD40" s="75">
        <f>P40-AC40</f>
        <v>0</v>
      </c>
      <c r="AE40" s="74">
        <f>R40+T40+V40+X40</f>
        <v>71.260000000000005</v>
      </c>
      <c r="AF40" s="75">
        <f>AE40-Z40</f>
        <v>0</v>
      </c>
      <c r="AG40" s="74">
        <f>P40+Z40-AB40</f>
        <v>0</v>
      </c>
      <c r="AH40" s="111">
        <f t="shared" ref="AH40:AH46" si="52">G40+I40+K40+M40-O40</f>
        <v>0</v>
      </c>
      <c r="AI40" s="113">
        <f>Q40+S40+U40+W40-Y40</f>
        <v>0</v>
      </c>
      <c r="AJ40" s="114">
        <f>O40+Y40-AA40</f>
        <v>0</v>
      </c>
      <c r="AK40" s="114"/>
      <c r="AL40" s="114"/>
      <c r="AM40" s="114"/>
      <c r="AN40" s="114"/>
    </row>
    <row r="41" spans="1:256" s="134" customFormat="1" ht="40" customHeight="1" x14ac:dyDescent="0.4">
      <c r="A41" s="51"/>
      <c r="B41" s="51"/>
      <c r="C41" s="129"/>
      <c r="D41" s="92" t="s">
        <v>36</v>
      </c>
      <c r="E41" s="222" t="s">
        <v>156</v>
      </c>
      <c r="F41" s="207"/>
      <c r="G41" s="46">
        <v>52034</v>
      </c>
      <c r="H41" s="6">
        <f t="shared" ref="H41:H43" si="53">ROUND(G41/$AA41*100,2)</f>
        <v>34.89</v>
      </c>
      <c r="I41" s="58"/>
      <c r="J41" s="60"/>
      <c r="K41" s="65"/>
      <c r="L41" s="59"/>
      <c r="M41" s="65"/>
      <c r="N41" s="59"/>
      <c r="O41" s="46">
        <f>G41+I41+K41+M41</f>
        <v>52034</v>
      </c>
      <c r="P41" s="6">
        <f t="shared" ref="P41:P43" si="54">ROUND(O41/$AA41*100,2)</f>
        <v>34.89</v>
      </c>
      <c r="Q41" s="5"/>
      <c r="R41" s="59"/>
      <c r="S41" s="46">
        <v>97091</v>
      </c>
      <c r="T41" s="6">
        <f t="shared" ref="T41:T43" si="55">ROUND(S41/$AA41*100,2)</f>
        <v>65.11</v>
      </c>
      <c r="U41" s="58"/>
      <c r="V41" s="59"/>
      <c r="W41" s="58"/>
      <c r="X41" s="59"/>
      <c r="Y41" s="46">
        <f>Q41+S41+U41+W41</f>
        <v>97091</v>
      </c>
      <c r="Z41" s="6">
        <f t="shared" ref="Z41:Z43" si="56">ROUND(Y41/$AA41*100,2)</f>
        <v>65.11</v>
      </c>
      <c r="AA41" s="46">
        <f>O41+Y41</f>
        <v>149125</v>
      </c>
      <c r="AB41" s="67">
        <f t="shared" ref="AB41:AB43" si="57">ROUND(AA41/$AA41*100,2)</f>
        <v>100</v>
      </c>
      <c r="AC41" s="61">
        <f t="shared" ref="AC41:AC43" si="58">H41+J41+L41+N41</f>
        <v>34.89</v>
      </c>
      <c r="AD41" s="62">
        <f t="shared" ref="AD41:AD43" si="59">P41-AC41</f>
        <v>0</v>
      </c>
      <c r="AE41" s="61">
        <f t="shared" ref="AE41:AE43" si="60">R41+T41+V41+X41</f>
        <v>65.11</v>
      </c>
      <c r="AF41" s="62">
        <f t="shared" ref="AF41:AF43" si="61">AE41-Z41</f>
        <v>0</v>
      </c>
      <c r="AG41" s="61">
        <f t="shared" ref="AG41:AG43" si="62">P41+Z41-AB41</f>
        <v>0</v>
      </c>
      <c r="AH41" s="111">
        <f t="shared" ref="AH41:AH43" si="63">G41+I41+K41+M41-O41</f>
        <v>0</v>
      </c>
      <c r="AI41" s="111">
        <f t="shared" ref="AI41:AI43" si="64">Q41+S41+U41+W41-Y41</f>
        <v>0</v>
      </c>
      <c r="AJ41" s="112">
        <f t="shared" ref="AJ41:AJ43" si="65">O41+Y41-AA41</f>
        <v>0</v>
      </c>
      <c r="AK41" s="112"/>
      <c r="AL41" s="112"/>
      <c r="AM41" s="112"/>
      <c r="AN41" s="112"/>
    </row>
    <row r="42" spans="1:256" s="134" customFormat="1" ht="54" customHeight="1" x14ac:dyDescent="0.4">
      <c r="A42" s="51"/>
      <c r="B42" s="51"/>
      <c r="C42" s="129"/>
      <c r="D42" s="92" t="s">
        <v>37</v>
      </c>
      <c r="E42" s="222" t="s">
        <v>157</v>
      </c>
      <c r="F42" s="207"/>
      <c r="G42" s="46">
        <v>46791</v>
      </c>
      <c r="H42" s="6">
        <f t="shared" si="53"/>
        <v>33.33</v>
      </c>
      <c r="I42" s="58"/>
      <c r="J42" s="60"/>
      <c r="K42" s="65"/>
      <c r="L42" s="59"/>
      <c r="M42" s="65"/>
      <c r="N42" s="59"/>
      <c r="O42" s="46">
        <f t="shared" ref="O42:O43" si="66">G42+I42+K42+M42</f>
        <v>46791</v>
      </c>
      <c r="P42" s="6">
        <f t="shared" si="54"/>
        <v>33.33</v>
      </c>
      <c r="Q42" s="5"/>
      <c r="R42" s="59"/>
      <c r="S42" s="46">
        <v>93585</v>
      </c>
      <c r="T42" s="6">
        <f t="shared" si="55"/>
        <v>66.67</v>
      </c>
      <c r="U42" s="58"/>
      <c r="V42" s="59"/>
      <c r="W42" s="58"/>
      <c r="X42" s="59"/>
      <c r="Y42" s="46">
        <f t="shared" ref="Y42:Y43" si="67">Q42+S42+U42+W42</f>
        <v>93585</v>
      </c>
      <c r="Z42" s="6">
        <f t="shared" si="56"/>
        <v>66.67</v>
      </c>
      <c r="AA42" s="46">
        <f t="shared" ref="AA42:AA43" si="68">O42+Y42</f>
        <v>140376</v>
      </c>
      <c r="AB42" s="67">
        <f t="shared" si="57"/>
        <v>100</v>
      </c>
      <c r="AC42" s="61">
        <f t="shared" si="58"/>
        <v>33.33</v>
      </c>
      <c r="AD42" s="62">
        <f t="shared" si="59"/>
        <v>0</v>
      </c>
      <c r="AE42" s="61">
        <f t="shared" si="60"/>
        <v>66.67</v>
      </c>
      <c r="AF42" s="62">
        <f t="shared" si="61"/>
        <v>0</v>
      </c>
      <c r="AG42" s="61">
        <f t="shared" si="62"/>
        <v>0</v>
      </c>
      <c r="AH42" s="111">
        <f t="shared" si="63"/>
        <v>0</v>
      </c>
      <c r="AI42" s="111">
        <f t="shared" si="64"/>
        <v>0</v>
      </c>
      <c r="AJ42" s="112">
        <f t="shared" si="65"/>
        <v>0</v>
      </c>
      <c r="AK42" s="112"/>
      <c r="AL42" s="112"/>
      <c r="AM42" s="112"/>
      <c r="AN42" s="112"/>
    </row>
    <row r="43" spans="1:256" s="76" customFormat="1" ht="72.650000000000006" customHeight="1" x14ac:dyDescent="0.4">
      <c r="A43" s="51"/>
      <c r="B43" s="51"/>
      <c r="C43" s="129"/>
      <c r="D43" s="106" t="s">
        <v>68</v>
      </c>
      <c r="E43" s="222" t="s">
        <v>158</v>
      </c>
      <c r="F43" s="222"/>
      <c r="G43" s="46">
        <v>40885</v>
      </c>
      <c r="H43" s="6">
        <f t="shared" si="53"/>
        <v>33.35</v>
      </c>
      <c r="I43" s="58"/>
      <c r="J43" s="60"/>
      <c r="K43" s="65"/>
      <c r="L43" s="59"/>
      <c r="M43" s="65"/>
      <c r="N43" s="59"/>
      <c r="O43" s="46">
        <f t="shared" si="66"/>
        <v>40885</v>
      </c>
      <c r="P43" s="6">
        <f t="shared" si="54"/>
        <v>33.35</v>
      </c>
      <c r="Q43" s="5"/>
      <c r="R43" s="59"/>
      <c r="S43" s="46">
        <v>81715</v>
      </c>
      <c r="T43" s="6">
        <f t="shared" si="55"/>
        <v>66.650000000000006</v>
      </c>
      <c r="U43" s="58"/>
      <c r="V43" s="59"/>
      <c r="W43" s="58"/>
      <c r="X43" s="59"/>
      <c r="Y43" s="46">
        <f t="shared" si="67"/>
        <v>81715</v>
      </c>
      <c r="Z43" s="6">
        <f t="shared" si="56"/>
        <v>66.650000000000006</v>
      </c>
      <c r="AA43" s="46">
        <f t="shared" si="68"/>
        <v>122600</v>
      </c>
      <c r="AB43" s="67">
        <f t="shared" si="57"/>
        <v>100</v>
      </c>
      <c r="AC43" s="74">
        <f t="shared" si="58"/>
        <v>33.35</v>
      </c>
      <c r="AD43" s="75">
        <f t="shared" si="59"/>
        <v>0</v>
      </c>
      <c r="AE43" s="74">
        <f t="shared" si="60"/>
        <v>66.650000000000006</v>
      </c>
      <c r="AF43" s="75">
        <f t="shared" si="61"/>
        <v>0</v>
      </c>
      <c r="AG43" s="74">
        <f t="shared" si="62"/>
        <v>0</v>
      </c>
      <c r="AH43" s="113">
        <f t="shared" si="63"/>
        <v>0</v>
      </c>
      <c r="AI43" s="113">
        <f t="shared" si="64"/>
        <v>0</v>
      </c>
      <c r="AJ43" s="114">
        <f t="shared" si="65"/>
        <v>0</v>
      </c>
      <c r="AK43" s="114"/>
      <c r="AL43" s="114"/>
      <c r="AM43" s="114"/>
      <c r="AN43" s="114"/>
    </row>
    <row r="44" spans="1:256" ht="28.5" customHeight="1" x14ac:dyDescent="0.4">
      <c r="A44" s="51"/>
      <c r="B44" s="51"/>
      <c r="C44" s="52" t="s">
        <v>29</v>
      </c>
      <c r="D44" s="51"/>
      <c r="E44" s="51"/>
      <c r="F44" s="53"/>
      <c r="G44" s="46">
        <f>SUM(G45:G46)</f>
        <v>247636</v>
      </c>
      <c r="H44" s="6">
        <f t="shared" si="0"/>
        <v>34.17</v>
      </c>
      <c r="I44" s="58"/>
      <c r="J44" s="60"/>
      <c r="K44" s="65"/>
      <c r="L44" s="59"/>
      <c r="M44" s="65"/>
      <c r="N44" s="59"/>
      <c r="O44" s="46">
        <f>SUM(O45:O46)</f>
        <v>247636</v>
      </c>
      <c r="P44" s="6">
        <f t="shared" ref="P44:P46" si="69">ROUND(O44/$AA44*100,2)</f>
        <v>34.17</v>
      </c>
      <c r="Q44" s="5"/>
      <c r="R44" s="59"/>
      <c r="S44" s="46">
        <f>SUM(S45:S46)</f>
        <v>477052</v>
      </c>
      <c r="T44" s="6">
        <f t="shared" si="40"/>
        <v>65.83</v>
      </c>
      <c r="U44" s="58"/>
      <c r="V44" s="59"/>
      <c r="W44" s="58"/>
      <c r="X44" s="59"/>
      <c r="Y44" s="46">
        <f>SUM(Y45:Y46)</f>
        <v>477052</v>
      </c>
      <c r="Z44" s="6">
        <f t="shared" si="42"/>
        <v>65.83</v>
      </c>
      <c r="AA44" s="46">
        <f>SUM(AA45:AA46)</f>
        <v>724688</v>
      </c>
      <c r="AB44" s="67">
        <f>ROUND(AA44/$AA44*100,2)</f>
        <v>100</v>
      </c>
      <c r="AC44" s="61">
        <f t="shared" si="47"/>
        <v>34.17</v>
      </c>
      <c r="AD44" s="62">
        <f t="shared" si="44"/>
        <v>0</v>
      </c>
      <c r="AE44" s="61">
        <f t="shared" si="45"/>
        <v>65.83</v>
      </c>
      <c r="AF44" s="62">
        <f t="shared" si="46"/>
        <v>0</v>
      </c>
      <c r="AG44" s="61">
        <f t="shared" si="48"/>
        <v>0</v>
      </c>
      <c r="AH44" s="111">
        <f t="shared" si="52"/>
        <v>0</v>
      </c>
      <c r="AI44" s="111">
        <f t="shared" si="50"/>
        <v>0</v>
      </c>
      <c r="AJ44" s="112">
        <f t="shared" si="51"/>
        <v>0</v>
      </c>
      <c r="AK44" s="112"/>
      <c r="AL44" s="112"/>
      <c r="AM44" s="112"/>
      <c r="AN44" s="112"/>
    </row>
    <row r="45" spans="1:256" ht="62.4" customHeight="1" x14ac:dyDescent="0.4">
      <c r="A45" s="51"/>
      <c r="B45" s="51"/>
      <c r="C45" s="109"/>
      <c r="D45" s="92" t="s">
        <v>19</v>
      </c>
      <c r="E45" s="188" t="s">
        <v>138</v>
      </c>
      <c r="F45" s="188"/>
      <c r="G45" s="46">
        <v>13416</v>
      </c>
      <c r="H45" s="6">
        <f t="shared" si="0"/>
        <v>33.770000000000003</v>
      </c>
      <c r="I45" s="58"/>
      <c r="J45" s="60"/>
      <c r="K45" s="65"/>
      <c r="L45" s="59"/>
      <c r="M45" s="65"/>
      <c r="N45" s="59"/>
      <c r="O45" s="46">
        <f>G45+I45+K45+M45</f>
        <v>13416</v>
      </c>
      <c r="P45" s="6">
        <f t="shared" si="69"/>
        <v>33.770000000000003</v>
      </c>
      <c r="Q45" s="5"/>
      <c r="R45" s="59"/>
      <c r="S45" s="46">
        <v>26316</v>
      </c>
      <c r="T45" s="6">
        <f t="shared" si="40"/>
        <v>66.23</v>
      </c>
      <c r="U45" s="58"/>
      <c r="V45" s="59"/>
      <c r="W45" s="58"/>
      <c r="X45" s="59"/>
      <c r="Y45" s="46">
        <f>Q45+S45+U45+W45</f>
        <v>26316</v>
      </c>
      <c r="Z45" s="6">
        <f t="shared" si="42"/>
        <v>66.23</v>
      </c>
      <c r="AA45" s="46">
        <f>O45+Y45</f>
        <v>39732</v>
      </c>
      <c r="AB45" s="67">
        <f t="shared" ref="AB45:AB46" si="70">ROUND(AA45/$AA45*100,2)</f>
        <v>100</v>
      </c>
      <c r="AC45" s="61">
        <f t="shared" si="47"/>
        <v>33.770000000000003</v>
      </c>
      <c r="AD45" s="62">
        <f t="shared" si="44"/>
        <v>0</v>
      </c>
      <c r="AE45" s="61">
        <f t="shared" si="45"/>
        <v>66.23</v>
      </c>
      <c r="AF45" s="62">
        <f t="shared" si="46"/>
        <v>0</v>
      </c>
      <c r="AG45" s="61">
        <f t="shared" si="48"/>
        <v>0</v>
      </c>
      <c r="AH45" s="111">
        <f t="shared" si="52"/>
        <v>0</v>
      </c>
      <c r="AI45" s="111">
        <f t="shared" si="50"/>
        <v>0</v>
      </c>
      <c r="AJ45" s="112">
        <f t="shared" si="51"/>
        <v>0</v>
      </c>
      <c r="AK45" s="112"/>
      <c r="AL45" s="112"/>
      <c r="AM45" s="112"/>
      <c r="AN45" s="112"/>
    </row>
    <row r="46" spans="1:256" ht="54" customHeight="1" x14ac:dyDescent="0.4">
      <c r="A46" s="51"/>
      <c r="B46" s="51"/>
      <c r="C46" s="109"/>
      <c r="D46" s="92" t="s">
        <v>21</v>
      </c>
      <c r="E46" s="188" t="s">
        <v>139</v>
      </c>
      <c r="F46" s="188"/>
      <c r="G46" s="46">
        <v>234220</v>
      </c>
      <c r="H46" s="6">
        <f t="shared" si="0"/>
        <v>34.19</v>
      </c>
      <c r="I46" s="58"/>
      <c r="J46" s="60"/>
      <c r="K46" s="65"/>
      <c r="L46" s="59"/>
      <c r="M46" s="65"/>
      <c r="N46" s="59"/>
      <c r="O46" s="46">
        <f t="shared" ref="O46" si="71">G46+I46+K46+M46</f>
        <v>234220</v>
      </c>
      <c r="P46" s="6">
        <f t="shared" si="69"/>
        <v>34.19</v>
      </c>
      <c r="Q46" s="5"/>
      <c r="R46" s="59"/>
      <c r="S46" s="46">
        <v>450736</v>
      </c>
      <c r="T46" s="6">
        <f t="shared" si="40"/>
        <v>65.81</v>
      </c>
      <c r="U46" s="58"/>
      <c r="V46" s="59"/>
      <c r="W46" s="58"/>
      <c r="X46" s="59"/>
      <c r="Y46" s="46">
        <f t="shared" ref="Y46" si="72">Q46+S46+U46+W46</f>
        <v>450736</v>
      </c>
      <c r="Z46" s="6">
        <f t="shared" si="42"/>
        <v>65.81</v>
      </c>
      <c r="AA46" s="46">
        <f t="shared" ref="AA46" si="73">O46+Y46</f>
        <v>684956</v>
      </c>
      <c r="AB46" s="67">
        <f t="shared" si="70"/>
        <v>100</v>
      </c>
      <c r="AC46" s="61">
        <f t="shared" si="47"/>
        <v>34.19</v>
      </c>
      <c r="AD46" s="62">
        <f t="shared" si="44"/>
        <v>0</v>
      </c>
      <c r="AE46" s="61">
        <f t="shared" si="45"/>
        <v>65.81</v>
      </c>
      <c r="AF46" s="62">
        <f t="shared" si="46"/>
        <v>0</v>
      </c>
      <c r="AG46" s="61">
        <f t="shared" si="48"/>
        <v>0</v>
      </c>
      <c r="AH46" s="111">
        <f t="shared" si="52"/>
        <v>0</v>
      </c>
      <c r="AI46" s="111">
        <f t="shared" si="50"/>
        <v>0</v>
      </c>
      <c r="AJ46" s="112">
        <f t="shared" si="51"/>
        <v>0</v>
      </c>
      <c r="AK46" s="112"/>
      <c r="AL46" s="112"/>
      <c r="AM46" s="112"/>
      <c r="AN46" s="112"/>
    </row>
    <row r="47" spans="1:256" s="77" customFormat="1" ht="28.5" customHeight="1" x14ac:dyDescent="0.4">
      <c r="A47" s="51"/>
      <c r="B47" s="51"/>
      <c r="C47" s="52" t="s">
        <v>30</v>
      </c>
      <c r="D47" s="51"/>
      <c r="E47" s="51"/>
      <c r="F47" s="53"/>
      <c r="G47" s="46">
        <f>SUM(G48:G49)</f>
        <v>9721859</v>
      </c>
      <c r="H47" s="6">
        <f>ROUND(G47/$AA47*100,2)</f>
        <v>61.43</v>
      </c>
      <c r="I47" s="135">
        <f>SUM(I48:I49)</f>
        <v>104422</v>
      </c>
      <c r="J47" s="6">
        <f>ROUND(I47/$AA47*100,2)</f>
        <v>0.66</v>
      </c>
      <c r="K47" s="65"/>
      <c r="L47" s="59"/>
      <c r="M47" s="65"/>
      <c r="N47" s="59"/>
      <c r="O47" s="46">
        <f>SUM(O48:O49)</f>
        <v>9826281</v>
      </c>
      <c r="P47" s="6">
        <f t="shared" ref="P47:P53" si="74">ROUND(O47/$AA47*100,2)</f>
        <v>62.09</v>
      </c>
      <c r="Q47" s="5"/>
      <c r="R47" s="6"/>
      <c r="S47" s="46">
        <f>SUM(S48:S49)</f>
        <v>6000000</v>
      </c>
      <c r="T47" s="6">
        <f t="shared" ref="T47:T53" si="75">ROUND(S47/$AA47*100,2)</f>
        <v>37.909999999999997</v>
      </c>
      <c r="U47" s="58"/>
      <c r="V47" s="59"/>
      <c r="W47" s="58"/>
      <c r="X47" s="59"/>
      <c r="Y47" s="46">
        <f>SUM(Y48:Y49)</f>
        <v>6000000</v>
      </c>
      <c r="Z47" s="6">
        <f t="shared" ref="Z47:Z53" si="76">ROUND(Y47/$AA47*100,2)</f>
        <v>37.909999999999997</v>
      </c>
      <c r="AA47" s="46">
        <f>SUM(AA48:AA49)</f>
        <v>15826281</v>
      </c>
      <c r="AB47" s="67">
        <f t="shared" ref="AB47:AB53" si="77">ROUND(AA47/$AA47*100,2)</f>
        <v>100</v>
      </c>
      <c r="AC47" s="61">
        <f>H47+J47+L47+N47</f>
        <v>62.089999999999996</v>
      </c>
      <c r="AD47" s="62">
        <f t="shared" ref="AD47:AD53" si="78">P47-AC47</f>
        <v>0</v>
      </c>
      <c r="AE47" s="61">
        <f t="shared" ref="AE47:AE53" si="79">R47+T47+V47+X47</f>
        <v>37.909999999999997</v>
      </c>
      <c r="AF47" s="62">
        <f t="shared" ref="AF47:AF53" si="80">AE47-Z47</f>
        <v>0</v>
      </c>
      <c r="AG47" s="61">
        <f t="shared" ref="AG47:AG53" si="81">P47+Z47-AB47</f>
        <v>0</v>
      </c>
      <c r="AH47" s="111">
        <f t="shared" ref="AH47:AH53" si="82">G47+I47+K47+M47-O47</f>
        <v>0</v>
      </c>
      <c r="AI47" s="111">
        <f t="shared" ref="AI47:AI53" si="83">Q47+S47+U47+W47-Y47</f>
        <v>0</v>
      </c>
      <c r="AJ47" s="112">
        <f t="shared" ref="AJ47:AJ53" si="84">O47+Y47-AA47</f>
        <v>0</v>
      </c>
      <c r="AK47" s="112"/>
      <c r="AL47" s="112"/>
      <c r="AM47" s="112"/>
      <c r="AN47" s="112"/>
    </row>
    <row r="48" spans="1:256" ht="28.5" customHeight="1" x14ac:dyDescent="0.4">
      <c r="A48" s="51"/>
      <c r="B48" s="51"/>
      <c r="C48" s="51"/>
      <c r="D48" s="92" t="s">
        <v>19</v>
      </c>
      <c r="E48" s="204" t="s">
        <v>20</v>
      </c>
      <c r="F48" s="205"/>
      <c r="G48" s="46">
        <v>974740</v>
      </c>
      <c r="H48" s="6">
        <f>ROUND(G48/$AA48*100,2)</f>
        <v>16.309999999999999</v>
      </c>
      <c r="I48" s="58"/>
      <c r="J48" s="6"/>
      <c r="K48" s="58"/>
      <c r="L48" s="59"/>
      <c r="M48" s="58"/>
      <c r="N48" s="59"/>
      <c r="O48" s="46">
        <f>G48+I48+K48+M48</f>
        <v>974740</v>
      </c>
      <c r="P48" s="6">
        <f t="shared" si="74"/>
        <v>16.309999999999999</v>
      </c>
      <c r="Q48" s="5"/>
      <c r="R48" s="6"/>
      <c r="S48" s="46">
        <v>5000000</v>
      </c>
      <c r="T48" s="6">
        <f t="shared" si="75"/>
        <v>83.69</v>
      </c>
      <c r="U48" s="58"/>
      <c r="V48" s="59"/>
      <c r="W48" s="58"/>
      <c r="X48" s="59"/>
      <c r="Y48" s="46">
        <f>Q48+S48+U48+W48</f>
        <v>5000000</v>
      </c>
      <c r="Z48" s="6">
        <f t="shared" si="76"/>
        <v>83.69</v>
      </c>
      <c r="AA48" s="46">
        <f>O48+Y48</f>
        <v>5974740</v>
      </c>
      <c r="AB48" s="67">
        <f t="shared" si="77"/>
        <v>100</v>
      </c>
      <c r="AC48" s="61">
        <f>H48+J48+L48+N48</f>
        <v>16.309999999999999</v>
      </c>
      <c r="AD48" s="62">
        <f t="shared" si="78"/>
        <v>0</v>
      </c>
      <c r="AE48" s="61">
        <f t="shared" si="79"/>
        <v>83.69</v>
      </c>
      <c r="AF48" s="62">
        <f t="shared" si="80"/>
        <v>0</v>
      </c>
      <c r="AG48" s="61">
        <f t="shared" si="81"/>
        <v>0</v>
      </c>
      <c r="AH48" s="111">
        <f t="shared" si="82"/>
        <v>0</v>
      </c>
      <c r="AI48" s="111">
        <f t="shared" si="83"/>
        <v>0</v>
      </c>
      <c r="AJ48" s="112">
        <f t="shared" si="84"/>
        <v>0</v>
      </c>
      <c r="AK48" s="112"/>
      <c r="AL48" s="112"/>
      <c r="AM48" s="112"/>
      <c r="AN48" s="112"/>
    </row>
    <row r="49" spans="1:256" ht="28.5" customHeight="1" x14ac:dyDescent="0.4">
      <c r="A49" s="51"/>
      <c r="B49" s="51"/>
      <c r="C49" s="51"/>
      <c r="D49" s="92" t="s">
        <v>21</v>
      </c>
      <c r="E49" s="204" t="s">
        <v>22</v>
      </c>
      <c r="F49" s="205"/>
      <c r="G49" s="46">
        <v>8747119</v>
      </c>
      <c r="H49" s="6">
        <f>ROUND(G49/$AA49*100,2)</f>
        <v>88.79</v>
      </c>
      <c r="I49" s="135">
        <v>104422</v>
      </c>
      <c r="J49" s="6">
        <f>ROUND(I49/$AA49*100,2)</f>
        <v>1.06</v>
      </c>
      <c r="K49" s="58"/>
      <c r="L49" s="59"/>
      <c r="M49" s="58"/>
      <c r="N49" s="59"/>
      <c r="O49" s="46">
        <f>G49+I49+K49+M49</f>
        <v>8851541</v>
      </c>
      <c r="P49" s="6">
        <f t="shared" si="74"/>
        <v>89.85</v>
      </c>
      <c r="Q49" s="5"/>
      <c r="R49" s="59"/>
      <c r="S49" s="46">
        <v>1000000</v>
      </c>
      <c r="T49" s="6">
        <f t="shared" si="75"/>
        <v>10.15</v>
      </c>
      <c r="U49" s="58"/>
      <c r="V49" s="59"/>
      <c r="W49" s="58"/>
      <c r="X49" s="59"/>
      <c r="Y49" s="46">
        <f>Q49+S49+U49+W49</f>
        <v>1000000</v>
      </c>
      <c r="Z49" s="6">
        <f t="shared" si="76"/>
        <v>10.15</v>
      </c>
      <c r="AA49" s="46">
        <f>O49+Y49</f>
        <v>9851541</v>
      </c>
      <c r="AB49" s="67">
        <f t="shared" si="77"/>
        <v>100</v>
      </c>
      <c r="AC49" s="61">
        <f>H49+J49+L49+N49</f>
        <v>89.850000000000009</v>
      </c>
      <c r="AD49" s="62">
        <f t="shared" si="78"/>
        <v>0</v>
      </c>
      <c r="AE49" s="61">
        <f t="shared" si="79"/>
        <v>10.15</v>
      </c>
      <c r="AF49" s="62">
        <f t="shared" si="80"/>
        <v>0</v>
      </c>
      <c r="AG49" s="61">
        <f t="shared" si="81"/>
        <v>0</v>
      </c>
      <c r="AH49" s="111">
        <f t="shared" si="82"/>
        <v>0</v>
      </c>
      <c r="AI49" s="111">
        <f t="shared" si="83"/>
        <v>0</v>
      </c>
      <c r="AJ49" s="112">
        <f t="shared" si="84"/>
        <v>0</v>
      </c>
      <c r="AK49" s="112"/>
      <c r="AL49" s="112"/>
      <c r="AM49" s="112"/>
      <c r="AN49" s="112"/>
    </row>
    <row r="50" spans="1:256" s="164" customFormat="1" ht="30" customHeight="1" x14ac:dyDescent="0.4">
      <c r="A50" s="201" t="s">
        <v>31</v>
      </c>
      <c r="B50" s="201"/>
      <c r="C50" s="201"/>
      <c r="D50" s="201"/>
      <c r="E50" s="201"/>
      <c r="F50" s="201"/>
      <c r="G50" s="58">
        <f>G51+G93+G96</f>
        <v>36920132</v>
      </c>
      <c r="H50" s="59">
        <f>ROUND(G50/$AA50*100,2)-0.01</f>
        <v>20.99</v>
      </c>
      <c r="I50" s="58"/>
      <c r="J50" s="59"/>
      <c r="K50" s="58">
        <f>K51+K93+K96</f>
        <v>192600</v>
      </c>
      <c r="L50" s="59">
        <f>ROUND(K50/$AA50*100,2)</f>
        <v>0.11</v>
      </c>
      <c r="M50" s="58">
        <f>M51+M93+M96</f>
        <v>471166</v>
      </c>
      <c r="N50" s="59">
        <f>ROUND(M50/$AA50*100,2)</f>
        <v>0.27</v>
      </c>
      <c r="O50" s="58">
        <f>O51+O93+O96</f>
        <v>37583898</v>
      </c>
      <c r="P50" s="59">
        <f t="shared" si="74"/>
        <v>21.37</v>
      </c>
      <c r="Q50" s="58">
        <f>Q51+Q93+Q96</f>
        <v>27413000</v>
      </c>
      <c r="R50" s="59">
        <f>ROUND(Q50/$AA50*100,2)</f>
        <v>15.59</v>
      </c>
      <c r="S50" s="58">
        <f>S51+S93+S96</f>
        <v>100000000</v>
      </c>
      <c r="T50" s="59">
        <f t="shared" si="75"/>
        <v>56.87</v>
      </c>
      <c r="U50" s="58">
        <f>U51+U93+U96</f>
        <v>8000000</v>
      </c>
      <c r="V50" s="59">
        <f>ROUND(U50/$AA50*100,2)</f>
        <v>4.55</v>
      </c>
      <c r="W50" s="58">
        <f>W51+W93+W96</f>
        <v>2843000</v>
      </c>
      <c r="X50" s="59">
        <f>ROUND(W50/$AA50*100,2)</f>
        <v>1.62</v>
      </c>
      <c r="Y50" s="58">
        <f>Y51+Y93+Y96</f>
        <v>138256000</v>
      </c>
      <c r="Z50" s="59">
        <f t="shared" si="76"/>
        <v>78.63</v>
      </c>
      <c r="AA50" s="58">
        <f>AA51+AA93+AA96</f>
        <v>175839898</v>
      </c>
      <c r="AB50" s="58">
        <f t="shared" si="77"/>
        <v>100</v>
      </c>
      <c r="AC50" s="61">
        <f t="shared" ref="AC50:AC52" si="85">H50+J50+L50+N50</f>
        <v>21.369999999999997</v>
      </c>
      <c r="AD50" s="62">
        <f t="shared" si="78"/>
        <v>0</v>
      </c>
      <c r="AE50" s="61">
        <f t="shared" si="79"/>
        <v>78.63</v>
      </c>
      <c r="AF50" s="62">
        <f t="shared" si="80"/>
        <v>0</v>
      </c>
      <c r="AG50" s="61">
        <f t="shared" si="81"/>
        <v>0</v>
      </c>
      <c r="AH50" s="111">
        <f t="shared" si="82"/>
        <v>0</v>
      </c>
      <c r="AI50" s="111">
        <f t="shared" si="83"/>
        <v>0</v>
      </c>
      <c r="AJ50" s="112">
        <f t="shared" si="84"/>
        <v>0</v>
      </c>
      <c r="AK50" s="171">
        <f>G50/AA50</f>
        <v>0.20996447575282373</v>
      </c>
      <c r="AL50" s="171">
        <f>I50/AA50</f>
        <v>0</v>
      </c>
      <c r="AM50" s="171">
        <f>K50/AA50</f>
        <v>1.0953145571092177E-3</v>
      </c>
      <c r="AN50" s="171">
        <f>M50/AA50</f>
        <v>2.6795170229227498E-3</v>
      </c>
      <c r="AO50" s="169">
        <f>Q50/AA50</f>
        <v>0.15589749716529067</v>
      </c>
      <c r="AP50" s="169">
        <f>S50/AA50</f>
        <v>0.56869914699336321</v>
      </c>
      <c r="AQ50" s="169">
        <f>U50/AA50</f>
        <v>4.549593175946906E-2</v>
      </c>
      <c r="AR50" s="169">
        <f>W50/AA50</f>
        <v>1.6168116749021317E-2</v>
      </c>
    </row>
    <row r="51" spans="1:256" s="164" customFormat="1" ht="28.5" customHeight="1" x14ac:dyDescent="0.4">
      <c r="A51" s="51"/>
      <c r="B51" s="51"/>
      <c r="C51" s="152" t="s">
        <v>24</v>
      </c>
      <c r="D51" s="51"/>
      <c r="E51" s="51"/>
      <c r="F51" s="151"/>
      <c r="G51" s="5">
        <f>SUM(G52:G92)</f>
        <v>24927006</v>
      </c>
      <c r="H51" s="6">
        <f>ROUND(G51/$AA51*100,2)</f>
        <v>25.69</v>
      </c>
      <c r="I51" s="58"/>
      <c r="J51" s="59"/>
      <c r="K51" s="58"/>
      <c r="L51" s="59"/>
      <c r="M51" s="5">
        <f>SUM(M52:M92)</f>
        <v>470166</v>
      </c>
      <c r="N51" s="6">
        <f>ROUND(M51/$AA51*100,2)</f>
        <v>0.48</v>
      </c>
      <c r="O51" s="5">
        <f>SUM(O52:O92)</f>
        <v>25397172</v>
      </c>
      <c r="P51" s="6">
        <f t="shared" si="74"/>
        <v>26.17</v>
      </c>
      <c r="Q51" s="5">
        <f>SUM(Q52:Q92)</f>
        <v>14215450</v>
      </c>
      <c r="R51" s="6">
        <f>ROUND(Q51/$AA51*100,2)</f>
        <v>14.65</v>
      </c>
      <c r="S51" s="5">
        <f>SUM(S52:S92)</f>
        <v>51854000</v>
      </c>
      <c r="T51" s="6">
        <f t="shared" si="75"/>
        <v>53.44</v>
      </c>
      <c r="U51" s="5">
        <f>SUM(U52:U92)</f>
        <v>4147000</v>
      </c>
      <c r="V51" s="6">
        <f>ROUND(U51/$AA51*100,2)</f>
        <v>4.2699999999999996</v>
      </c>
      <c r="W51" s="5">
        <f>SUM(W52:W92)</f>
        <v>1421500</v>
      </c>
      <c r="X51" s="6">
        <f>ROUND(W51/$AA51*100,2)+0.01</f>
        <v>1.47</v>
      </c>
      <c r="Y51" s="5">
        <f>SUM(Y52:Y92)</f>
        <v>71637950</v>
      </c>
      <c r="Z51" s="6">
        <f t="shared" si="76"/>
        <v>73.83</v>
      </c>
      <c r="AA51" s="5">
        <f>SUM(AA52:AA92)</f>
        <v>97035122</v>
      </c>
      <c r="AB51" s="67">
        <f t="shared" si="77"/>
        <v>100</v>
      </c>
      <c r="AC51" s="61">
        <f t="shared" si="85"/>
        <v>26.17</v>
      </c>
      <c r="AD51" s="62">
        <f t="shared" si="78"/>
        <v>0</v>
      </c>
      <c r="AE51" s="61">
        <f t="shared" si="79"/>
        <v>73.83</v>
      </c>
      <c r="AF51" s="62">
        <f t="shared" si="80"/>
        <v>0</v>
      </c>
      <c r="AG51" s="61">
        <f t="shared" si="81"/>
        <v>0</v>
      </c>
      <c r="AH51" s="111">
        <f t="shared" si="82"/>
        <v>0</v>
      </c>
      <c r="AI51" s="111">
        <f t="shared" si="83"/>
        <v>0</v>
      </c>
      <c r="AJ51" s="112">
        <f t="shared" si="84"/>
        <v>0</v>
      </c>
      <c r="AK51" s="171">
        <f>G51/AA51</f>
        <v>0.25688642922507998</v>
      </c>
      <c r="AL51" s="171">
        <f>I51/AA51</f>
        <v>0</v>
      </c>
      <c r="AM51" s="171">
        <f>K51/AA51</f>
        <v>0</v>
      </c>
      <c r="AN51" s="171">
        <f>M51/AA51</f>
        <v>4.8453177603053873E-3</v>
      </c>
      <c r="AO51" s="169">
        <f>Q51/AA51</f>
        <v>0.14649798657438695</v>
      </c>
      <c r="AP51" s="169">
        <f>S51/AA51</f>
        <v>0.53438382856879385</v>
      </c>
      <c r="AQ51" s="169">
        <f>U51/AA51</f>
        <v>4.2737102963605278E-2</v>
      </c>
      <c r="AR51" s="169">
        <f>W51/AA51</f>
        <v>1.4649334907828528E-2</v>
      </c>
    </row>
    <row r="52" spans="1:256" s="76" customFormat="1" ht="40" customHeight="1" x14ac:dyDescent="0.4">
      <c r="A52" s="51"/>
      <c r="B52" s="51"/>
      <c r="C52" s="51"/>
      <c r="D52" s="92" t="s">
        <v>19</v>
      </c>
      <c r="E52" s="188" t="s">
        <v>76</v>
      </c>
      <c r="F52" s="188"/>
      <c r="G52" s="5">
        <v>1300000</v>
      </c>
      <c r="H52" s="6">
        <f>ROUND(G52/$AA52*100,2)</f>
        <v>24.9</v>
      </c>
      <c r="I52" s="58"/>
      <c r="J52" s="59"/>
      <c r="K52" s="58"/>
      <c r="L52" s="59"/>
      <c r="M52" s="5">
        <v>25000</v>
      </c>
      <c r="N52" s="6">
        <f>ROUND(M52/$AA52*100,2)</f>
        <v>0.48</v>
      </c>
      <c r="O52" s="5">
        <f>G52+I52+K52+M52</f>
        <v>1325000</v>
      </c>
      <c r="P52" s="6">
        <f t="shared" si="74"/>
        <v>25.38</v>
      </c>
      <c r="Q52" s="5">
        <v>789120</v>
      </c>
      <c r="R52" s="6">
        <f>ROUND(Q52/$AA52*100,2)</f>
        <v>15.11</v>
      </c>
      <c r="S52" s="5">
        <v>2877000</v>
      </c>
      <c r="T52" s="6">
        <f t="shared" si="75"/>
        <v>55.1</v>
      </c>
      <c r="U52" s="5">
        <v>230000</v>
      </c>
      <c r="V52" s="6">
        <f>ROUND(U52/$AA52*100,2)</f>
        <v>4.41</v>
      </c>
      <c r="W52" s="5"/>
      <c r="X52" s="6"/>
      <c r="Y52" s="5">
        <f>Q52+S52+U52+W52</f>
        <v>3896120</v>
      </c>
      <c r="Z52" s="6">
        <f t="shared" si="76"/>
        <v>74.62</v>
      </c>
      <c r="AA52" s="5">
        <f>O52+Y52</f>
        <v>5221120</v>
      </c>
      <c r="AB52" s="67">
        <f t="shared" si="77"/>
        <v>100</v>
      </c>
      <c r="AC52" s="74">
        <f t="shared" si="85"/>
        <v>25.38</v>
      </c>
      <c r="AD52" s="75">
        <f t="shared" si="78"/>
        <v>0</v>
      </c>
      <c r="AE52" s="74">
        <f t="shared" si="79"/>
        <v>74.62</v>
      </c>
      <c r="AF52" s="75">
        <f t="shared" si="80"/>
        <v>0</v>
      </c>
      <c r="AG52" s="74">
        <f t="shared" si="81"/>
        <v>0</v>
      </c>
      <c r="AH52" s="113">
        <f t="shared" si="82"/>
        <v>0</v>
      </c>
      <c r="AI52" s="113">
        <f t="shared" si="83"/>
        <v>0</v>
      </c>
      <c r="AJ52" s="114">
        <f t="shared" si="84"/>
        <v>0</v>
      </c>
      <c r="AK52" s="172">
        <f>G52/AA52</f>
        <v>0.24898872272615838</v>
      </c>
      <c r="AL52" s="172">
        <f>I52/AA52</f>
        <v>0</v>
      </c>
      <c r="AM52" s="172">
        <f>K52/AA52</f>
        <v>0</v>
      </c>
      <c r="AN52" s="172">
        <f>M52/AA52</f>
        <v>4.7882446678107378E-3</v>
      </c>
      <c r="AO52" s="173">
        <f>Q52/AA52</f>
        <v>0.15113998529051237</v>
      </c>
      <c r="AP52" s="173">
        <f>S52/AA52</f>
        <v>0.55103119637165976</v>
      </c>
      <c r="AQ52" s="173">
        <f>U52/AA52</f>
        <v>4.4051850943858786E-2</v>
      </c>
      <c r="AR52" s="173">
        <f>W52/AA52</f>
        <v>0</v>
      </c>
    </row>
    <row r="53" spans="1:256" s="156" customFormat="1" ht="38" customHeight="1" x14ac:dyDescent="0.4">
      <c r="A53" s="69"/>
      <c r="B53" s="69"/>
      <c r="C53" s="69"/>
      <c r="D53" s="105" t="s">
        <v>21</v>
      </c>
      <c r="E53" s="221" t="s">
        <v>77</v>
      </c>
      <c r="F53" s="221"/>
      <c r="G53" s="7">
        <v>1062000</v>
      </c>
      <c r="H53" s="83">
        <f>ROUND(G53/$AA53*100,2)</f>
        <v>24.91</v>
      </c>
      <c r="I53" s="71"/>
      <c r="J53" s="72"/>
      <c r="K53" s="71"/>
      <c r="L53" s="72"/>
      <c r="M53" s="7">
        <v>21000</v>
      </c>
      <c r="N53" s="83">
        <f>ROUND(M53/$AA53*100,2)</f>
        <v>0.49</v>
      </c>
      <c r="O53" s="7">
        <f>G53+I53+K53+M53</f>
        <v>1083000</v>
      </c>
      <c r="P53" s="83">
        <f t="shared" si="74"/>
        <v>25.4</v>
      </c>
      <c r="Q53" s="7">
        <v>643579</v>
      </c>
      <c r="R53" s="83">
        <f>ROUND(Q53/$AA53*100,2)+0.01</f>
        <v>15.1</v>
      </c>
      <c r="S53" s="7">
        <v>2349000</v>
      </c>
      <c r="T53" s="83">
        <f t="shared" si="75"/>
        <v>55.09</v>
      </c>
      <c r="U53" s="7">
        <v>188000</v>
      </c>
      <c r="V53" s="83">
        <f>ROUND(U53/$AA53*100,2)</f>
        <v>4.41</v>
      </c>
      <c r="W53" s="7"/>
      <c r="X53" s="83"/>
      <c r="Y53" s="7">
        <f>Q53+S53+U53+W53</f>
        <v>3180579</v>
      </c>
      <c r="Z53" s="83">
        <f t="shared" si="76"/>
        <v>74.599999999999994</v>
      </c>
      <c r="AA53" s="7">
        <f>O53+Y53</f>
        <v>4263579</v>
      </c>
      <c r="AB53" s="82">
        <f t="shared" si="77"/>
        <v>100</v>
      </c>
      <c r="AC53" s="61">
        <f>H53+J53+L53+N53</f>
        <v>25.4</v>
      </c>
      <c r="AD53" s="62">
        <f t="shared" si="78"/>
        <v>0</v>
      </c>
      <c r="AE53" s="61">
        <f t="shared" si="79"/>
        <v>74.599999999999994</v>
      </c>
      <c r="AF53" s="62">
        <f t="shared" si="80"/>
        <v>0</v>
      </c>
      <c r="AG53" s="61">
        <f t="shared" si="81"/>
        <v>0</v>
      </c>
      <c r="AH53" s="111">
        <f t="shared" si="82"/>
        <v>0</v>
      </c>
      <c r="AI53" s="111">
        <f t="shared" si="83"/>
        <v>0</v>
      </c>
      <c r="AJ53" s="112">
        <f t="shared" si="84"/>
        <v>0</v>
      </c>
      <c r="AK53" s="171">
        <f>G53/AA53</f>
        <v>0.24908650689948514</v>
      </c>
      <c r="AL53" s="171">
        <f>I53/AA53</f>
        <v>0</v>
      </c>
      <c r="AM53" s="171">
        <f>K53/AA53</f>
        <v>0</v>
      </c>
      <c r="AN53" s="171">
        <f>M53/AA53</f>
        <v>4.9254394019672201E-3</v>
      </c>
      <c r="AO53" s="170">
        <f>Q53/AA53</f>
        <v>0.150948064994222</v>
      </c>
      <c r="AP53" s="170">
        <f>S53/AA53</f>
        <v>0.55094557882004769</v>
      </c>
      <c r="AQ53" s="169">
        <f>U53/AA53</f>
        <v>4.4094409884277971E-2</v>
      </c>
      <c r="AR53" s="169">
        <f>W53/AA53</f>
        <v>0</v>
      </c>
    </row>
    <row r="54" spans="1:256" s="8" customFormat="1" ht="30" customHeight="1" x14ac:dyDescent="0.5">
      <c r="F54" s="220" t="s">
        <v>0</v>
      </c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9" t="s">
        <v>1</v>
      </c>
      <c r="R54" s="10"/>
      <c r="S54" s="11"/>
      <c r="T54" s="10"/>
      <c r="U54" s="11"/>
      <c r="V54" s="10"/>
      <c r="W54" s="12" t="s">
        <v>59</v>
      </c>
      <c r="X54" s="10"/>
      <c r="Y54" s="11"/>
      <c r="Z54" s="10"/>
      <c r="AA54" s="11"/>
      <c r="AB54" s="11"/>
      <c r="AC54" s="1"/>
      <c r="AD54" s="13"/>
      <c r="AE54" s="13"/>
      <c r="AF54" s="13"/>
      <c r="AG54" s="13"/>
      <c r="AH54" s="115"/>
      <c r="AI54" s="115"/>
      <c r="AJ54" s="115"/>
      <c r="AK54" s="115"/>
      <c r="AL54" s="115"/>
      <c r="AM54" s="115"/>
      <c r="AN54" s="115"/>
      <c r="AO54" s="13"/>
      <c r="AP54" s="13"/>
      <c r="AQ54" s="13"/>
      <c r="AR54" s="13"/>
      <c r="AS54" s="13"/>
    </row>
    <row r="55" spans="1:256" ht="18" customHeight="1" x14ac:dyDescent="0.3">
      <c r="F55" s="15"/>
      <c r="G55" s="16"/>
      <c r="H55" s="17"/>
      <c r="I55" s="16"/>
      <c r="J55" s="17"/>
      <c r="K55" s="16"/>
      <c r="L55" s="17"/>
      <c r="M55" s="16"/>
      <c r="N55" s="17"/>
      <c r="O55" s="16"/>
      <c r="P55" s="17"/>
      <c r="Q55" s="16"/>
      <c r="R55" s="17"/>
      <c r="S55" s="16"/>
      <c r="T55" s="17"/>
      <c r="U55" s="16"/>
      <c r="V55" s="17"/>
      <c r="W55" s="16"/>
      <c r="X55" s="17"/>
      <c r="Y55" s="16"/>
      <c r="Z55" s="18"/>
      <c r="AA55" s="16"/>
      <c r="AB55" s="19" t="s">
        <v>2</v>
      </c>
      <c r="AC55" s="20"/>
      <c r="AD55" s="2"/>
      <c r="AE55" s="21"/>
      <c r="AF55" s="21"/>
      <c r="AG55" s="21"/>
      <c r="AH55" s="116"/>
      <c r="AI55" s="116"/>
      <c r="AJ55" s="116"/>
      <c r="AK55" s="116"/>
      <c r="AL55" s="116"/>
      <c r="AM55" s="116"/>
      <c r="AN55" s="116"/>
      <c r="AO55" s="21"/>
      <c r="AP55" s="21"/>
      <c r="AQ55" s="21"/>
      <c r="AR55" s="21"/>
      <c r="AS55" s="21"/>
      <c r="AT55" s="21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6" customFormat="1" ht="18" customHeight="1" x14ac:dyDescent="0.4">
      <c r="A56" s="209" t="s">
        <v>86</v>
      </c>
      <c r="B56" s="210"/>
      <c r="C56" s="210"/>
      <c r="D56" s="210"/>
      <c r="E56" s="210"/>
      <c r="F56" s="211"/>
      <c r="G56" s="189" t="s">
        <v>3</v>
      </c>
      <c r="H56" s="190"/>
      <c r="I56" s="190"/>
      <c r="J56" s="190"/>
      <c r="K56" s="190"/>
      <c r="L56" s="190"/>
      <c r="M56" s="190"/>
      <c r="N56" s="190"/>
      <c r="O56" s="190"/>
      <c r="P56" s="196"/>
      <c r="Q56" s="193" t="s">
        <v>4</v>
      </c>
      <c r="R56" s="194"/>
      <c r="S56" s="194"/>
      <c r="T56" s="194"/>
      <c r="U56" s="194"/>
      <c r="V56" s="194"/>
      <c r="W56" s="194"/>
      <c r="X56" s="194"/>
      <c r="Y56" s="194"/>
      <c r="Z56" s="195"/>
      <c r="AA56" s="189" t="s">
        <v>5</v>
      </c>
      <c r="AB56" s="190"/>
      <c r="AC56" s="23"/>
      <c r="AD56" s="3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s="26" customFormat="1" ht="18" customHeight="1" x14ac:dyDescent="0.4">
      <c r="A57" s="212"/>
      <c r="B57" s="212"/>
      <c r="C57" s="212"/>
      <c r="D57" s="212"/>
      <c r="E57" s="212"/>
      <c r="F57" s="213"/>
      <c r="G57" s="191"/>
      <c r="H57" s="192"/>
      <c r="I57" s="192"/>
      <c r="J57" s="192"/>
      <c r="K57" s="192"/>
      <c r="L57" s="192"/>
      <c r="M57" s="192"/>
      <c r="N57" s="192"/>
      <c r="O57" s="192"/>
      <c r="P57" s="197"/>
      <c r="Q57" s="193" t="s">
        <v>6</v>
      </c>
      <c r="R57" s="194"/>
      <c r="S57" s="194"/>
      <c r="T57" s="194"/>
      <c r="U57" s="194"/>
      <c r="V57" s="195"/>
      <c r="W57" s="189" t="s">
        <v>7</v>
      </c>
      <c r="X57" s="196"/>
      <c r="Y57" s="189" t="s">
        <v>8</v>
      </c>
      <c r="Z57" s="196"/>
      <c r="AA57" s="191"/>
      <c r="AB57" s="192"/>
      <c r="AC57" s="23"/>
      <c r="AD57" s="3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26" customFormat="1" ht="18" customHeight="1" x14ac:dyDescent="0.4">
      <c r="A58" s="212"/>
      <c r="B58" s="212"/>
      <c r="C58" s="212"/>
      <c r="D58" s="212"/>
      <c r="E58" s="212"/>
      <c r="F58" s="213"/>
      <c r="G58" s="193" t="s">
        <v>9</v>
      </c>
      <c r="H58" s="195"/>
      <c r="I58" s="193" t="s">
        <v>10</v>
      </c>
      <c r="J58" s="195"/>
      <c r="K58" s="193" t="s">
        <v>11</v>
      </c>
      <c r="L58" s="195"/>
      <c r="M58" s="193" t="s">
        <v>12</v>
      </c>
      <c r="N58" s="195"/>
      <c r="O58" s="193" t="s">
        <v>8</v>
      </c>
      <c r="P58" s="195"/>
      <c r="Q58" s="193" t="s">
        <v>13</v>
      </c>
      <c r="R58" s="195"/>
      <c r="S58" s="193" t="s">
        <v>14</v>
      </c>
      <c r="T58" s="195"/>
      <c r="U58" s="193" t="s">
        <v>12</v>
      </c>
      <c r="V58" s="195"/>
      <c r="W58" s="191"/>
      <c r="X58" s="197"/>
      <c r="Y58" s="191"/>
      <c r="Z58" s="197"/>
      <c r="AA58" s="198" t="s">
        <v>15</v>
      </c>
      <c r="AB58" s="189" t="s">
        <v>121</v>
      </c>
      <c r="AC58" s="23"/>
      <c r="AD58" s="3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1:256" s="32" customFormat="1" ht="18" customHeight="1" x14ac:dyDescent="0.4">
      <c r="A59" s="214"/>
      <c r="B59" s="214"/>
      <c r="C59" s="214"/>
      <c r="D59" s="214"/>
      <c r="E59" s="214"/>
      <c r="F59" s="215"/>
      <c r="G59" s="29" t="s">
        <v>16</v>
      </c>
      <c r="H59" s="30" t="s">
        <v>121</v>
      </c>
      <c r="I59" s="29" t="s">
        <v>16</v>
      </c>
      <c r="J59" s="30" t="s">
        <v>121</v>
      </c>
      <c r="K59" s="29" t="s">
        <v>16</v>
      </c>
      <c r="L59" s="30" t="s">
        <v>121</v>
      </c>
      <c r="M59" s="29" t="s">
        <v>16</v>
      </c>
      <c r="N59" s="30" t="s">
        <v>121</v>
      </c>
      <c r="O59" s="29" t="s">
        <v>16</v>
      </c>
      <c r="P59" s="30" t="s">
        <v>121</v>
      </c>
      <c r="Q59" s="29" t="s">
        <v>16</v>
      </c>
      <c r="R59" s="30" t="s">
        <v>121</v>
      </c>
      <c r="S59" s="29" t="s">
        <v>16</v>
      </c>
      <c r="T59" s="30" t="s">
        <v>121</v>
      </c>
      <c r="U59" s="29" t="s">
        <v>16</v>
      </c>
      <c r="V59" s="30" t="s">
        <v>121</v>
      </c>
      <c r="W59" s="29" t="s">
        <v>16</v>
      </c>
      <c r="X59" s="30" t="s">
        <v>121</v>
      </c>
      <c r="Y59" s="29" t="s">
        <v>16</v>
      </c>
      <c r="Z59" s="30" t="s">
        <v>121</v>
      </c>
      <c r="AA59" s="199"/>
      <c r="AB59" s="191"/>
      <c r="AC59" s="31"/>
      <c r="AD59" s="4" t="s">
        <v>51</v>
      </c>
      <c r="AE59" s="24"/>
      <c r="AF59" s="4" t="s">
        <v>51</v>
      </c>
      <c r="AG59" s="4" t="s">
        <v>52</v>
      </c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s="32" customFormat="1" ht="17.5" customHeight="1" x14ac:dyDescent="0.4">
      <c r="A60" s="33"/>
      <c r="B60" s="33"/>
      <c r="C60" s="33"/>
      <c r="D60" s="33"/>
      <c r="E60" s="33"/>
      <c r="F60" s="33"/>
      <c r="G60" s="34"/>
      <c r="H60" s="35"/>
      <c r="I60" s="34"/>
      <c r="J60" s="35"/>
      <c r="K60" s="34"/>
      <c r="L60" s="35"/>
      <c r="M60" s="34"/>
      <c r="N60" s="35"/>
      <c r="O60" s="34"/>
      <c r="P60" s="35"/>
      <c r="Q60" s="34"/>
      <c r="R60" s="35"/>
      <c r="S60" s="34"/>
      <c r="T60" s="35"/>
      <c r="U60" s="34"/>
      <c r="V60" s="35"/>
      <c r="W60" s="34"/>
      <c r="X60" s="35"/>
      <c r="Y60" s="34"/>
      <c r="Z60" s="35"/>
      <c r="AA60" s="34"/>
      <c r="AB60" s="34"/>
      <c r="AC60" s="31"/>
      <c r="AD60" s="4"/>
      <c r="AE60" s="24"/>
      <c r="AF60" s="4"/>
      <c r="AG60" s="4"/>
      <c r="AH60" s="117"/>
      <c r="AI60" s="117"/>
      <c r="AJ60" s="117"/>
      <c r="AK60" s="117"/>
      <c r="AL60" s="117"/>
      <c r="AM60" s="117"/>
      <c r="AN60" s="117"/>
      <c r="AO60" s="24"/>
      <c r="AP60" s="24"/>
      <c r="AQ60" s="24"/>
      <c r="AR60" s="24"/>
      <c r="AS60" s="24"/>
      <c r="AT60" s="24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156" customFormat="1" ht="39" customHeight="1" x14ac:dyDescent="0.4">
      <c r="A61" s="51"/>
      <c r="B61" s="51"/>
      <c r="C61" s="51"/>
      <c r="D61" s="92" t="s">
        <v>26</v>
      </c>
      <c r="E61" s="188" t="s">
        <v>102</v>
      </c>
      <c r="F61" s="188"/>
      <c r="G61" s="46">
        <v>356000</v>
      </c>
      <c r="H61" s="6">
        <f>ROUND(G61/$AA61*100,2)</f>
        <v>24.89</v>
      </c>
      <c r="I61" s="58"/>
      <c r="J61" s="59"/>
      <c r="K61" s="58"/>
      <c r="L61" s="59"/>
      <c r="M61" s="46">
        <v>7000</v>
      </c>
      <c r="N61" s="6">
        <f>ROUND(M61/$AA61*100,2)</f>
        <v>0.49</v>
      </c>
      <c r="O61" s="5">
        <f>G61+I61+K61+M61</f>
        <v>363000</v>
      </c>
      <c r="P61" s="6">
        <f>ROUND(O61/$AA61*100,2)</f>
        <v>25.38</v>
      </c>
      <c r="Q61" s="46">
        <v>216515</v>
      </c>
      <c r="R61" s="6">
        <f>ROUND(Q61/$AA61*100,2)</f>
        <v>15.14</v>
      </c>
      <c r="S61" s="46">
        <v>788000</v>
      </c>
      <c r="T61" s="6">
        <f>ROUND(S61/$AA61*100,2)-0.01</f>
        <v>55.080000000000005</v>
      </c>
      <c r="U61" s="46">
        <v>63000</v>
      </c>
      <c r="V61" s="6">
        <f>ROUND(U61/$AA61*100,2)</f>
        <v>4.4000000000000004</v>
      </c>
      <c r="W61" s="5"/>
      <c r="X61" s="6"/>
      <c r="Y61" s="5">
        <f>Q61+S61+U61+W61</f>
        <v>1067515</v>
      </c>
      <c r="Z61" s="6">
        <f>ROUND(Y61/$AA61*100,2)</f>
        <v>74.62</v>
      </c>
      <c r="AA61" s="5">
        <f>O61+Y61</f>
        <v>1430515</v>
      </c>
      <c r="AB61" s="67">
        <f>ROUND(AA61/$AA61*100,2)</f>
        <v>100</v>
      </c>
      <c r="AC61" s="61">
        <f>H61+J61+L61+N61</f>
        <v>25.38</v>
      </c>
      <c r="AD61" s="62">
        <f>P61-AC61</f>
        <v>0</v>
      </c>
      <c r="AE61" s="61">
        <f>R61+T61+V61+X61</f>
        <v>74.62</v>
      </c>
      <c r="AF61" s="62">
        <f>AE61-Z61</f>
        <v>0</v>
      </c>
      <c r="AG61" s="61">
        <f>P61+Z61-AB61</f>
        <v>0</v>
      </c>
      <c r="AH61" s="111">
        <f>G61+I61+K61+M61-O61</f>
        <v>0</v>
      </c>
      <c r="AI61" s="111">
        <f>Q61+S61+U61+W61-Y61</f>
        <v>0</v>
      </c>
      <c r="AJ61" s="112">
        <f>O61+Y61-AA61</f>
        <v>0</v>
      </c>
      <c r="AK61" s="171">
        <f>G61/AA61</f>
        <v>0.24886142403260364</v>
      </c>
      <c r="AL61" s="171">
        <f>I61/AA61</f>
        <v>0</v>
      </c>
      <c r="AM61" s="171">
        <f>K61/AA61</f>
        <v>0</v>
      </c>
      <c r="AN61" s="171">
        <f>M61/AA61</f>
        <v>4.8933426073826556E-3</v>
      </c>
      <c r="AO61" s="170">
        <f>Q61/AA61</f>
        <v>0.15135458209106512</v>
      </c>
      <c r="AP61" s="170">
        <f>S61/AA61</f>
        <v>0.55085056780250474</v>
      </c>
      <c r="AQ61" s="169">
        <f>U61/AA61</f>
        <v>4.4040083466443905E-2</v>
      </c>
      <c r="AR61" s="169">
        <f>W61/AA61</f>
        <v>0</v>
      </c>
      <c r="DE61" s="66"/>
    </row>
    <row r="62" spans="1:256" s="156" customFormat="1" ht="39" customHeight="1" x14ac:dyDescent="0.4">
      <c r="A62" s="51"/>
      <c r="B62" s="51"/>
      <c r="C62" s="51"/>
      <c r="D62" s="92" t="s">
        <v>27</v>
      </c>
      <c r="E62" s="188" t="s">
        <v>78</v>
      </c>
      <c r="F62" s="188"/>
      <c r="G62" s="46">
        <v>64000</v>
      </c>
      <c r="H62" s="6">
        <f>ROUND(G62/$AA62*100,2)</f>
        <v>25.01</v>
      </c>
      <c r="I62" s="58"/>
      <c r="J62" s="59"/>
      <c r="K62" s="58"/>
      <c r="L62" s="59"/>
      <c r="M62" s="46">
        <v>1000</v>
      </c>
      <c r="N62" s="56">
        <f>ROUND(M62/$AA62*100,2)</f>
        <v>0.39</v>
      </c>
      <c r="O62" s="5">
        <f>G62+I62+K62+M62</f>
        <v>65000</v>
      </c>
      <c r="P62" s="6">
        <f>ROUND(O62/$AA62*100,2)</f>
        <v>25.4</v>
      </c>
      <c r="Q62" s="46">
        <v>38891</v>
      </c>
      <c r="R62" s="6">
        <f>ROUND(Q62/$AA62*100,2)</f>
        <v>15.2</v>
      </c>
      <c r="S62" s="46">
        <v>141000</v>
      </c>
      <c r="T62" s="6">
        <f>ROUND(S62/$AA62*100,2)</f>
        <v>55.1</v>
      </c>
      <c r="U62" s="46">
        <v>11000</v>
      </c>
      <c r="V62" s="6">
        <f>ROUND(U62/$AA62*100,2)</f>
        <v>4.3</v>
      </c>
      <c r="W62" s="5"/>
      <c r="X62" s="56"/>
      <c r="Y62" s="5">
        <f>Q62+S62+U62+W62</f>
        <v>190891</v>
      </c>
      <c r="Z62" s="6">
        <f>ROUND(Y62/$AA62*100,2)</f>
        <v>74.599999999999994</v>
      </c>
      <c r="AA62" s="5">
        <f>O62+Y62</f>
        <v>255891</v>
      </c>
      <c r="AB62" s="67">
        <f>ROUND(AA62/$AA62*100,2)</f>
        <v>100</v>
      </c>
      <c r="AC62" s="61">
        <f>H62+J62+L62+N62</f>
        <v>25.400000000000002</v>
      </c>
      <c r="AD62" s="62">
        <f>P62-AC62</f>
        <v>0</v>
      </c>
      <c r="AE62" s="61">
        <f>R62+T62+V62+X62</f>
        <v>74.599999999999994</v>
      </c>
      <c r="AF62" s="62">
        <f>AE62-Z62</f>
        <v>0</v>
      </c>
      <c r="AG62" s="61">
        <f>P62+Z62-AB62</f>
        <v>0</v>
      </c>
      <c r="AH62" s="111">
        <f>G62+I62+K62+M62-O62</f>
        <v>0</v>
      </c>
      <c r="AI62" s="111">
        <f>Q62+S62+U62+W62-Y62</f>
        <v>0</v>
      </c>
      <c r="AJ62" s="112">
        <f>O62+Y62-AA62</f>
        <v>0</v>
      </c>
      <c r="AK62" s="171">
        <f>G62/AA62</f>
        <v>0.25010649065422386</v>
      </c>
      <c r="AL62" s="171">
        <f>I62/AA62</f>
        <v>0</v>
      </c>
      <c r="AM62" s="171">
        <f>K62/AA62</f>
        <v>0</v>
      </c>
      <c r="AN62" s="171">
        <f>M62/AA62</f>
        <v>3.9079139164722478E-3</v>
      </c>
      <c r="AO62" s="169">
        <f>Q62/AA62</f>
        <v>0.15198268012552218</v>
      </c>
      <c r="AP62" s="169">
        <f>S62/AA62</f>
        <v>0.55101586222258692</v>
      </c>
      <c r="AQ62" s="169">
        <f>U62/AA62</f>
        <v>4.2987053081194729E-2</v>
      </c>
      <c r="AR62" s="169">
        <f>W62/AA62</f>
        <v>0</v>
      </c>
    </row>
    <row r="63" spans="1:256" s="123" customFormat="1" ht="39" customHeight="1" x14ac:dyDescent="0.4">
      <c r="A63" s="51"/>
      <c r="B63" s="51"/>
      <c r="C63" s="51"/>
      <c r="D63" s="92" t="s">
        <v>28</v>
      </c>
      <c r="E63" s="188" t="s">
        <v>79</v>
      </c>
      <c r="F63" s="188"/>
      <c r="G63" s="46">
        <v>44000</v>
      </c>
      <c r="H63" s="56">
        <f t="shared" ref="H63" si="86">ROUND(G63/$AA63*100,2)</f>
        <v>24.88</v>
      </c>
      <c r="I63" s="58"/>
      <c r="J63" s="59"/>
      <c r="K63" s="58"/>
      <c r="L63" s="59"/>
      <c r="M63" s="46">
        <v>1000</v>
      </c>
      <c r="N63" s="56">
        <f>ROUND(M63/$AA63*100,2)-0.01</f>
        <v>0.55999999999999994</v>
      </c>
      <c r="O63" s="5">
        <f t="shared" ref="O63:O64" si="87">G63+I63+K63+M63</f>
        <v>45000</v>
      </c>
      <c r="P63" s="6">
        <f>ROUND(O63/$AA63*100,2)</f>
        <v>25.44</v>
      </c>
      <c r="Q63" s="46">
        <v>26853</v>
      </c>
      <c r="R63" s="6">
        <f>ROUND(Q63/$AA63*100,2)+0.01</f>
        <v>15.19</v>
      </c>
      <c r="S63" s="46">
        <v>97000</v>
      </c>
      <c r="T63" s="6">
        <f>ROUND(S63/$AA63*100,2)</f>
        <v>54.85</v>
      </c>
      <c r="U63" s="46">
        <v>8000</v>
      </c>
      <c r="V63" s="6">
        <f t="shared" ref="V63" si="88">ROUND(U63/$AA63*100,2)</f>
        <v>4.5199999999999996</v>
      </c>
      <c r="W63" s="5"/>
      <c r="X63" s="56"/>
      <c r="Y63" s="5">
        <f>Q63+S63+U63+W63</f>
        <v>131853</v>
      </c>
      <c r="Z63" s="6">
        <f>ROUND(Y63/$AA63*100,2)</f>
        <v>74.56</v>
      </c>
      <c r="AA63" s="5">
        <f>O63+Y63</f>
        <v>176853</v>
      </c>
      <c r="AB63" s="67">
        <f>ROUND(AA63/$AA63*100,2)</f>
        <v>100</v>
      </c>
      <c r="AC63" s="157">
        <f>H63+J63+L63+N63</f>
        <v>25.439999999999998</v>
      </c>
      <c r="AD63" s="158">
        <f>P63-AC63</f>
        <v>0</v>
      </c>
      <c r="AE63" s="157">
        <f>R63+T63+V63+X63</f>
        <v>74.56</v>
      </c>
      <c r="AF63" s="158">
        <f>AE63-Z63</f>
        <v>0</v>
      </c>
      <c r="AG63" s="157">
        <f>P63+Z63-AB63</f>
        <v>0</v>
      </c>
      <c r="AH63" s="159">
        <f>G63+I63+K63+M63-O63</f>
        <v>0</v>
      </c>
      <c r="AI63" s="159">
        <f>Q63+S63+U63+W63-Y63</f>
        <v>0</v>
      </c>
      <c r="AJ63" s="160">
        <f>O63+Y63-AA63</f>
        <v>0</v>
      </c>
      <c r="AK63" s="171">
        <f t="shared" ref="AK63:AK74" si="89">G63/AA63</f>
        <v>0.24879419630992972</v>
      </c>
      <c r="AL63" s="171">
        <f t="shared" ref="AL63:AL74" si="90">I63/AA63</f>
        <v>0</v>
      </c>
      <c r="AM63" s="171">
        <f t="shared" ref="AM63:AM74" si="91">K63/AA63</f>
        <v>0</v>
      </c>
      <c r="AN63" s="171">
        <f t="shared" ref="AN63:AN74" si="92">M63/AA63</f>
        <v>5.6544135524984026E-3</v>
      </c>
      <c r="AO63" s="170">
        <f t="shared" ref="AO63:AO74" si="93">Q63/AA63</f>
        <v>0.15183796712523961</v>
      </c>
      <c r="AP63" s="170">
        <f t="shared" ref="AP63:AP74" si="94">S63/AA63</f>
        <v>0.54847811459234508</v>
      </c>
      <c r="AQ63" s="170">
        <f t="shared" ref="AQ63:AQ74" si="95">U63/AA63</f>
        <v>4.523530841998722E-2</v>
      </c>
      <c r="AR63" s="170">
        <f t="shared" ref="AR63:AR74" si="96">W63/AA63</f>
        <v>0</v>
      </c>
    </row>
    <row r="64" spans="1:256" s="156" customFormat="1" ht="39" customHeight="1" x14ac:dyDescent="0.4">
      <c r="A64" s="51"/>
      <c r="B64" s="51"/>
      <c r="C64" s="51"/>
      <c r="D64" s="92" t="s">
        <v>32</v>
      </c>
      <c r="E64" s="188" t="s">
        <v>80</v>
      </c>
      <c r="F64" s="188"/>
      <c r="G64" s="46">
        <v>487000</v>
      </c>
      <c r="H64" s="6">
        <f>ROUND(G64/$AA64*100,2)</f>
        <v>24.91</v>
      </c>
      <c r="I64" s="58"/>
      <c r="J64" s="59"/>
      <c r="K64" s="58"/>
      <c r="L64" s="59"/>
      <c r="M64" s="46">
        <v>9000</v>
      </c>
      <c r="N64" s="6">
        <f>ROUND(M64/$AA64*100,2)</f>
        <v>0.46</v>
      </c>
      <c r="O64" s="5">
        <f t="shared" si="87"/>
        <v>496000</v>
      </c>
      <c r="P64" s="6">
        <f t="shared" ref="P64:P92" si="97">ROUND(O64/$AA64*100,2)</f>
        <v>25.37</v>
      </c>
      <c r="Q64" s="46">
        <v>295986</v>
      </c>
      <c r="R64" s="6">
        <f t="shared" ref="R64:R70" si="98">ROUND(Q64/$AA64*100,2)</f>
        <v>15.14</v>
      </c>
      <c r="S64" s="46">
        <v>1077000</v>
      </c>
      <c r="T64" s="6">
        <f>ROUND(S64/$AA64*100,2)</f>
        <v>55.09</v>
      </c>
      <c r="U64" s="46">
        <v>86000</v>
      </c>
      <c r="V64" s="6">
        <f t="shared" ref="V64:V66" si="99">ROUND(U64/$AA64*100,2)</f>
        <v>4.4000000000000004</v>
      </c>
      <c r="W64" s="5"/>
      <c r="X64" s="56"/>
      <c r="Y64" s="5">
        <f t="shared" ref="Y64:Y98" si="100">Q64+S64+U64+W64</f>
        <v>1458986</v>
      </c>
      <c r="Z64" s="6">
        <f t="shared" ref="Z64:Z74" si="101">ROUND(Y64/$AA64*100,2)</f>
        <v>74.63</v>
      </c>
      <c r="AA64" s="5">
        <f t="shared" ref="AA64:AA74" si="102">O64+Y64</f>
        <v>1954986</v>
      </c>
      <c r="AB64" s="67">
        <f t="shared" ref="AB64:AB68" si="103">ROUND(AA64/$AA64*100,2)</f>
        <v>100</v>
      </c>
      <c r="AC64" s="61">
        <f t="shared" ref="AC64:AC68" si="104">H64+J64+L64+N64</f>
        <v>25.37</v>
      </c>
      <c r="AD64" s="62">
        <f t="shared" ref="AD64:AD68" si="105">P64-AC64</f>
        <v>0</v>
      </c>
      <c r="AE64" s="61">
        <f t="shared" ref="AE64:AE68" si="106">R64+T64+V64+X64</f>
        <v>74.63000000000001</v>
      </c>
      <c r="AF64" s="62">
        <f t="shared" ref="AF64:AF73" si="107">AE64-Z64</f>
        <v>0</v>
      </c>
      <c r="AG64" s="61">
        <f t="shared" ref="AG64:AG68" si="108">P64+Z64-AB64</f>
        <v>0</v>
      </c>
      <c r="AH64" s="111">
        <f>G64+I64+K64+M64-O64</f>
        <v>0</v>
      </c>
      <c r="AI64" s="111">
        <f t="shared" ref="AI64:AI68" si="109">Q64+S64+U64+W64-Y64</f>
        <v>0</v>
      </c>
      <c r="AJ64" s="112">
        <f t="shared" ref="AJ64:AJ68" si="110">O64+Y64-AA64</f>
        <v>0</v>
      </c>
      <c r="AK64" s="171">
        <f t="shared" si="89"/>
        <v>0.24910664321892842</v>
      </c>
      <c r="AL64" s="171">
        <f t="shared" si="90"/>
        <v>0</v>
      </c>
      <c r="AM64" s="171">
        <f t="shared" si="91"/>
        <v>0</v>
      </c>
      <c r="AN64" s="171">
        <f t="shared" si="92"/>
        <v>4.6036135297132562E-3</v>
      </c>
      <c r="AO64" s="169">
        <f t="shared" si="93"/>
        <v>0.15140057268952309</v>
      </c>
      <c r="AP64" s="169">
        <f t="shared" si="94"/>
        <v>0.55089908572235302</v>
      </c>
      <c r="AQ64" s="169">
        <f t="shared" si="95"/>
        <v>4.3990084839482226E-2</v>
      </c>
      <c r="AR64" s="169">
        <f t="shared" si="96"/>
        <v>0</v>
      </c>
    </row>
    <row r="65" spans="1:45" s="156" customFormat="1" ht="39" customHeight="1" x14ac:dyDescent="0.4">
      <c r="A65" s="51"/>
      <c r="B65" s="51"/>
      <c r="C65" s="51"/>
      <c r="D65" s="92" t="s">
        <v>33</v>
      </c>
      <c r="E65" s="188" t="s">
        <v>112</v>
      </c>
      <c r="F65" s="188"/>
      <c r="G65" s="46">
        <v>66043</v>
      </c>
      <c r="H65" s="6">
        <f t="shared" ref="H65:H72" si="111">ROUND(G65/$AA65*100,2)</f>
        <v>25.45</v>
      </c>
      <c r="I65" s="58"/>
      <c r="J65" s="59"/>
      <c r="K65" s="58"/>
      <c r="L65" s="59"/>
      <c r="M65" s="46">
        <v>1000</v>
      </c>
      <c r="N65" s="6">
        <f>ROUND(M65/$AA65*100,2)-0.01</f>
        <v>0.38</v>
      </c>
      <c r="O65" s="5">
        <f t="shared" ref="O65:O74" si="112">G65+I65+K65+M65</f>
        <v>67043</v>
      </c>
      <c r="P65" s="6">
        <f t="shared" si="97"/>
        <v>25.83</v>
      </c>
      <c r="Q65" s="46">
        <v>39500</v>
      </c>
      <c r="R65" s="6">
        <f t="shared" si="98"/>
        <v>15.22</v>
      </c>
      <c r="S65" s="46">
        <v>142000</v>
      </c>
      <c r="T65" s="6">
        <f>ROUND(S65/$AA65*100,2)</f>
        <v>54.71</v>
      </c>
      <c r="U65" s="46">
        <v>11000</v>
      </c>
      <c r="V65" s="6">
        <f t="shared" si="99"/>
        <v>4.24</v>
      </c>
      <c r="W65" s="5"/>
      <c r="X65" s="56"/>
      <c r="Y65" s="5">
        <f t="shared" si="100"/>
        <v>192500</v>
      </c>
      <c r="Z65" s="6">
        <f t="shared" si="101"/>
        <v>74.17</v>
      </c>
      <c r="AA65" s="5">
        <f t="shared" si="102"/>
        <v>259543</v>
      </c>
      <c r="AB65" s="67">
        <f t="shared" si="103"/>
        <v>100</v>
      </c>
      <c r="AC65" s="61">
        <f t="shared" si="104"/>
        <v>25.83</v>
      </c>
      <c r="AD65" s="62">
        <f t="shared" si="105"/>
        <v>0</v>
      </c>
      <c r="AE65" s="61">
        <f t="shared" si="106"/>
        <v>74.17</v>
      </c>
      <c r="AF65" s="62">
        <f t="shared" si="107"/>
        <v>0</v>
      </c>
      <c r="AG65" s="61">
        <f t="shared" si="108"/>
        <v>0</v>
      </c>
      <c r="AH65" s="111">
        <f t="shared" ref="AH65:AH68" si="113">G65+I65+K65+M65-O65</f>
        <v>0</v>
      </c>
      <c r="AI65" s="111">
        <f t="shared" si="109"/>
        <v>0</v>
      </c>
      <c r="AJ65" s="112">
        <f t="shared" si="110"/>
        <v>0</v>
      </c>
      <c r="AK65" s="171">
        <f t="shared" si="89"/>
        <v>0.25445879873469907</v>
      </c>
      <c r="AL65" s="171">
        <f t="shared" si="90"/>
        <v>0</v>
      </c>
      <c r="AM65" s="171">
        <f t="shared" si="91"/>
        <v>0</v>
      </c>
      <c r="AN65" s="171">
        <f t="shared" si="92"/>
        <v>3.8529261047302375E-3</v>
      </c>
      <c r="AO65" s="169">
        <f t="shared" si="93"/>
        <v>0.15219058113684439</v>
      </c>
      <c r="AP65" s="169">
        <f t="shared" si="94"/>
        <v>0.54711550687169375</v>
      </c>
      <c r="AQ65" s="169">
        <f t="shared" si="95"/>
        <v>4.238218715203261E-2</v>
      </c>
      <c r="AR65" s="169">
        <f t="shared" si="96"/>
        <v>0</v>
      </c>
    </row>
    <row r="66" spans="1:45" s="156" customFormat="1" ht="53" customHeight="1" x14ac:dyDescent="0.4">
      <c r="A66" s="51"/>
      <c r="B66" s="51"/>
      <c r="C66" s="51"/>
      <c r="D66" s="92" t="s">
        <v>34</v>
      </c>
      <c r="E66" s="188" t="s">
        <v>81</v>
      </c>
      <c r="F66" s="188"/>
      <c r="G66" s="46">
        <v>5109652</v>
      </c>
      <c r="H66" s="6">
        <f t="shared" si="111"/>
        <v>24.91</v>
      </c>
      <c r="I66" s="58"/>
      <c r="J66" s="59"/>
      <c r="K66" s="58"/>
      <c r="L66" s="59"/>
      <c r="M66" s="46">
        <v>99000</v>
      </c>
      <c r="N66" s="6">
        <f>ROUND(M66/$AA66*100,2)</f>
        <v>0.48</v>
      </c>
      <c r="O66" s="46">
        <f t="shared" si="112"/>
        <v>5208652</v>
      </c>
      <c r="P66" s="6">
        <f t="shared" si="97"/>
        <v>25.39</v>
      </c>
      <c r="Q66" s="46">
        <v>3097770</v>
      </c>
      <c r="R66" s="6">
        <f t="shared" si="98"/>
        <v>15.1</v>
      </c>
      <c r="S66" s="46">
        <v>11302000</v>
      </c>
      <c r="T66" s="6">
        <f t="shared" ref="T66:T72" si="114">ROUND(S66/$AA66*100,2)</f>
        <v>55.1</v>
      </c>
      <c r="U66" s="46">
        <v>904000</v>
      </c>
      <c r="V66" s="6">
        <f t="shared" si="99"/>
        <v>4.41</v>
      </c>
      <c r="W66" s="5"/>
      <c r="X66" s="56"/>
      <c r="Y66" s="5">
        <f t="shared" si="100"/>
        <v>15303770</v>
      </c>
      <c r="Z66" s="6">
        <f t="shared" si="101"/>
        <v>74.61</v>
      </c>
      <c r="AA66" s="5">
        <f t="shared" si="102"/>
        <v>20512422</v>
      </c>
      <c r="AB66" s="67">
        <f t="shared" si="103"/>
        <v>100</v>
      </c>
      <c r="AC66" s="61">
        <f t="shared" si="104"/>
        <v>25.39</v>
      </c>
      <c r="AD66" s="62">
        <f t="shared" si="105"/>
        <v>0</v>
      </c>
      <c r="AE66" s="61">
        <f t="shared" si="106"/>
        <v>74.61</v>
      </c>
      <c r="AF66" s="62">
        <f t="shared" si="107"/>
        <v>0</v>
      </c>
      <c r="AG66" s="61">
        <f t="shared" si="108"/>
        <v>0</v>
      </c>
      <c r="AH66" s="111">
        <f t="shared" si="113"/>
        <v>0</v>
      </c>
      <c r="AI66" s="111">
        <f t="shared" si="109"/>
        <v>0</v>
      </c>
      <c r="AJ66" s="112">
        <f t="shared" si="110"/>
        <v>0</v>
      </c>
      <c r="AK66" s="171">
        <f t="shared" si="89"/>
        <v>0.24910037439752361</v>
      </c>
      <c r="AL66" s="171">
        <f t="shared" si="90"/>
        <v>0</v>
      </c>
      <c r="AM66" s="171">
        <f t="shared" si="91"/>
        <v>0</v>
      </c>
      <c r="AN66" s="171">
        <f t="shared" si="92"/>
        <v>4.8263437637934715E-3</v>
      </c>
      <c r="AO66" s="169">
        <f t="shared" si="93"/>
        <v>0.15101922142592425</v>
      </c>
      <c r="AP66" s="169">
        <f t="shared" si="94"/>
        <v>0.55098320422620006</v>
      </c>
      <c r="AQ66" s="169">
        <f t="shared" si="95"/>
        <v>4.4070856186558566E-2</v>
      </c>
      <c r="AR66" s="169">
        <f t="shared" si="96"/>
        <v>0</v>
      </c>
    </row>
    <row r="67" spans="1:45" s="156" customFormat="1" ht="39" customHeight="1" x14ac:dyDescent="0.4">
      <c r="A67" s="51"/>
      <c r="B67" s="51"/>
      <c r="C67" s="51"/>
      <c r="D67" s="92" t="s">
        <v>35</v>
      </c>
      <c r="E67" s="188" t="s">
        <v>82</v>
      </c>
      <c r="F67" s="188"/>
      <c r="G67" s="46">
        <v>40000</v>
      </c>
      <c r="H67" s="6">
        <f t="shared" si="111"/>
        <v>25.02</v>
      </c>
      <c r="I67" s="58"/>
      <c r="J67" s="59"/>
      <c r="K67" s="58"/>
      <c r="L67" s="59"/>
      <c r="M67" s="46">
        <v>1000</v>
      </c>
      <c r="N67" s="6">
        <f>ROUND(M67/$AA67*100,2)-0.01</f>
        <v>0.62</v>
      </c>
      <c r="O67" s="46">
        <f t="shared" si="112"/>
        <v>41000</v>
      </c>
      <c r="P67" s="6">
        <f t="shared" si="97"/>
        <v>25.64</v>
      </c>
      <c r="Q67" s="46">
        <v>23883</v>
      </c>
      <c r="R67" s="6">
        <f t="shared" si="98"/>
        <v>14.94</v>
      </c>
      <c r="S67" s="46">
        <v>88000</v>
      </c>
      <c r="T67" s="6">
        <f>ROUND(S67/$AA67*100,2)</f>
        <v>55.04</v>
      </c>
      <c r="U67" s="46">
        <v>7000</v>
      </c>
      <c r="V67" s="6">
        <f t="shared" ref="V67:V72" si="115">ROUND(U67/$AA67*100,2)</f>
        <v>4.38</v>
      </c>
      <c r="W67" s="5"/>
      <c r="X67" s="56"/>
      <c r="Y67" s="5">
        <f t="shared" si="100"/>
        <v>118883</v>
      </c>
      <c r="Z67" s="6">
        <f t="shared" si="101"/>
        <v>74.36</v>
      </c>
      <c r="AA67" s="5">
        <f t="shared" si="102"/>
        <v>159883</v>
      </c>
      <c r="AB67" s="67">
        <f t="shared" si="103"/>
        <v>100</v>
      </c>
      <c r="AC67" s="61">
        <f t="shared" si="104"/>
        <v>25.64</v>
      </c>
      <c r="AD67" s="62">
        <f t="shared" si="105"/>
        <v>0</v>
      </c>
      <c r="AE67" s="61">
        <f t="shared" si="106"/>
        <v>74.36</v>
      </c>
      <c r="AF67" s="62">
        <f t="shared" si="107"/>
        <v>0</v>
      </c>
      <c r="AG67" s="61">
        <f t="shared" si="108"/>
        <v>0</v>
      </c>
      <c r="AH67" s="111">
        <f t="shared" si="113"/>
        <v>0</v>
      </c>
      <c r="AI67" s="111">
        <f t="shared" si="109"/>
        <v>0</v>
      </c>
      <c r="AJ67" s="112">
        <f t="shared" si="110"/>
        <v>0</v>
      </c>
      <c r="AK67" s="171">
        <f t="shared" si="89"/>
        <v>0.25018294627946686</v>
      </c>
      <c r="AL67" s="171">
        <f t="shared" si="90"/>
        <v>0</v>
      </c>
      <c r="AM67" s="171">
        <f t="shared" si="91"/>
        <v>0</v>
      </c>
      <c r="AN67" s="171">
        <f t="shared" si="92"/>
        <v>6.2545736569866719E-3</v>
      </c>
      <c r="AO67" s="169">
        <f t="shared" si="93"/>
        <v>0.14937798264981267</v>
      </c>
      <c r="AP67" s="169">
        <f t="shared" si="94"/>
        <v>0.55040248181482709</v>
      </c>
      <c r="AQ67" s="169">
        <f t="shared" si="95"/>
        <v>4.3782015598906703E-2</v>
      </c>
      <c r="AR67" s="169">
        <f t="shared" si="96"/>
        <v>0</v>
      </c>
    </row>
    <row r="68" spans="1:45" s="156" customFormat="1" ht="53" customHeight="1" x14ac:dyDescent="0.4">
      <c r="A68" s="51"/>
      <c r="B68" s="51"/>
      <c r="C68" s="51"/>
      <c r="D68" s="92" t="s">
        <v>36</v>
      </c>
      <c r="E68" s="222" t="s">
        <v>159</v>
      </c>
      <c r="F68" s="222"/>
      <c r="G68" s="46">
        <v>1134311</v>
      </c>
      <c r="H68" s="6">
        <f t="shared" si="111"/>
        <v>24.96</v>
      </c>
      <c r="I68" s="58"/>
      <c r="J68" s="59"/>
      <c r="K68" s="58"/>
      <c r="L68" s="59"/>
      <c r="M68" s="46">
        <v>22000</v>
      </c>
      <c r="N68" s="6">
        <f>ROUND(M68/$AA68*100,2)</f>
        <v>0.48</v>
      </c>
      <c r="O68" s="46">
        <f t="shared" si="112"/>
        <v>1156311</v>
      </c>
      <c r="P68" s="6">
        <f t="shared" si="97"/>
        <v>25.44</v>
      </c>
      <c r="Q68" s="46">
        <v>686551</v>
      </c>
      <c r="R68" s="6">
        <f t="shared" si="98"/>
        <v>15.11</v>
      </c>
      <c r="S68" s="46">
        <v>2502000</v>
      </c>
      <c r="T68" s="6">
        <f t="shared" si="114"/>
        <v>55.05</v>
      </c>
      <c r="U68" s="46">
        <v>200000</v>
      </c>
      <c r="V68" s="6">
        <f t="shared" si="115"/>
        <v>4.4000000000000004</v>
      </c>
      <c r="W68" s="5"/>
      <c r="X68" s="56"/>
      <c r="Y68" s="5">
        <f t="shared" si="100"/>
        <v>3388551</v>
      </c>
      <c r="Z68" s="6">
        <f t="shared" si="101"/>
        <v>74.56</v>
      </c>
      <c r="AA68" s="5">
        <f t="shared" si="102"/>
        <v>4544862</v>
      </c>
      <c r="AB68" s="67">
        <f t="shared" si="103"/>
        <v>100</v>
      </c>
      <c r="AC68" s="61">
        <f t="shared" si="104"/>
        <v>25.44</v>
      </c>
      <c r="AD68" s="62">
        <f t="shared" si="105"/>
        <v>0</v>
      </c>
      <c r="AE68" s="61">
        <f t="shared" si="106"/>
        <v>74.56</v>
      </c>
      <c r="AF68" s="62">
        <f t="shared" si="107"/>
        <v>0</v>
      </c>
      <c r="AG68" s="61">
        <f t="shared" si="108"/>
        <v>0</v>
      </c>
      <c r="AH68" s="111">
        <f t="shared" si="113"/>
        <v>0</v>
      </c>
      <c r="AI68" s="111">
        <f t="shared" si="109"/>
        <v>0</v>
      </c>
      <c r="AJ68" s="112">
        <f t="shared" si="110"/>
        <v>0</v>
      </c>
      <c r="AK68" s="171">
        <f t="shared" si="89"/>
        <v>0.24958095537334246</v>
      </c>
      <c r="AL68" s="171">
        <f t="shared" si="90"/>
        <v>0</v>
      </c>
      <c r="AM68" s="171">
        <f t="shared" si="91"/>
        <v>0</v>
      </c>
      <c r="AN68" s="171">
        <f t="shared" si="92"/>
        <v>4.8406310246603751E-3</v>
      </c>
      <c r="AO68" s="169">
        <f t="shared" si="93"/>
        <v>0.15106091230052748</v>
      </c>
      <c r="AP68" s="169">
        <f t="shared" si="94"/>
        <v>0.55051176471364804</v>
      </c>
      <c r="AQ68" s="169">
        <f t="shared" si="95"/>
        <v>4.4005736587821587E-2</v>
      </c>
      <c r="AR68" s="169">
        <f t="shared" si="96"/>
        <v>0</v>
      </c>
    </row>
    <row r="69" spans="1:45" s="156" customFormat="1" ht="39" customHeight="1" x14ac:dyDescent="0.4">
      <c r="A69" s="51"/>
      <c r="B69" s="51"/>
      <c r="C69" s="51"/>
      <c r="D69" s="92" t="s">
        <v>37</v>
      </c>
      <c r="E69" s="188" t="s">
        <v>83</v>
      </c>
      <c r="F69" s="188"/>
      <c r="G69" s="46">
        <v>593000</v>
      </c>
      <c r="H69" s="6">
        <f t="shared" si="111"/>
        <v>24.9</v>
      </c>
      <c r="I69" s="58"/>
      <c r="J69" s="59"/>
      <c r="K69" s="58"/>
      <c r="L69" s="59"/>
      <c r="M69" s="46">
        <v>12000</v>
      </c>
      <c r="N69" s="6">
        <f>ROUND(M69/$AA69*100,2)</f>
        <v>0.5</v>
      </c>
      <c r="O69" s="46">
        <f t="shared" si="112"/>
        <v>605000</v>
      </c>
      <c r="P69" s="6">
        <f t="shared" si="97"/>
        <v>25.4</v>
      </c>
      <c r="Q69" s="46">
        <v>359647</v>
      </c>
      <c r="R69" s="6">
        <f t="shared" si="98"/>
        <v>15.1</v>
      </c>
      <c r="S69" s="46">
        <v>1312000</v>
      </c>
      <c r="T69" s="6">
        <f t="shared" si="114"/>
        <v>55.09</v>
      </c>
      <c r="U69" s="46">
        <v>105000</v>
      </c>
      <c r="V69" s="6">
        <f t="shared" si="115"/>
        <v>4.41</v>
      </c>
      <c r="W69" s="5"/>
      <c r="X69" s="56"/>
      <c r="Y69" s="5">
        <f t="shared" si="100"/>
        <v>1776647</v>
      </c>
      <c r="Z69" s="6">
        <f t="shared" si="101"/>
        <v>74.599999999999994</v>
      </c>
      <c r="AA69" s="5">
        <f t="shared" si="102"/>
        <v>2381647</v>
      </c>
      <c r="AB69" s="67">
        <f t="shared" ref="AB69:AB74" si="116">ROUND(AA69/$AA69*100,2)</f>
        <v>100</v>
      </c>
      <c r="AC69" s="61">
        <f t="shared" ref="AC69:AC74" si="117">H69+J69+L69+N69</f>
        <v>25.4</v>
      </c>
      <c r="AD69" s="62">
        <f t="shared" ref="AD69:AD74" si="118">P69-AC69</f>
        <v>0</v>
      </c>
      <c r="AE69" s="61">
        <f t="shared" ref="AE69:AE74" si="119">R69+T69+V69+X69</f>
        <v>74.599999999999994</v>
      </c>
      <c r="AF69" s="62">
        <f t="shared" si="107"/>
        <v>0</v>
      </c>
      <c r="AG69" s="61">
        <f t="shared" ref="AG69:AG74" si="120">P69+Z69-AB69</f>
        <v>0</v>
      </c>
      <c r="AH69" s="111">
        <f t="shared" ref="AH69:AH74" si="121">G69+I69+K69+M69-O69</f>
        <v>0</v>
      </c>
      <c r="AI69" s="111">
        <f t="shared" ref="AI69:AI74" si="122">Q69+S69+U69+W69-Y69</f>
        <v>0</v>
      </c>
      <c r="AJ69" s="112">
        <f t="shared" ref="AJ69:AJ74" si="123">O69+Y69-AA69</f>
        <v>0</v>
      </c>
      <c r="AK69" s="171">
        <f t="shared" si="89"/>
        <v>0.24898736042746888</v>
      </c>
      <c r="AL69" s="171">
        <f t="shared" si="90"/>
        <v>0</v>
      </c>
      <c r="AM69" s="171">
        <f t="shared" si="91"/>
        <v>0</v>
      </c>
      <c r="AN69" s="171">
        <f t="shared" si="92"/>
        <v>5.0385300592405173E-3</v>
      </c>
      <c r="AO69" s="169">
        <f t="shared" si="93"/>
        <v>0.15100768501797285</v>
      </c>
      <c r="AP69" s="169">
        <f t="shared" si="94"/>
        <v>0.55087928647696316</v>
      </c>
      <c r="AQ69" s="169">
        <f t="shared" si="95"/>
        <v>4.4087138018354524E-2</v>
      </c>
      <c r="AR69" s="169">
        <f t="shared" si="96"/>
        <v>0</v>
      </c>
    </row>
    <row r="70" spans="1:45" s="156" customFormat="1" ht="39" customHeight="1" x14ac:dyDescent="0.4">
      <c r="A70" s="51"/>
      <c r="B70" s="51"/>
      <c r="C70" s="51"/>
      <c r="D70" s="106" t="s">
        <v>68</v>
      </c>
      <c r="E70" s="188" t="s">
        <v>103</v>
      </c>
      <c r="F70" s="188"/>
      <c r="G70" s="46">
        <v>1391000</v>
      </c>
      <c r="H70" s="6">
        <f t="shared" si="111"/>
        <v>24.91</v>
      </c>
      <c r="I70" s="58"/>
      <c r="J70" s="59"/>
      <c r="K70" s="58"/>
      <c r="L70" s="59"/>
      <c r="M70" s="46">
        <v>27000</v>
      </c>
      <c r="N70" s="6">
        <f>ROUND(M70/$AA70*100,2)</f>
        <v>0.48</v>
      </c>
      <c r="O70" s="46">
        <f t="shared" si="112"/>
        <v>1418000</v>
      </c>
      <c r="P70" s="6">
        <f t="shared" si="97"/>
        <v>25.39</v>
      </c>
      <c r="Q70" s="46">
        <v>843335</v>
      </c>
      <c r="R70" s="6">
        <f t="shared" si="98"/>
        <v>15.1</v>
      </c>
      <c r="S70" s="46">
        <v>3077000</v>
      </c>
      <c r="T70" s="6">
        <f>ROUND(S70/$AA70*100,2)</f>
        <v>55.1</v>
      </c>
      <c r="U70" s="46">
        <v>246000</v>
      </c>
      <c r="V70" s="6">
        <f t="shared" si="115"/>
        <v>4.41</v>
      </c>
      <c r="W70" s="5"/>
      <c r="X70" s="56"/>
      <c r="Y70" s="5">
        <f t="shared" si="100"/>
        <v>4166335</v>
      </c>
      <c r="Z70" s="6">
        <f t="shared" si="101"/>
        <v>74.61</v>
      </c>
      <c r="AA70" s="5">
        <f t="shared" si="102"/>
        <v>5584335</v>
      </c>
      <c r="AB70" s="67">
        <f t="shared" si="116"/>
        <v>100</v>
      </c>
      <c r="AC70" s="61">
        <f t="shared" si="117"/>
        <v>25.39</v>
      </c>
      <c r="AD70" s="62">
        <f t="shared" si="118"/>
        <v>0</v>
      </c>
      <c r="AE70" s="61">
        <f t="shared" si="119"/>
        <v>74.61</v>
      </c>
      <c r="AF70" s="62">
        <f t="shared" si="107"/>
        <v>0</v>
      </c>
      <c r="AG70" s="61">
        <f t="shared" si="120"/>
        <v>0</v>
      </c>
      <c r="AH70" s="111">
        <f t="shared" si="121"/>
        <v>0</v>
      </c>
      <c r="AI70" s="111">
        <f t="shared" si="122"/>
        <v>0</v>
      </c>
      <c r="AJ70" s="112">
        <f t="shared" si="123"/>
        <v>0</v>
      </c>
      <c r="AK70" s="171">
        <f t="shared" si="89"/>
        <v>0.2490896409330744</v>
      </c>
      <c r="AL70" s="171">
        <f t="shared" si="90"/>
        <v>0</v>
      </c>
      <c r="AM70" s="171">
        <f t="shared" si="91"/>
        <v>0</v>
      </c>
      <c r="AN70" s="171">
        <f t="shared" si="92"/>
        <v>4.8349534904335075E-3</v>
      </c>
      <c r="AO70" s="169">
        <f t="shared" si="93"/>
        <v>0.15101798155017562</v>
      </c>
      <c r="AP70" s="169">
        <f t="shared" si="94"/>
        <v>0.55100562555792232</v>
      </c>
      <c r="AQ70" s="169">
        <f t="shared" si="95"/>
        <v>4.4051798468394181E-2</v>
      </c>
      <c r="AR70" s="169">
        <f t="shared" si="96"/>
        <v>0</v>
      </c>
    </row>
    <row r="71" spans="1:45" s="156" customFormat="1" ht="39" customHeight="1" x14ac:dyDescent="0.4">
      <c r="A71" s="51"/>
      <c r="B71" s="51"/>
      <c r="C71" s="51"/>
      <c r="D71" s="106" t="s">
        <v>69</v>
      </c>
      <c r="E71" s="188" t="s">
        <v>104</v>
      </c>
      <c r="F71" s="188"/>
      <c r="G71" s="46">
        <v>1643407</v>
      </c>
      <c r="H71" s="6">
        <f>ROUND(G71/$AA71*100,2)+0.01</f>
        <v>41.65</v>
      </c>
      <c r="I71" s="58"/>
      <c r="J71" s="59"/>
      <c r="K71" s="58"/>
      <c r="L71" s="59"/>
      <c r="M71" s="46">
        <v>19000</v>
      </c>
      <c r="N71" s="6">
        <f t="shared" ref="N71" si="124">ROUND(M71/$AA71*100,2)</f>
        <v>0.48</v>
      </c>
      <c r="O71" s="46">
        <f t="shared" si="112"/>
        <v>1662407</v>
      </c>
      <c r="P71" s="6">
        <f t="shared" si="97"/>
        <v>42.13</v>
      </c>
      <c r="Q71" s="46">
        <v>461914</v>
      </c>
      <c r="R71" s="6">
        <f t="shared" ref="R71:R79" si="125">ROUND(Q71/$AA71*100,2)</f>
        <v>11.7</v>
      </c>
      <c r="S71" s="46">
        <v>1687000</v>
      </c>
      <c r="T71" s="6">
        <f t="shared" si="114"/>
        <v>42.75</v>
      </c>
      <c r="U71" s="46">
        <v>135000</v>
      </c>
      <c r="V71" s="6">
        <f t="shared" si="115"/>
        <v>3.42</v>
      </c>
      <c r="W71" s="5"/>
      <c r="X71" s="56"/>
      <c r="Y71" s="5">
        <f t="shared" si="100"/>
        <v>2283914</v>
      </c>
      <c r="Z71" s="6">
        <f t="shared" si="101"/>
        <v>57.87</v>
      </c>
      <c r="AA71" s="5">
        <f t="shared" si="102"/>
        <v>3946321</v>
      </c>
      <c r="AB71" s="67">
        <f t="shared" si="116"/>
        <v>100</v>
      </c>
      <c r="AC71" s="61">
        <f t="shared" si="117"/>
        <v>42.129999999999995</v>
      </c>
      <c r="AD71" s="62">
        <f t="shared" si="118"/>
        <v>0</v>
      </c>
      <c r="AE71" s="61">
        <f t="shared" si="119"/>
        <v>57.870000000000005</v>
      </c>
      <c r="AF71" s="62">
        <f t="shared" si="107"/>
        <v>0</v>
      </c>
      <c r="AG71" s="61">
        <f t="shared" si="120"/>
        <v>0</v>
      </c>
      <c r="AH71" s="111">
        <f t="shared" si="121"/>
        <v>0</v>
      </c>
      <c r="AI71" s="111">
        <f t="shared" si="122"/>
        <v>0</v>
      </c>
      <c r="AJ71" s="112">
        <f t="shared" si="123"/>
        <v>0</v>
      </c>
      <c r="AK71" s="171">
        <f t="shared" si="89"/>
        <v>0.4164402743720037</v>
      </c>
      <c r="AL71" s="171">
        <f t="shared" si="90"/>
        <v>0</v>
      </c>
      <c r="AM71" s="171">
        <f t="shared" si="91"/>
        <v>0</v>
      </c>
      <c r="AN71" s="171">
        <f t="shared" si="92"/>
        <v>4.8146108742801209E-3</v>
      </c>
      <c r="AO71" s="169">
        <f t="shared" si="93"/>
        <v>0.11704927196748567</v>
      </c>
      <c r="AP71" s="169">
        <f t="shared" si="94"/>
        <v>0.42748676552160858</v>
      </c>
      <c r="AQ71" s="169">
        <f t="shared" si="95"/>
        <v>3.4209077264621912E-2</v>
      </c>
      <c r="AR71" s="169">
        <f t="shared" si="96"/>
        <v>0</v>
      </c>
    </row>
    <row r="72" spans="1:45" s="156" customFormat="1" ht="39" customHeight="1" x14ac:dyDescent="0.4">
      <c r="A72" s="51"/>
      <c r="B72" s="51"/>
      <c r="C72" s="51"/>
      <c r="D72" s="106" t="s">
        <v>70</v>
      </c>
      <c r="E72" s="188" t="s">
        <v>105</v>
      </c>
      <c r="F72" s="188"/>
      <c r="G72" s="46">
        <v>6500118</v>
      </c>
      <c r="H72" s="6">
        <f t="shared" si="111"/>
        <v>24.9</v>
      </c>
      <c r="I72" s="58"/>
      <c r="J72" s="59"/>
      <c r="K72" s="58"/>
      <c r="L72" s="59"/>
      <c r="M72" s="46">
        <v>126166</v>
      </c>
      <c r="N72" s="6">
        <f>ROUND(M72/$AA72*100,2)</f>
        <v>0.48</v>
      </c>
      <c r="O72" s="46">
        <f t="shared" si="112"/>
        <v>6626284</v>
      </c>
      <c r="P72" s="6">
        <f t="shared" si="97"/>
        <v>25.38</v>
      </c>
      <c r="Q72" s="46">
        <v>3654808</v>
      </c>
      <c r="R72" s="6">
        <f t="shared" si="125"/>
        <v>14</v>
      </c>
      <c r="S72" s="46">
        <v>13335000</v>
      </c>
      <c r="T72" s="6">
        <f t="shared" si="114"/>
        <v>51.08</v>
      </c>
      <c r="U72" s="46">
        <v>1067000</v>
      </c>
      <c r="V72" s="6">
        <f t="shared" si="115"/>
        <v>4.09</v>
      </c>
      <c r="W72" s="5">
        <v>1421500</v>
      </c>
      <c r="X72" s="6">
        <f>ROUND(W72/$AA72*100,2)</f>
        <v>5.45</v>
      </c>
      <c r="Y72" s="5">
        <f t="shared" si="100"/>
        <v>19478308</v>
      </c>
      <c r="Z72" s="6">
        <f t="shared" si="101"/>
        <v>74.62</v>
      </c>
      <c r="AA72" s="5">
        <f t="shared" si="102"/>
        <v>26104592</v>
      </c>
      <c r="AB72" s="67">
        <f t="shared" si="116"/>
        <v>100</v>
      </c>
      <c r="AC72" s="61">
        <f t="shared" si="117"/>
        <v>25.38</v>
      </c>
      <c r="AD72" s="62">
        <f t="shared" si="118"/>
        <v>0</v>
      </c>
      <c r="AE72" s="61">
        <f t="shared" si="119"/>
        <v>74.62</v>
      </c>
      <c r="AF72" s="62">
        <f t="shared" si="107"/>
        <v>0</v>
      </c>
      <c r="AG72" s="61">
        <f t="shared" si="120"/>
        <v>0</v>
      </c>
      <c r="AH72" s="111">
        <f t="shared" si="121"/>
        <v>0</v>
      </c>
      <c r="AI72" s="111">
        <f t="shared" si="122"/>
        <v>0</v>
      </c>
      <c r="AJ72" s="112">
        <f t="shared" si="123"/>
        <v>0</v>
      </c>
      <c r="AK72" s="171">
        <f t="shared" si="89"/>
        <v>0.24900285742830228</v>
      </c>
      <c r="AL72" s="171">
        <f t="shared" si="90"/>
        <v>0</v>
      </c>
      <c r="AM72" s="171">
        <f t="shared" si="91"/>
        <v>0</v>
      </c>
      <c r="AN72" s="171">
        <f t="shared" si="92"/>
        <v>4.8330960315334558E-3</v>
      </c>
      <c r="AO72" s="169">
        <f t="shared" si="93"/>
        <v>0.14000632532391236</v>
      </c>
      <c r="AP72" s="169">
        <f t="shared" si="94"/>
        <v>0.51082966552398135</v>
      </c>
      <c r="AQ72" s="169">
        <f t="shared" si="95"/>
        <v>4.0874034729215455E-2</v>
      </c>
      <c r="AR72" s="169">
        <f t="shared" si="96"/>
        <v>5.4454020963055086E-2</v>
      </c>
    </row>
    <row r="73" spans="1:45" s="76" customFormat="1" ht="39" customHeight="1" x14ac:dyDescent="0.4">
      <c r="A73" s="51"/>
      <c r="B73" s="51"/>
      <c r="C73" s="51"/>
      <c r="D73" s="106" t="s">
        <v>71</v>
      </c>
      <c r="E73" s="188" t="s">
        <v>106</v>
      </c>
      <c r="F73" s="188"/>
      <c r="G73" s="46">
        <v>3201000</v>
      </c>
      <c r="H73" s="6">
        <f>ROUND(G73/$AA73*100,2)+0.01</f>
        <v>24.91</v>
      </c>
      <c r="I73" s="58"/>
      <c r="J73" s="59"/>
      <c r="K73" s="58"/>
      <c r="L73" s="59"/>
      <c r="M73" s="46">
        <v>62000</v>
      </c>
      <c r="N73" s="6">
        <f>ROUND(M73/$AA73*100,2)</f>
        <v>0.48</v>
      </c>
      <c r="O73" s="46">
        <f t="shared" si="112"/>
        <v>3263000</v>
      </c>
      <c r="P73" s="6">
        <f t="shared" si="97"/>
        <v>25.39</v>
      </c>
      <c r="Q73" s="46">
        <v>1941346</v>
      </c>
      <c r="R73" s="6">
        <f t="shared" si="125"/>
        <v>15.1</v>
      </c>
      <c r="S73" s="46">
        <v>7082000</v>
      </c>
      <c r="T73" s="6">
        <f>ROUND(S73/$AA73*100,2)</f>
        <v>55.1</v>
      </c>
      <c r="U73" s="46">
        <v>567000</v>
      </c>
      <c r="V73" s="6">
        <f t="shared" ref="V73:V74" si="126">ROUND(U73/$AA73*100,2)</f>
        <v>4.41</v>
      </c>
      <c r="W73" s="5"/>
      <c r="X73" s="56"/>
      <c r="Y73" s="5">
        <f t="shared" si="100"/>
        <v>9590346</v>
      </c>
      <c r="Z73" s="6">
        <f t="shared" si="101"/>
        <v>74.61</v>
      </c>
      <c r="AA73" s="5">
        <f t="shared" si="102"/>
        <v>12853346</v>
      </c>
      <c r="AB73" s="67">
        <f t="shared" si="116"/>
        <v>100</v>
      </c>
      <c r="AC73" s="74">
        <f t="shared" si="117"/>
        <v>25.39</v>
      </c>
      <c r="AD73" s="75">
        <f t="shared" si="118"/>
        <v>0</v>
      </c>
      <c r="AE73" s="74">
        <f t="shared" si="119"/>
        <v>74.61</v>
      </c>
      <c r="AF73" s="75">
        <f t="shared" si="107"/>
        <v>0</v>
      </c>
      <c r="AG73" s="74">
        <f t="shared" si="120"/>
        <v>0</v>
      </c>
      <c r="AH73" s="113">
        <f t="shared" si="121"/>
        <v>0</v>
      </c>
      <c r="AI73" s="113">
        <f t="shared" si="122"/>
        <v>0</v>
      </c>
      <c r="AJ73" s="114">
        <f t="shared" si="123"/>
        <v>0</v>
      </c>
      <c r="AK73" s="171">
        <f t="shared" si="89"/>
        <v>0.24904021100809082</v>
      </c>
      <c r="AL73" s="171">
        <f t="shared" si="90"/>
        <v>0</v>
      </c>
      <c r="AM73" s="171">
        <f t="shared" si="91"/>
        <v>0</v>
      </c>
      <c r="AN73" s="171">
        <f t="shared" si="92"/>
        <v>4.8236466986884196E-3</v>
      </c>
      <c r="AO73" s="169">
        <f t="shared" si="93"/>
        <v>0.15103818103083819</v>
      </c>
      <c r="AP73" s="169">
        <f t="shared" si="94"/>
        <v>0.55098493419534489</v>
      </c>
      <c r="AQ73" s="169">
        <f t="shared" si="95"/>
        <v>4.4113027067037638E-2</v>
      </c>
      <c r="AR73" s="169">
        <f t="shared" si="96"/>
        <v>0</v>
      </c>
    </row>
    <row r="74" spans="1:45" s="76" customFormat="1" ht="53" customHeight="1" x14ac:dyDescent="0.4">
      <c r="A74" s="51"/>
      <c r="B74" s="51"/>
      <c r="C74" s="51"/>
      <c r="D74" s="106" t="s">
        <v>72</v>
      </c>
      <c r="E74" s="188" t="s">
        <v>107</v>
      </c>
      <c r="F74" s="188"/>
      <c r="G74" s="5">
        <v>31000</v>
      </c>
      <c r="H74" s="6">
        <f t="shared" ref="H74:H79" si="127">ROUND(G74/$AA74*100,2)</f>
        <v>25.1</v>
      </c>
      <c r="I74" s="58"/>
      <c r="J74" s="59"/>
      <c r="K74" s="58"/>
      <c r="L74" s="59"/>
      <c r="M74" s="5">
        <v>1000</v>
      </c>
      <c r="N74" s="6">
        <f>ROUND(M74/$AA74*100,2)</f>
        <v>0.81</v>
      </c>
      <c r="O74" s="5">
        <f t="shared" si="112"/>
        <v>32000</v>
      </c>
      <c r="P74" s="6">
        <f t="shared" si="97"/>
        <v>25.91</v>
      </c>
      <c r="Q74" s="5">
        <v>18512</v>
      </c>
      <c r="R74" s="6">
        <f t="shared" si="125"/>
        <v>14.99</v>
      </c>
      <c r="S74" s="5">
        <v>68000</v>
      </c>
      <c r="T74" s="6">
        <f>ROUND(S74/$AA74*100,2)-0.01</f>
        <v>55.050000000000004</v>
      </c>
      <c r="U74" s="5">
        <v>5000</v>
      </c>
      <c r="V74" s="6">
        <f t="shared" si="126"/>
        <v>4.05</v>
      </c>
      <c r="W74" s="5"/>
      <c r="X74" s="6"/>
      <c r="Y74" s="5">
        <f t="shared" si="100"/>
        <v>91512</v>
      </c>
      <c r="Z74" s="6">
        <f t="shared" si="101"/>
        <v>74.09</v>
      </c>
      <c r="AA74" s="5">
        <f t="shared" si="102"/>
        <v>123512</v>
      </c>
      <c r="AB74" s="67">
        <f t="shared" si="116"/>
        <v>100</v>
      </c>
      <c r="AC74" s="74">
        <f t="shared" si="117"/>
        <v>25.91</v>
      </c>
      <c r="AD74" s="75">
        <f t="shared" si="118"/>
        <v>0</v>
      </c>
      <c r="AE74" s="74">
        <f t="shared" si="119"/>
        <v>74.09</v>
      </c>
      <c r="AF74" s="75">
        <f t="shared" ref="AF74:AF90" si="128">AE74-Z74</f>
        <v>0</v>
      </c>
      <c r="AG74" s="74">
        <f t="shared" si="120"/>
        <v>0</v>
      </c>
      <c r="AH74" s="113">
        <f t="shared" si="121"/>
        <v>0</v>
      </c>
      <c r="AI74" s="113">
        <f t="shared" si="122"/>
        <v>0</v>
      </c>
      <c r="AJ74" s="114">
        <f t="shared" si="123"/>
        <v>0</v>
      </c>
      <c r="AK74" s="172">
        <f t="shared" si="89"/>
        <v>0.25098775827449965</v>
      </c>
      <c r="AL74" s="172">
        <f t="shared" si="90"/>
        <v>0</v>
      </c>
      <c r="AM74" s="172">
        <f t="shared" si="91"/>
        <v>0</v>
      </c>
      <c r="AN74" s="172">
        <f t="shared" si="92"/>
        <v>8.0963792991774076E-3</v>
      </c>
      <c r="AO74" s="173">
        <f t="shared" si="93"/>
        <v>0.14988017358637218</v>
      </c>
      <c r="AP74" s="173">
        <f t="shared" si="94"/>
        <v>0.55055379234406376</v>
      </c>
      <c r="AQ74" s="173">
        <f t="shared" si="95"/>
        <v>4.0481896495887036E-2</v>
      </c>
      <c r="AR74" s="173">
        <f t="shared" si="96"/>
        <v>0</v>
      </c>
    </row>
    <row r="75" spans="1:45" s="156" customFormat="1" ht="22.75" customHeight="1" x14ac:dyDescent="0.4">
      <c r="A75" s="51"/>
      <c r="B75" s="51"/>
      <c r="C75" s="51"/>
      <c r="D75" s="106" t="s">
        <v>73</v>
      </c>
      <c r="E75" s="188" t="s">
        <v>108</v>
      </c>
      <c r="F75" s="188"/>
      <c r="G75" s="46">
        <v>6000</v>
      </c>
      <c r="H75" s="6">
        <f t="shared" si="127"/>
        <v>23.56</v>
      </c>
      <c r="I75" s="58"/>
      <c r="J75" s="59"/>
      <c r="K75" s="58"/>
      <c r="L75" s="59"/>
      <c r="M75" s="46"/>
      <c r="N75" s="6"/>
      <c r="O75" s="46">
        <f>G75+I75+K75+M75</f>
        <v>6000</v>
      </c>
      <c r="P75" s="6">
        <f>ROUND(O75/$AA75*100,2)</f>
        <v>23.56</v>
      </c>
      <c r="Q75" s="46">
        <v>4464</v>
      </c>
      <c r="R75" s="6">
        <f t="shared" si="125"/>
        <v>17.53</v>
      </c>
      <c r="S75" s="46">
        <v>14000</v>
      </c>
      <c r="T75" s="6">
        <f>ROUND(S75/$AA75*100,2)</f>
        <v>54.98</v>
      </c>
      <c r="U75" s="46">
        <v>1000</v>
      </c>
      <c r="V75" s="6">
        <f>ROUND(U75/$AA75*100,2)</f>
        <v>3.93</v>
      </c>
      <c r="W75" s="5"/>
      <c r="X75" s="56"/>
      <c r="Y75" s="46">
        <f>Q75+S75+U75+W75</f>
        <v>19464</v>
      </c>
      <c r="Z75" s="6">
        <f>ROUND(Y75/$AA75*100,2)</f>
        <v>76.44</v>
      </c>
      <c r="AA75" s="5">
        <f>O75+Y75</f>
        <v>25464</v>
      </c>
      <c r="AB75" s="67">
        <f>ROUND(AA75/$AA75*100,2)</f>
        <v>100</v>
      </c>
      <c r="AC75" s="61">
        <f>H75+J75+L75+N75</f>
        <v>23.56</v>
      </c>
      <c r="AD75" s="62">
        <f>P75-AC75</f>
        <v>0</v>
      </c>
      <c r="AE75" s="61">
        <f>R75+T75+V75+X75</f>
        <v>76.44</v>
      </c>
      <c r="AF75" s="62">
        <f>AE75-Z75</f>
        <v>0</v>
      </c>
      <c r="AG75" s="61">
        <f>P75+Z75-AB75</f>
        <v>0</v>
      </c>
      <c r="AH75" s="111">
        <f>G75+I75+K75+M75-O75</f>
        <v>0</v>
      </c>
      <c r="AI75" s="111">
        <f>Q75+S75+U75+W75-Y75</f>
        <v>0</v>
      </c>
      <c r="AJ75" s="112">
        <f>O75+Y75-AA75</f>
        <v>0</v>
      </c>
      <c r="AK75" s="171">
        <f>G75/AA75</f>
        <v>0.23562676720075401</v>
      </c>
      <c r="AL75" s="171">
        <f>I75/AA75</f>
        <v>0</v>
      </c>
      <c r="AM75" s="171">
        <f>K75/AA75</f>
        <v>0</v>
      </c>
      <c r="AN75" s="171">
        <f>M75/AA75</f>
        <v>0</v>
      </c>
      <c r="AO75" s="169">
        <f>Q75/AA75</f>
        <v>0.17530631479736097</v>
      </c>
      <c r="AP75" s="169">
        <f>S75/AA75</f>
        <v>0.54979579013509272</v>
      </c>
      <c r="AQ75" s="169">
        <f>U75/AA75</f>
        <v>3.9271127866792335E-2</v>
      </c>
      <c r="AR75" s="169">
        <f>W75/AA75</f>
        <v>0</v>
      </c>
    </row>
    <row r="76" spans="1:45" s="156" customFormat="1" ht="39" customHeight="1" x14ac:dyDescent="0.4">
      <c r="A76" s="51"/>
      <c r="B76" s="51"/>
      <c r="C76" s="51"/>
      <c r="D76" s="106" t="s">
        <v>74</v>
      </c>
      <c r="E76" s="188" t="s">
        <v>109</v>
      </c>
      <c r="F76" s="188"/>
      <c r="G76" s="46">
        <v>275000</v>
      </c>
      <c r="H76" s="6">
        <f t="shared" si="127"/>
        <v>24.88</v>
      </c>
      <c r="I76" s="58"/>
      <c r="J76" s="59"/>
      <c r="K76" s="58"/>
      <c r="L76" s="59"/>
      <c r="M76" s="46">
        <v>5000</v>
      </c>
      <c r="N76" s="6">
        <f>ROUND(M76/$AA76*100,2)</f>
        <v>0.45</v>
      </c>
      <c r="O76" s="46">
        <f>G76+I76+K76+M76</f>
        <v>280000</v>
      </c>
      <c r="P76" s="6">
        <f>ROUND(O76/$AA76*100,2)</f>
        <v>25.33</v>
      </c>
      <c r="Q76" s="46">
        <v>166433</v>
      </c>
      <c r="R76" s="6">
        <f t="shared" si="125"/>
        <v>15.06</v>
      </c>
      <c r="S76" s="46">
        <v>610000</v>
      </c>
      <c r="T76" s="6">
        <f>ROUND(S76/$AA76*100,2)</f>
        <v>55.18</v>
      </c>
      <c r="U76" s="46">
        <v>49000</v>
      </c>
      <c r="V76" s="6">
        <f>ROUND(U76/$AA76*100,2)</f>
        <v>4.43</v>
      </c>
      <c r="W76" s="5"/>
      <c r="X76" s="56"/>
      <c r="Y76" s="46">
        <f>Q76+S76+U76+W76</f>
        <v>825433</v>
      </c>
      <c r="Z76" s="6">
        <f>ROUND(Y76/$AA76*100,2)</f>
        <v>74.67</v>
      </c>
      <c r="AA76" s="5">
        <f>O76+Y76</f>
        <v>1105433</v>
      </c>
      <c r="AB76" s="67">
        <f>ROUND(AA76/$AA76*100,2)</f>
        <v>100</v>
      </c>
      <c r="AC76" s="61">
        <f>H76+J76+L76+N76</f>
        <v>25.33</v>
      </c>
      <c r="AD76" s="62">
        <f>P76-AC76</f>
        <v>0</v>
      </c>
      <c r="AE76" s="61">
        <f>R76+T76+V76+X76</f>
        <v>74.669999999999987</v>
      </c>
      <c r="AF76" s="62">
        <f>AE76-Z76</f>
        <v>0</v>
      </c>
      <c r="AG76" s="61">
        <f>P76+Z76-AB76</f>
        <v>0</v>
      </c>
      <c r="AH76" s="111">
        <f>G76+I76+K76+M76-O76</f>
        <v>0</v>
      </c>
      <c r="AI76" s="111">
        <f>Q76+S76+U76+W76-Y76</f>
        <v>0</v>
      </c>
      <c r="AJ76" s="112">
        <f>O76+Y76-AA76</f>
        <v>0</v>
      </c>
      <c r="AK76" s="171">
        <f>G76/AA76</f>
        <v>0.24877129595371225</v>
      </c>
      <c r="AL76" s="171">
        <f>I76/AA76</f>
        <v>0</v>
      </c>
      <c r="AM76" s="171">
        <f>K76/AA76</f>
        <v>0</v>
      </c>
      <c r="AN76" s="171">
        <f>M76/AA76</f>
        <v>4.5231144718856772E-3</v>
      </c>
      <c r="AO76" s="169">
        <f>Q76/AA76</f>
        <v>0.15055910217986979</v>
      </c>
      <c r="AP76" s="169">
        <f>S76/AA76</f>
        <v>0.55181996557005264</v>
      </c>
      <c r="AQ76" s="169">
        <f>U76/AA76</f>
        <v>4.4326521824479638E-2</v>
      </c>
      <c r="AR76" s="169">
        <f>W76/AA76</f>
        <v>0</v>
      </c>
    </row>
    <row r="77" spans="1:45" s="156" customFormat="1" ht="39" customHeight="1" x14ac:dyDescent="0.4">
      <c r="A77" s="51"/>
      <c r="B77" s="51"/>
      <c r="C77" s="51"/>
      <c r="D77" s="106" t="s">
        <v>75</v>
      </c>
      <c r="E77" s="188" t="s">
        <v>110</v>
      </c>
      <c r="F77" s="188"/>
      <c r="G77" s="46">
        <v>40000</v>
      </c>
      <c r="H77" s="6">
        <f t="shared" si="127"/>
        <v>25.1</v>
      </c>
      <c r="I77" s="58"/>
      <c r="J77" s="59"/>
      <c r="K77" s="58"/>
      <c r="L77" s="59"/>
      <c r="M77" s="46">
        <v>1000</v>
      </c>
      <c r="N77" s="6">
        <f>ROUND(M77/$AA77*100,2)</f>
        <v>0.63</v>
      </c>
      <c r="O77" s="46">
        <f>G77+I77+K77+M77</f>
        <v>41000</v>
      </c>
      <c r="P77" s="6">
        <f>ROUND(O77/$AA77*100,2)</f>
        <v>25.73</v>
      </c>
      <c r="Q77" s="46">
        <v>24335</v>
      </c>
      <c r="R77" s="6">
        <f t="shared" si="125"/>
        <v>15.27</v>
      </c>
      <c r="S77" s="46">
        <v>87000</v>
      </c>
      <c r="T77" s="6">
        <f>ROUND(S77/$AA77*100,2)</f>
        <v>54.6</v>
      </c>
      <c r="U77" s="46">
        <v>7000</v>
      </c>
      <c r="V77" s="6">
        <f>ROUND(U77/$AA77*100,2)+0.01</f>
        <v>4.3999999999999995</v>
      </c>
      <c r="W77" s="5"/>
      <c r="X77" s="56"/>
      <c r="Y77" s="46">
        <f>Q77+S77+U77+W77</f>
        <v>118335</v>
      </c>
      <c r="Z77" s="6">
        <f>ROUND(Y77/$AA77*100,2)</f>
        <v>74.27</v>
      </c>
      <c r="AA77" s="5">
        <f>O77+Y77</f>
        <v>159335</v>
      </c>
      <c r="AB77" s="67">
        <f>ROUND(AA77/$AA77*100,2)</f>
        <v>100</v>
      </c>
      <c r="AC77" s="61">
        <f>H77+J77+L77+N77</f>
        <v>25.73</v>
      </c>
      <c r="AD77" s="62">
        <f>P77-AC77</f>
        <v>0</v>
      </c>
      <c r="AE77" s="61">
        <f>R77+T77+V77+X77</f>
        <v>74.27000000000001</v>
      </c>
      <c r="AF77" s="62">
        <f>AE77-Z77</f>
        <v>0</v>
      </c>
      <c r="AG77" s="61">
        <f>P77+Z77-AB77</f>
        <v>0</v>
      </c>
      <c r="AH77" s="111">
        <f>G77+I77+K77+M77-O77</f>
        <v>0</v>
      </c>
      <c r="AI77" s="111">
        <f>Q77+S77+U77+W77-Y77</f>
        <v>0</v>
      </c>
      <c r="AJ77" s="112">
        <f>O77+Y77-AA77</f>
        <v>0</v>
      </c>
      <c r="AK77" s="171">
        <f>G77/AA77</f>
        <v>0.25104339912762419</v>
      </c>
      <c r="AL77" s="171">
        <f>I77/AA77</f>
        <v>0</v>
      </c>
      <c r="AM77" s="171">
        <f>K77/AA77</f>
        <v>0</v>
      </c>
      <c r="AN77" s="171">
        <f>M77/AA77</f>
        <v>6.2760849781906044E-3</v>
      </c>
      <c r="AO77" s="170">
        <f>Q77/AA77</f>
        <v>0.15272852794426836</v>
      </c>
      <c r="AP77" s="169">
        <f>S77/AA77</f>
        <v>0.54601939310258263</v>
      </c>
      <c r="AQ77" s="170">
        <f>U77/AA77</f>
        <v>4.3932594847334236E-2</v>
      </c>
      <c r="AR77" s="169">
        <f>W77/AA77</f>
        <v>0</v>
      </c>
    </row>
    <row r="78" spans="1:45" s="156" customFormat="1" ht="39" customHeight="1" x14ac:dyDescent="0.4">
      <c r="A78" s="51"/>
      <c r="B78" s="51"/>
      <c r="C78" s="51"/>
      <c r="D78" s="106" t="s">
        <v>94</v>
      </c>
      <c r="E78" s="188" t="s">
        <v>111</v>
      </c>
      <c r="F78" s="188"/>
      <c r="G78" s="46">
        <v>26000</v>
      </c>
      <c r="H78" s="6">
        <f t="shared" si="127"/>
        <v>25</v>
      </c>
      <c r="I78" s="58"/>
      <c r="J78" s="59"/>
      <c r="K78" s="58"/>
      <c r="L78" s="59"/>
      <c r="M78" s="46">
        <v>1000</v>
      </c>
      <c r="N78" s="6">
        <f>ROUND(M78/$AA78*100,2)</f>
        <v>0.96</v>
      </c>
      <c r="O78" s="46">
        <f>G78+I78+K78+M78</f>
        <v>27000</v>
      </c>
      <c r="P78" s="6">
        <f>ROUND(O78/$AA78*100,2)</f>
        <v>25.96</v>
      </c>
      <c r="Q78" s="46">
        <v>15019</v>
      </c>
      <c r="R78" s="6">
        <f t="shared" si="125"/>
        <v>14.44</v>
      </c>
      <c r="S78" s="46">
        <v>57000</v>
      </c>
      <c r="T78" s="6">
        <f>ROUND(S78/$AA78*100,2)</f>
        <v>54.8</v>
      </c>
      <c r="U78" s="46">
        <v>5000</v>
      </c>
      <c r="V78" s="6">
        <f>ROUND(U78/$AA78*100,2)-0.01</f>
        <v>4.8</v>
      </c>
      <c r="W78" s="5"/>
      <c r="X78" s="56"/>
      <c r="Y78" s="46">
        <f>Q78+S78+U78+W78</f>
        <v>77019</v>
      </c>
      <c r="Z78" s="6">
        <f>ROUND(Y78/$AA78*100,2)</f>
        <v>74.040000000000006</v>
      </c>
      <c r="AA78" s="5">
        <f>O78+Y78</f>
        <v>104019</v>
      </c>
      <c r="AB78" s="67">
        <f>ROUND(AA78/$AA78*100,2)</f>
        <v>100</v>
      </c>
      <c r="AC78" s="61">
        <f>H78+J78+L78+N78</f>
        <v>25.96</v>
      </c>
      <c r="AD78" s="62">
        <f>P78-AC78</f>
        <v>0</v>
      </c>
      <c r="AE78" s="61">
        <f>R78+T78+V78+X78</f>
        <v>74.039999999999992</v>
      </c>
      <c r="AF78" s="62">
        <f>AE78-Z78</f>
        <v>0</v>
      </c>
      <c r="AG78" s="61">
        <f>P78+Z78-AB78</f>
        <v>0</v>
      </c>
      <c r="AH78" s="111">
        <f>G78+I78+K78+M78-O78</f>
        <v>0</v>
      </c>
      <c r="AI78" s="111">
        <f>Q78+S78+U78+W78-Y78</f>
        <v>0</v>
      </c>
      <c r="AJ78" s="112">
        <f>O78+Y78-AA78</f>
        <v>0</v>
      </c>
      <c r="AK78" s="171">
        <f>G78/AA78</f>
        <v>0.24995433526567262</v>
      </c>
      <c r="AL78" s="171">
        <f>I78/AA78</f>
        <v>0</v>
      </c>
      <c r="AM78" s="171">
        <f>K78/AA78</f>
        <v>0</v>
      </c>
      <c r="AN78" s="171">
        <f>M78/AA78</f>
        <v>9.6136282794489474E-3</v>
      </c>
      <c r="AO78" s="169">
        <f>Q78/AA78</f>
        <v>0.14438708312904372</v>
      </c>
      <c r="AP78" s="169">
        <f>S78/AA78</f>
        <v>0.54797681192858994</v>
      </c>
      <c r="AQ78" s="169">
        <f>U78/AA78</f>
        <v>4.8068141397244732E-2</v>
      </c>
      <c r="AR78" s="169">
        <f>W78/AA78</f>
        <v>0</v>
      </c>
    </row>
    <row r="79" spans="1:45" s="156" customFormat="1" ht="42.5" customHeight="1" x14ac:dyDescent="0.4">
      <c r="A79" s="69"/>
      <c r="B79" s="69"/>
      <c r="C79" s="69"/>
      <c r="D79" s="161" t="s">
        <v>95</v>
      </c>
      <c r="E79" s="221" t="s">
        <v>113</v>
      </c>
      <c r="F79" s="221"/>
      <c r="G79" s="7">
        <v>397000</v>
      </c>
      <c r="H79" s="83">
        <f t="shared" si="127"/>
        <v>24.85</v>
      </c>
      <c r="I79" s="71"/>
      <c r="J79" s="72"/>
      <c r="K79" s="71"/>
      <c r="L79" s="72"/>
      <c r="M79" s="7">
        <v>8000</v>
      </c>
      <c r="N79" s="83">
        <f>ROUND(M79/$AA79*100,2)</f>
        <v>0.5</v>
      </c>
      <c r="O79" s="7">
        <f>G79+I79+K79+M79</f>
        <v>405000</v>
      </c>
      <c r="P79" s="83">
        <f>ROUND(O79/$AA79*100,2)</f>
        <v>25.35</v>
      </c>
      <c r="Q79" s="7">
        <v>241348</v>
      </c>
      <c r="R79" s="83">
        <f t="shared" si="125"/>
        <v>15.11</v>
      </c>
      <c r="S79" s="7">
        <v>881000</v>
      </c>
      <c r="T79" s="83">
        <f>ROUND(S79/$AA79*100,2)+0.01</f>
        <v>55.16</v>
      </c>
      <c r="U79" s="7">
        <v>70000</v>
      </c>
      <c r="V79" s="83">
        <f>ROUND(U79/$AA79*100,2)</f>
        <v>4.38</v>
      </c>
      <c r="W79" s="7"/>
      <c r="X79" s="78"/>
      <c r="Y79" s="7">
        <f>Q79+S79+U79+W79</f>
        <v>1192348</v>
      </c>
      <c r="Z79" s="83">
        <f>ROUND(Y79/$AA79*100,2)</f>
        <v>74.650000000000006</v>
      </c>
      <c r="AA79" s="7">
        <f>O79+Y79</f>
        <v>1597348</v>
      </c>
      <c r="AB79" s="82">
        <f>ROUND(AA79/$AA79*100,2)</f>
        <v>100</v>
      </c>
      <c r="AC79" s="61">
        <f>H79+J79+L79+N79</f>
        <v>25.35</v>
      </c>
      <c r="AD79" s="62">
        <f>P79-AC79</f>
        <v>0</v>
      </c>
      <c r="AE79" s="61">
        <f>R79+T79+V79+X79</f>
        <v>74.649999999999991</v>
      </c>
      <c r="AF79" s="62">
        <f>AE79-Z79</f>
        <v>0</v>
      </c>
      <c r="AG79" s="61">
        <f>P79+Z79-AB79</f>
        <v>0</v>
      </c>
      <c r="AH79" s="111">
        <f>G79+I79+K79+M79-O79</f>
        <v>0</v>
      </c>
      <c r="AI79" s="111">
        <f>Q79+S79+U79+W79-Y79</f>
        <v>0</v>
      </c>
      <c r="AJ79" s="112">
        <f>O79+Y79-AA79</f>
        <v>0</v>
      </c>
      <c r="AK79" s="171">
        <f>G79/AA79</f>
        <v>0.24853694999461606</v>
      </c>
      <c r="AL79" s="171">
        <f>I79/AA79</f>
        <v>0</v>
      </c>
      <c r="AM79" s="171">
        <f>K79/AA79</f>
        <v>0</v>
      </c>
      <c r="AN79" s="171">
        <f>M79/AA79</f>
        <v>5.0083012593373517E-3</v>
      </c>
      <c r="AO79" s="169">
        <f>Q79/AA79</f>
        <v>0.1510929365423189</v>
      </c>
      <c r="AP79" s="169">
        <f>S79/AA79</f>
        <v>0.55153917618452586</v>
      </c>
      <c r="AQ79" s="169">
        <f>U79/AA79</f>
        <v>4.3822636019201826E-2</v>
      </c>
      <c r="AR79" s="169">
        <f>W79/AA79</f>
        <v>0</v>
      </c>
    </row>
    <row r="80" spans="1:45" s="8" customFormat="1" ht="30" customHeight="1" x14ac:dyDescent="0.5">
      <c r="F80" s="208" t="s">
        <v>0</v>
      </c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9" t="s">
        <v>1</v>
      </c>
      <c r="R80" s="10"/>
      <c r="S80" s="11"/>
      <c r="T80" s="10"/>
      <c r="U80" s="11"/>
      <c r="V80" s="10"/>
      <c r="W80" s="12" t="s">
        <v>59</v>
      </c>
      <c r="X80" s="10"/>
      <c r="Y80" s="11"/>
      <c r="Z80" s="10"/>
      <c r="AA80" s="11"/>
      <c r="AB80" s="11"/>
      <c r="AC80" s="153"/>
      <c r="AD80" s="13"/>
      <c r="AE80" s="13"/>
      <c r="AF80" s="13"/>
      <c r="AG80" s="13"/>
      <c r="AH80" s="115"/>
      <c r="AI80" s="115"/>
      <c r="AJ80" s="115"/>
      <c r="AK80" s="115"/>
      <c r="AL80" s="115"/>
      <c r="AM80" s="115"/>
      <c r="AN80" s="115"/>
      <c r="AO80" s="13"/>
      <c r="AP80" s="13"/>
      <c r="AQ80" s="13"/>
      <c r="AR80" s="13"/>
      <c r="AS80" s="13"/>
    </row>
    <row r="81" spans="1:256" s="156" customFormat="1" ht="18" customHeight="1" x14ac:dyDescent="0.3">
      <c r="F81" s="15"/>
      <c r="G81" s="16"/>
      <c r="H81" s="17"/>
      <c r="I81" s="16"/>
      <c r="J81" s="17"/>
      <c r="K81" s="16"/>
      <c r="L81" s="17"/>
      <c r="M81" s="16"/>
      <c r="N81" s="17"/>
      <c r="O81" s="16"/>
      <c r="P81" s="17"/>
      <c r="Q81" s="16"/>
      <c r="R81" s="17"/>
      <c r="S81" s="16"/>
      <c r="T81" s="17"/>
      <c r="U81" s="16"/>
      <c r="V81" s="17"/>
      <c r="W81" s="16"/>
      <c r="X81" s="17"/>
      <c r="Y81" s="16"/>
      <c r="Z81" s="18"/>
      <c r="AA81" s="16"/>
      <c r="AB81" s="19" t="s">
        <v>2</v>
      </c>
      <c r="AC81" s="20"/>
      <c r="AD81" s="154"/>
      <c r="AE81" s="21"/>
      <c r="AF81" s="21"/>
      <c r="AG81" s="21"/>
      <c r="AH81" s="116"/>
      <c r="AI81" s="116"/>
      <c r="AJ81" s="116"/>
      <c r="AK81" s="116"/>
      <c r="AL81" s="116"/>
      <c r="AM81" s="116"/>
      <c r="AN81" s="116"/>
      <c r="AO81" s="21"/>
      <c r="AP81" s="21"/>
      <c r="AQ81" s="21"/>
      <c r="AR81" s="21"/>
      <c r="AS81" s="21"/>
      <c r="AT81" s="21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s="26" customFormat="1" ht="18" customHeight="1" x14ac:dyDescent="0.4">
      <c r="A82" s="209" t="s">
        <v>86</v>
      </c>
      <c r="B82" s="210"/>
      <c r="C82" s="210"/>
      <c r="D82" s="210"/>
      <c r="E82" s="210"/>
      <c r="F82" s="211"/>
      <c r="G82" s="189" t="s">
        <v>3</v>
      </c>
      <c r="H82" s="190"/>
      <c r="I82" s="190"/>
      <c r="J82" s="190"/>
      <c r="K82" s="190"/>
      <c r="L82" s="190"/>
      <c r="M82" s="190"/>
      <c r="N82" s="190"/>
      <c r="O82" s="190"/>
      <c r="P82" s="196"/>
      <c r="Q82" s="193" t="s">
        <v>4</v>
      </c>
      <c r="R82" s="194"/>
      <c r="S82" s="194"/>
      <c r="T82" s="194"/>
      <c r="U82" s="194"/>
      <c r="V82" s="194"/>
      <c r="W82" s="194"/>
      <c r="X82" s="194"/>
      <c r="Y82" s="194"/>
      <c r="Z82" s="195"/>
      <c r="AA82" s="189" t="s">
        <v>5</v>
      </c>
      <c r="AB82" s="190"/>
      <c r="AC82" s="23"/>
      <c r="AD82" s="155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s="26" customFormat="1" ht="18" customHeight="1" x14ac:dyDescent="0.4">
      <c r="A83" s="212"/>
      <c r="B83" s="212"/>
      <c r="C83" s="212"/>
      <c r="D83" s="212"/>
      <c r="E83" s="212"/>
      <c r="F83" s="213"/>
      <c r="G83" s="191"/>
      <c r="H83" s="192"/>
      <c r="I83" s="192"/>
      <c r="J83" s="192"/>
      <c r="K83" s="192"/>
      <c r="L83" s="192"/>
      <c r="M83" s="192"/>
      <c r="N83" s="192"/>
      <c r="O83" s="192"/>
      <c r="P83" s="197"/>
      <c r="Q83" s="193" t="s">
        <v>6</v>
      </c>
      <c r="R83" s="194"/>
      <c r="S83" s="194"/>
      <c r="T83" s="194"/>
      <c r="U83" s="194"/>
      <c r="V83" s="195"/>
      <c r="W83" s="189" t="s">
        <v>7</v>
      </c>
      <c r="X83" s="196"/>
      <c r="Y83" s="189" t="s">
        <v>8</v>
      </c>
      <c r="Z83" s="196"/>
      <c r="AA83" s="191"/>
      <c r="AB83" s="192"/>
      <c r="AC83" s="23"/>
      <c r="AD83" s="155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</row>
    <row r="84" spans="1:256" s="26" customFormat="1" ht="18" customHeight="1" x14ac:dyDescent="0.4">
      <c r="A84" s="212"/>
      <c r="B84" s="212"/>
      <c r="C84" s="212"/>
      <c r="D84" s="212"/>
      <c r="E84" s="212"/>
      <c r="F84" s="213"/>
      <c r="G84" s="193" t="s">
        <v>9</v>
      </c>
      <c r="H84" s="195"/>
      <c r="I84" s="193" t="s">
        <v>10</v>
      </c>
      <c r="J84" s="195"/>
      <c r="K84" s="193" t="s">
        <v>11</v>
      </c>
      <c r="L84" s="195"/>
      <c r="M84" s="193" t="s">
        <v>12</v>
      </c>
      <c r="N84" s="195"/>
      <c r="O84" s="193" t="s">
        <v>8</v>
      </c>
      <c r="P84" s="195"/>
      <c r="Q84" s="193" t="s">
        <v>13</v>
      </c>
      <c r="R84" s="195"/>
      <c r="S84" s="193" t="s">
        <v>14</v>
      </c>
      <c r="T84" s="195"/>
      <c r="U84" s="193" t="s">
        <v>12</v>
      </c>
      <c r="V84" s="195"/>
      <c r="W84" s="191"/>
      <c r="X84" s="197"/>
      <c r="Y84" s="191"/>
      <c r="Z84" s="197"/>
      <c r="AA84" s="198" t="s">
        <v>15</v>
      </c>
      <c r="AB84" s="189" t="s">
        <v>121</v>
      </c>
      <c r="AC84" s="23"/>
      <c r="AD84" s="155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 s="32" customFormat="1" ht="18" customHeight="1" x14ac:dyDescent="0.4">
      <c r="A85" s="214"/>
      <c r="B85" s="214"/>
      <c r="C85" s="214"/>
      <c r="D85" s="214"/>
      <c r="E85" s="214"/>
      <c r="F85" s="215"/>
      <c r="G85" s="29" t="s">
        <v>16</v>
      </c>
      <c r="H85" s="30" t="s">
        <v>121</v>
      </c>
      <c r="I85" s="29" t="s">
        <v>16</v>
      </c>
      <c r="J85" s="30" t="s">
        <v>121</v>
      </c>
      <c r="K85" s="29" t="s">
        <v>16</v>
      </c>
      <c r="L85" s="30" t="s">
        <v>121</v>
      </c>
      <c r="M85" s="29" t="s">
        <v>16</v>
      </c>
      <c r="N85" s="30" t="s">
        <v>121</v>
      </c>
      <c r="O85" s="29" t="s">
        <v>16</v>
      </c>
      <c r="P85" s="30" t="s">
        <v>121</v>
      </c>
      <c r="Q85" s="29" t="s">
        <v>16</v>
      </c>
      <c r="R85" s="30" t="s">
        <v>121</v>
      </c>
      <c r="S85" s="29" t="s">
        <v>16</v>
      </c>
      <c r="T85" s="30" t="s">
        <v>121</v>
      </c>
      <c r="U85" s="29" t="s">
        <v>16</v>
      </c>
      <c r="V85" s="30" t="s">
        <v>121</v>
      </c>
      <c r="W85" s="29" t="s">
        <v>16</v>
      </c>
      <c r="X85" s="30" t="s">
        <v>121</v>
      </c>
      <c r="Y85" s="29" t="s">
        <v>16</v>
      </c>
      <c r="Z85" s="30" t="s">
        <v>121</v>
      </c>
      <c r="AA85" s="199"/>
      <c r="AB85" s="191"/>
      <c r="AC85" s="31"/>
      <c r="AD85" s="4" t="s">
        <v>51</v>
      </c>
      <c r="AE85" s="24"/>
      <c r="AF85" s="4" t="s">
        <v>51</v>
      </c>
      <c r="AG85" s="4" t="s">
        <v>52</v>
      </c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s="32" customFormat="1" ht="11.5" customHeight="1" x14ac:dyDescent="0.4">
      <c r="A86" s="33"/>
      <c r="B86" s="33"/>
      <c r="C86" s="33"/>
      <c r="D86" s="33"/>
      <c r="E86" s="33"/>
      <c r="F86" s="33"/>
      <c r="G86" s="34"/>
      <c r="H86" s="35"/>
      <c r="I86" s="34"/>
      <c r="J86" s="35"/>
      <c r="K86" s="34"/>
      <c r="L86" s="35"/>
      <c r="M86" s="34"/>
      <c r="N86" s="35"/>
      <c r="O86" s="34"/>
      <c r="P86" s="35"/>
      <c r="Q86" s="34"/>
      <c r="R86" s="35"/>
      <c r="S86" s="34"/>
      <c r="T86" s="35"/>
      <c r="U86" s="34"/>
      <c r="V86" s="35"/>
      <c r="W86" s="34"/>
      <c r="X86" s="35"/>
      <c r="Y86" s="34"/>
      <c r="Z86" s="35"/>
      <c r="AA86" s="34"/>
      <c r="AB86" s="34"/>
      <c r="AC86" s="31"/>
      <c r="AD86" s="4"/>
      <c r="AE86" s="24"/>
      <c r="AF86" s="4"/>
      <c r="AG86" s="4"/>
      <c r="AH86" s="117"/>
      <c r="AI86" s="117"/>
      <c r="AJ86" s="117"/>
      <c r="AK86" s="117"/>
      <c r="AL86" s="117"/>
      <c r="AM86" s="117"/>
      <c r="AN86" s="117"/>
      <c r="AO86" s="24"/>
      <c r="AP86" s="24"/>
      <c r="AQ86" s="24"/>
      <c r="AR86" s="24"/>
      <c r="AS86" s="24"/>
      <c r="AT86" s="24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s="156" customFormat="1" ht="39" customHeight="1" x14ac:dyDescent="0.4">
      <c r="A87" s="51"/>
      <c r="B87" s="51"/>
      <c r="C87" s="51"/>
      <c r="D87" s="106" t="s">
        <v>96</v>
      </c>
      <c r="E87" s="188" t="s">
        <v>117</v>
      </c>
      <c r="F87" s="188"/>
      <c r="G87" s="46">
        <v>416000</v>
      </c>
      <c r="H87" s="6">
        <f>ROUND(G87/$AA87*100,2)-0.01</f>
        <v>24.869999999999997</v>
      </c>
      <c r="I87" s="58"/>
      <c r="J87" s="59"/>
      <c r="K87" s="58"/>
      <c r="L87" s="59"/>
      <c r="M87" s="46">
        <v>8000</v>
      </c>
      <c r="N87" s="6">
        <f>ROUND(M87/$AA87*100,2)</f>
        <v>0.48</v>
      </c>
      <c r="O87" s="46">
        <f t="shared" ref="O87:O90" si="129">G87+I87+K87+M87</f>
        <v>424000</v>
      </c>
      <c r="P87" s="6">
        <f t="shared" ref="P87:P90" si="130">ROUND(O87/$AA87*100,2)</f>
        <v>25.35</v>
      </c>
      <c r="Q87" s="46">
        <v>252305</v>
      </c>
      <c r="R87" s="6">
        <f t="shared" ref="R87:R90" si="131">ROUND(Q87/$AA87*100,2)</f>
        <v>15.09</v>
      </c>
      <c r="S87" s="46">
        <v>922000</v>
      </c>
      <c r="T87" s="6">
        <f t="shared" ref="T87:T90" si="132">ROUND(S87/$AA87*100,2)</f>
        <v>55.13</v>
      </c>
      <c r="U87" s="46">
        <v>74000</v>
      </c>
      <c r="V87" s="6">
        <f t="shared" ref="V87:V89" si="133">ROUND(U87/$AA87*100,2)</f>
        <v>4.43</v>
      </c>
      <c r="W87" s="5"/>
      <c r="X87" s="56"/>
      <c r="Y87" s="46">
        <f t="shared" ref="Y87:Y90" si="134">Q87+S87+U87+W87</f>
        <v>1248305</v>
      </c>
      <c r="Z87" s="6">
        <f t="shared" ref="Z87:Z90" si="135">ROUND(Y87/$AA87*100,2)</f>
        <v>74.650000000000006</v>
      </c>
      <c r="AA87" s="5">
        <f t="shared" ref="AA87:AA90" si="136">O87+Y87</f>
        <v>1672305</v>
      </c>
      <c r="AB87" s="67">
        <f t="shared" ref="AB87:AB90" si="137">ROUND(AA87/$AA87*100,2)</f>
        <v>100</v>
      </c>
      <c r="AC87" s="61">
        <f t="shared" ref="AC87:AC90" si="138">H87+J87+L87+N87</f>
        <v>25.349999999999998</v>
      </c>
      <c r="AD87" s="62">
        <f t="shared" ref="AD87:AD90" si="139">P87-AC87</f>
        <v>0</v>
      </c>
      <c r="AE87" s="61">
        <f t="shared" ref="AE87:AE90" si="140">R87+T87+V87+X87</f>
        <v>74.650000000000006</v>
      </c>
      <c r="AF87" s="62">
        <f t="shared" si="128"/>
        <v>0</v>
      </c>
      <c r="AG87" s="61">
        <f t="shared" ref="AG87:AG90" si="141">P87+Z87-AB87</f>
        <v>0</v>
      </c>
      <c r="AH87" s="111">
        <f t="shared" ref="AH87:AH90" si="142">G87+I87+K87+M87-O87</f>
        <v>0</v>
      </c>
      <c r="AI87" s="111">
        <f t="shared" ref="AI87:AI90" si="143">Q87+S87+U87+W87-Y87</f>
        <v>0</v>
      </c>
      <c r="AJ87" s="112">
        <f t="shared" ref="AJ87:AJ90" si="144">O87+Y87-AA87</f>
        <v>0</v>
      </c>
      <c r="AK87" s="171">
        <f t="shared" ref="AK87:AK102" si="145">G87/AA87</f>
        <v>0.24875845016309825</v>
      </c>
      <c r="AL87" s="171">
        <f t="shared" ref="AL87:AL102" si="146">I87/AA87</f>
        <v>0</v>
      </c>
      <c r="AM87" s="171">
        <f t="shared" ref="AM87:AM102" si="147">K87/AA87</f>
        <v>0</v>
      </c>
      <c r="AN87" s="171">
        <f t="shared" ref="AN87:AN102" si="148">M87/AA87</f>
        <v>4.7838163492903507E-3</v>
      </c>
      <c r="AO87" s="169">
        <f t="shared" ref="AO87:AO102" si="149">Q87/AA87</f>
        <v>0.15087259800096275</v>
      </c>
      <c r="AP87" s="169">
        <f t="shared" ref="AP87:AP102" si="150">S87/AA87</f>
        <v>0.55133483425571295</v>
      </c>
      <c r="AQ87" s="169">
        <f t="shared" ref="AQ87:AQ102" si="151">U87/AA87</f>
        <v>4.4250301230935742E-2</v>
      </c>
      <c r="AR87" s="169">
        <f t="shared" ref="AR87:AR102" si="152">W87/AA87</f>
        <v>0</v>
      </c>
    </row>
    <row r="88" spans="1:256" s="76" customFormat="1" ht="52" customHeight="1" x14ac:dyDescent="0.4">
      <c r="A88" s="51"/>
      <c r="B88" s="51"/>
      <c r="C88" s="51"/>
      <c r="D88" s="106" t="s">
        <v>97</v>
      </c>
      <c r="E88" s="222" t="s">
        <v>160</v>
      </c>
      <c r="F88" s="222"/>
      <c r="G88" s="46">
        <v>188000</v>
      </c>
      <c r="H88" s="6">
        <f t="shared" ref="H88:H92" si="153">ROUND(G88/$AA88*100,2)</f>
        <v>24.81</v>
      </c>
      <c r="I88" s="58"/>
      <c r="J88" s="59"/>
      <c r="K88" s="58"/>
      <c r="L88" s="59"/>
      <c r="M88" s="46">
        <v>4000</v>
      </c>
      <c r="N88" s="6">
        <f>ROUND(M88/$AA88*100,2)</f>
        <v>0.53</v>
      </c>
      <c r="O88" s="46">
        <f t="shared" si="129"/>
        <v>192000</v>
      </c>
      <c r="P88" s="6">
        <f t="shared" si="130"/>
        <v>25.34</v>
      </c>
      <c r="Q88" s="46">
        <v>114610</v>
      </c>
      <c r="R88" s="6">
        <f t="shared" si="131"/>
        <v>15.13</v>
      </c>
      <c r="S88" s="46">
        <v>418000</v>
      </c>
      <c r="T88" s="6">
        <f>ROUND(S88/$AA88*100,2)</f>
        <v>55.17</v>
      </c>
      <c r="U88" s="46">
        <v>33000</v>
      </c>
      <c r="V88" s="6">
        <f t="shared" si="133"/>
        <v>4.3600000000000003</v>
      </c>
      <c r="W88" s="5"/>
      <c r="X88" s="56"/>
      <c r="Y88" s="46">
        <f t="shared" si="134"/>
        <v>565610</v>
      </c>
      <c r="Z88" s="6">
        <f t="shared" si="135"/>
        <v>74.66</v>
      </c>
      <c r="AA88" s="5">
        <f t="shared" si="136"/>
        <v>757610</v>
      </c>
      <c r="AB88" s="67">
        <f t="shared" si="137"/>
        <v>100</v>
      </c>
      <c r="AC88" s="74">
        <f t="shared" si="138"/>
        <v>25.34</v>
      </c>
      <c r="AD88" s="75">
        <f t="shared" si="139"/>
        <v>0</v>
      </c>
      <c r="AE88" s="74">
        <f t="shared" si="140"/>
        <v>74.66</v>
      </c>
      <c r="AF88" s="75">
        <f t="shared" si="128"/>
        <v>0</v>
      </c>
      <c r="AG88" s="74">
        <f t="shared" si="141"/>
        <v>0</v>
      </c>
      <c r="AH88" s="113">
        <f t="shared" si="142"/>
        <v>0</v>
      </c>
      <c r="AI88" s="113">
        <f t="shared" si="143"/>
        <v>0</v>
      </c>
      <c r="AJ88" s="114">
        <f t="shared" si="144"/>
        <v>0</v>
      </c>
      <c r="AK88" s="171">
        <f t="shared" si="145"/>
        <v>0.24814878367497789</v>
      </c>
      <c r="AL88" s="171">
        <f t="shared" si="146"/>
        <v>0</v>
      </c>
      <c r="AM88" s="171">
        <f t="shared" si="147"/>
        <v>0</v>
      </c>
      <c r="AN88" s="171">
        <f t="shared" si="148"/>
        <v>5.2797613547867633E-3</v>
      </c>
      <c r="AO88" s="169">
        <f t="shared" si="149"/>
        <v>0.15127836221802773</v>
      </c>
      <c r="AP88" s="169">
        <f t="shared" si="150"/>
        <v>0.55173506157521679</v>
      </c>
      <c r="AQ88" s="169">
        <f t="shared" si="151"/>
        <v>4.3558031176990801E-2</v>
      </c>
      <c r="AR88" s="169">
        <f t="shared" si="152"/>
        <v>0</v>
      </c>
    </row>
    <row r="89" spans="1:256" s="76" customFormat="1" ht="39" customHeight="1" x14ac:dyDescent="0.4">
      <c r="A89" s="51"/>
      <c r="B89" s="51"/>
      <c r="C89" s="51"/>
      <c r="D89" s="106" t="s">
        <v>98</v>
      </c>
      <c r="E89" s="188" t="s">
        <v>144</v>
      </c>
      <c r="F89" s="188"/>
      <c r="G89" s="46">
        <v>24000</v>
      </c>
      <c r="H89" s="6">
        <f t="shared" si="153"/>
        <v>25.03</v>
      </c>
      <c r="I89" s="58"/>
      <c r="J89" s="59"/>
      <c r="K89" s="58"/>
      <c r="L89" s="59"/>
      <c r="M89" s="46"/>
      <c r="N89" s="6"/>
      <c r="O89" s="46">
        <f t="shared" si="129"/>
        <v>24000</v>
      </c>
      <c r="P89" s="6">
        <f t="shared" si="130"/>
        <v>25.03</v>
      </c>
      <c r="Q89" s="46">
        <v>14889</v>
      </c>
      <c r="R89" s="6">
        <f t="shared" si="131"/>
        <v>15.53</v>
      </c>
      <c r="S89" s="46">
        <v>53000</v>
      </c>
      <c r="T89" s="6">
        <f t="shared" si="132"/>
        <v>55.27</v>
      </c>
      <c r="U89" s="46">
        <v>4000</v>
      </c>
      <c r="V89" s="6">
        <f t="shared" si="133"/>
        <v>4.17</v>
      </c>
      <c r="W89" s="5"/>
      <c r="X89" s="56"/>
      <c r="Y89" s="46">
        <f t="shared" si="134"/>
        <v>71889</v>
      </c>
      <c r="Z89" s="6">
        <f t="shared" si="135"/>
        <v>74.97</v>
      </c>
      <c r="AA89" s="5">
        <f t="shared" si="136"/>
        <v>95889</v>
      </c>
      <c r="AB89" s="67">
        <f t="shared" si="137"/>
        <v>100</v>
      </c>
      <c r="AC89" s="74">
        <f t="shared" si="138"/>
        <v>25.03</v>
      </c>
      <c r="AD89" s="75">
        <f t="shared" si="139"/>
        <v>0</v>
      </c>
      <c r="AE89" s="74">
        <f t="shared" si="140"/>
        <v>74.97</v>
      </c>
      <c r="AF89" s="75">
        <f t="shared" si="128"/>
        <v>0</v>
      </c>
      <c r="AG89" s="74">
        <f t="shared" si="141"/>
        <v>0</v>
      </c>
      <c r="AH89" s="113">
        <f t="shared" si="142"/>
        <v>0</v>
      </c>
      <c r="AI89" s="113">
        <f t="shared" si="143"/>
        <v>0</v>
      </c>
      <c r="AJ89" s="114">
        <f t="shared" si="144"/>
        <v>0</v>
      </c>
      <c r="AK89" s="171">
        <f t="shared" si="145"/>
        <v>0.2502893971154147</v>
      </c>
      <c r="AL89" s="171">
        <f t="shared" si="146"/>
        <v>0</v>
      </c>
      <c r="AM89" s="171">
        <f t="shared" si="147"/>
        <v>0</v>
      </c>
      <c r="AN89" s="171">
        <f t="shared" si="148"/>
        <v>0</v>
      </c>
      <c r="AO89" s="169">
        <f t="shared" si="149"/>
        <v>0.15527328473547539</v>
      </c>
      <c r="AP89" s="169">
        <f t="shared" si="150"/>
        <v>0.55272241862987415</v>
      </c>
      <c r="AQ89" s="169">
        <f t="shared" si="151"/>
        <v>4.1714899519235786E-2</v>
      </c>
      <c r="AR89" s="169">
        <f t="shared" si="152"/>
        <v>0</v>
      </c>
    </row>
    <row r="90" spans="1:256" s="162" customFormat="1" ht="39" customHeight="1" x14ac:dyDescent="0.4">
      <c r="A90" s="51"/>
      <c r="B90" s="51"/>
      <c r="C90" s="51"/>
      <c r="D90" s="106" t="s">
        <v>99</v>
      </c>
      <c r="E90" s="188" t="s">
        <v>116</v>
      </c>
      <c r="F90" s="188"/>
      <c r="G90" s="46">
        <v>160000</v>
      </c>
      <c r="H90" s="6">
        <f t="shared" si="153"/>
        <v>24.93</v>
      </c>
      <c r="I90" s="58"/>
      <c r="J90" s="59"/>
      <c r="K90" s="58"/>
      <c r="L90" s="59"/>
      <c r="M90" s="46">
        <v>3000</v>
      </c>
      <c r="N90" s="6">
        <f>ROUND(M90/$AA90*100,2)</f>
        <v>0.47</v>
      </c>
      <c r="O90" s="46">
        <f t="shared" si="129"/>
        <v>163000</v>
      </c>
      <c r="P90" s="6">
        <f t="shared" si="130"/>
        <v>25.4</v>
      </c>
      <c r="Q90" s="46">
        <v>96795</v>
      </c>
      <c r="R90" s="6">
        <f t="shared" si="131"/>
        <v>15.08</v>
      </c>
      <c r="S90" s="46">
        <v>354000</v>
      </c>
      <c r="T90" s="6">
        <f t="shared" si="132"/>
        <v>55.16</v>
      </c>
      <c r="U90" s="46">
        <v>28000</v>
      </c>
      <c r="V90" s="6">
        <f>ROUND(U90/$AA90*100,2)</f>
        <v>4.3600000000000003</v>
      </c>
      <c r="W90" s="5"/>
      <c r="X90" s="56"/>
      <c r="Y90" s="46">
        <f t="shared" si="134"/>
        <v>478795</v>
      </c>
      <c r="Z90" s="6">
        <f t="shared" si="135"/>
        <v>74.599999999999994</v>
      </c>
      <c r="AA90" s="5">
        <f t="shared" si="136"/>
        <v>641795</v>
      </c>
      <c r="AB90" s="67">
        <f t="shared" si="137"/>
        <v>100</v>
      </c>
      <c r="AC90" s="61">
        <f t="shared" si="138"/>
        <v>25.4</v>
      </c>
      <c r="AD90" s="62">
        <f t="shared" si="139"/>
        <v>0</v>
      </c>
      <c r="AE90" s="61">
        <f t="shared" si="140"/>
        <v>74.599999999999994</v>
      </c>
      <c r="AF90" s="62">
        <f t="shared" si="128"/>
        <v>0</v>
      </c>
      <c r="AG90" s="61">
        <f t="shared" si="141"/>
        <v>0</v>
      </c>
      <c r="AH90" s="111">
        <f t="shared" si="142"/>
        <v>0</v>
      </c>
      <c r="AI90" s="111">
        <f t="shared" si="143"/>
        <v>0</v>
      </c>
      <c r="AJ90" s="112">
        <f t="shared" si="144"/>
        <v>0</v>
      </c>
      <c r="AK90" s="171">
        <f t="shared" si="145"/>
        <v>0.24930078919281079</v>
      </c>
      <c r="AL90" s="171">
        <f t="shared" si="146"/>
        <v>0</v>
      </c>
      <c r="AM90" s="171">
        <f t="shared" si="147"/>
        <v>0</v>
      </c>
      <c r="AN90" s="171">
        <f t="shared" si="148"/>
        <v>4.6743897973652027E-3</v>
      </c>
      <c r="AO90" s="169">
        <f t="shared" si="149"/>
        <v>0.15081918681198825</v>
      </c>
      <c r="AP90" s="169">
        <f t="shared" si="150"/>
        <v>0.55157799608909386</v>
      </c>
      <c r="AQ90" s="169">
        <f t="shared" si="151"/>
        <v>4.3627638108741887E-2</v>
      </c>
      <c r="AR90" s="169">
        <f t="shared" si="152"/>
        <v>0</v>
      </c>
    </row>
    <row r="91" spans="1:256" s="156" customFormat="1" ht="39" customHeight="1" x14ac:dyDescent="0.4">
      <c r="A91" s="51"/>
      <c r="B91" s="51"/>
      <c r="C91" s="51"/>
      <c r="D91" s="106" t="s">
        <v>100</v>
      </c>
      <c r="E91" s="188" t="s">
        <v>118</v>
      </c>
      <c r="F91" s="188"/>
      <c r="G91" s="46">
        <v>28000</v>
      </c>
      <c r="H91" s="6">
        <f t="shared" si="153"/>
        <v>25</v>
      </c>
      <c r="I91" s="58"/>
      <c r="J91" s="59"/>
      <c r="K91" s="58"/>
      <c r="L91" s="59"/>
      <c r="M91" s="46">
        <v>1000</v>
      </c>
      <c r="N91" s="6">
        <f>ROUND(M91/$AA91*100,2)</f>
        <v>0.89</v>
      </c>
      <c r="O91" s="46">
        <f>G91+I91+K91+M91</f>
        <v>29000</v>
      </c>
      <c r="P91" s="6">
        <f>ROUND(O91/$AA91*100,2)</f>
        <v>25.89</v>
      </c>
      <c r="Q91" s="46">
        <v>17008</v>
      </c>
      <c r="R91" s="6">
        <f>ROUND(Q91/$AA91*100,2)+0.01</f>
        <v>15.19</v>
      </c>
      <c r="S91" s="46">
        <v>61000</v>
      </c>
      <c r="T91" s="6">
        <f>ROUND(S91/$AA91*100,2)</f>
        <v>54.46</v>
      </c>
      <c r="U91" s="46">
        <v>5000</v>
      </c>
      <c r="V91" s="6">
        <f>ROUND(U91/$AA91*100,2)</f>
        <v>4.46</v>
      </c>
      <c r="W91" s="67"/>
      <c r="X91" s="6"/>
      <c r="Y91" s="46">
        <f>Q91+S91+U91+W91</f>
        <v>83008</v>
      </c>
      <c r="Z91" s="6">
        <f>ROUND(Y91/$AA91*100,2)</f>
        <v>74.11</v>
      </c>
      <c r="AA91" s="67">
        <f>O91+Y91</f>
        <v>112008</v>
      </c>
      <c r="AB91" s="67">
        <f>ROUND(AA91/$AA91*100,2)</f>
        <v>100</v>
      </c>
      <c r="AC91" s="61">
        <f>H91+J91+L91+N91</f>
        <v>25.89</v>
      </c>
      <c r="AD91" s="62">
        <f>P91-AC91</f>
        <v>0</v>
      </c>
      <c r="AE91" s="61">
        <f>R91+T91+V91+X91</f>
        <v>74.11</v>
      </c>
      <c r="AF91" s="62">
        <f>AE91-Z91</f>
        <v>0</v>
      </c>
      <c r="AG91" s="61">
        <f>P91+Z91-AB91</f>
        <v>0</v>
      </c>
      <c r="AH91" s="111">
        <f>G91+I91+K91+M91-O91</f>
        <v>0</v>
      </c>
      <c r="AI91" s="111">
        <f>Q91+S91+U91+W91-Y91</f>
        <v>0</v>
      </c>
      <c r="AJ91" s="112">
        <f>O91+Y91-AA91</f>
        <v>0</v>
      </c>
      <c r="AK91" s="171">
        <f t="shared" si="145"/>
        <v>0.24998214413256195</v>
      </c>
      <c r="AL91" s="171">
        <f t="shared" si="146"/>
        <v>0</v>
      </c>
      <c r="AM91" s="171">
        <f t="shared" si="147"/>
        <v>0</v>
      </c>
      <c r="AN91" s="171">
        <f t="shared" si="148"/>
        <v>8.9279337190200699E-3</v>
      </c>
      <c r="AO91" s="169">
        <f t="shared" si="149"/>
        <v>0.15184629669309335</v>
      </c>
      <c r="AP91" s="169">
        <f t="shared" si="150"/>
        <v>0.54460395686022423</v>
      </c>
      <c r="AQ91" s="169">
        <f t="shared" si="151"/>
        <v>4.4639668595100351E-2</v>
      </c>
      <c r="AR91" s="169">
        <f t="shared" si="152"/>
        <v>0</v>
      </c>
    </row>
    <row r="92" spans="1:256" s="156" customFormat="1" ht="28" customHeight="1" x14ac:dyDescent="0.4">
      <c r="A92" s="51"/>
      <c r="B92" s="51"/>
      <c r="C92" s="51"/>
      <c r="D92" s="106" t="s">
        <v>101</v>
      </c>
      <c r="E92" s="188" t="s">
        <v>133</v>
      </c>
      <c r="F92" s="188"/>
      <c r="G92" s="46">
        <v>344475</v>
      </c>
      <c r="H92" s="6">
        <f t="shared" si="153"/>
        <v>34.78</v>
      </c>
      <c r="I92" s="58"/>
      <c r="J92" s="59"/>
      <c r="K92" s="58"/>
      <c r="L92" s="59"/>
      <c r="M92" s="46">
        <v>5000</v>
      </c>
      <c r="N92" s="6">
        <f>ROUND(M92/$AA92*100,2)</f>
        <v>0.5</v>
      </c>
      <c r="O92" s="46">
        <f t="shared" ref="O92" si="154">G92+I92+K92+M92</f>
        <v>349475</v>
      </c>
      <c r="P92" s="6">
        <f t="shared" si="97"/>
        <v>35.28</v>
      </c>
      <c r="Q92" s="46">
        <v>130034</v>
      </c>
      <c r="R92" s="6">
        <f t="shared" ref="R92" si="155">ROUND(Q92/$AA92*100,2)</f>
        <v>13.13</v>
      </c>
      <c r="S92" s="46">
        <v>473000</v>
      </c>
      <c r="T92" s="6">
        <f>ROUND(S92/$AA92*100,2)</f>
        <v>47.75</v>
      </c>
      <c r="U92" s="46">
        <v>38000</v>
      </c>
      <c r="V92" s="6">
        <f>ROUND(U92/$AA92*100,2)</f>
        <v>3.84</v>
      </c>
      <c r="W92" s="5"/>
      <c r="X92" s="56"/>
      <c r="Y92" s="46">
        <f t="shared" ref="Y92" si="156">Q92+S92+U92+W92</f>
        <v>641034</v>
      </c>
      <c r="Z92" s="6">
        <f t="shared" ref="Z92:Z98" si="157">ROUND(Y92/$AA92*100,2)</f>
        <v>64.72</v>
      </c>
      <c r="AA92" s="5">
        <f t="shared" ref="AA92" si="158">O92+Y92</f>
        <v>990509</v>
      </c>
      <c r="AB92" s="67">
        <f t="shared" ref="AB92" si="159">ROUND(AA92/$AA92*100,2)</f>
        <v>100</v>
      </c>
      <c r="AC92" s="61">
        <f t="shared" ref="AC92" si="160">H92+J92+L92+N92</f>
        <v>35.28</v>
      </c>
      <c r="AD92" s="62">
        <f t="shared" ref="AD92" si="161">P92-AC92</f>
        <v>0</v>
      </c>
      <c r="AE92" s="61">
        <f t="shared" ref="AE92" si="162">R92+T92+V92+X92</f>
        <v>64.72</v>
      </c>
      <c r="AF92" s="62">
        <f t="shared" ref="AF92" si="163">AE92-Z92</f>
        <v>0</v>
      </c>
      <c r="AG92" s="61">
        <f t="shared" ref="AG92" si="164">P92+Z92-AB92</f>
        <v>0</v>
      </c>
      <c r="AH92" s="111">
        <f t="shared" ref="AH92" si="165">G92+I92+K92+M92-O92</f>
        <v>0</v>
      </c>
      <c r="AI92" s="111">
        <f t="shared" ref="AI92" si="166">Q92+S92+U92+W92-Y92</f>
        <v>0</v>
      </c>
      <c r="AJ92" s="112">
        <f t="shared" ref="AJ92" si="167">O92+Y92-AA92</f>
        <v>0</v>
      </c>
      <c r="AK92" s="171">
        <f t="shared" si="145"/>
        <v>0.3477757395440122</v>
      </c>
      <c r="AL92" s="171">
        <f t="shared" si="146"/>
        <v>0</v>
      </c>
      <c r="AM92" s="171">
        <f t="shared" si="147"/>
        <v>0</v>
      </c>
      <c r="AN92" s="171">
        <f t="shared" si="148"/>
        <v>5.0479097110677443E-3</v>
      </c>
      <c r="AO92" s="169">
        <f t="shared" si="149"/>
        <v>0.13127997827379662</v>
      </c>
      <c r="AP92" s="169">
        <f t="shared" si="150"/>
        <v>0.4775322586670086</v>
      </c>
      <c r="AQ92" s="169">
        <f t="shared" si="151"/>
        <v>3.8364113804114856E-2</v>
      </c>
      <c r="AR92" s="169">
        <f t="shared" si="152"/>
        <v>0</v>
      </c>
    </row>
    <row r="93" spans="1:256" s="164" customFormat="1" ht="28" customHeight="1" x14ac:dyDescent="0.4">
      <c r="A93" s="51"/>
      <c r="B93" s="51"/>
      <c r="C93" s="152" t="s">
        <v>29</v>
      </c>
      <c r="D93" s="51"/>
      <c r="E93" s="51"/>
      <c r="F93" s="151"/>
      <c r="G93" s="46">
        <f>SUM(G94:G95)</f>
        <v>37000</v>
      </c>
      <c r="H93" s="6">
        <f>ROUND(G93/$AA93*100,2)</f>
        <v>25.14</v>
      </c>
      <c r="I93" s="58"/>
      <c r="J93" s="59"/>
      <c r="K93" s="58"/>
      <c r="L93" s="59"/>
      <c r="M93" s="46">
        <f>SUM(M94:M95)</f>
        <v>1000</v>
      </c>
      <c r="N93" s="6">
        <f>ROUND(M93/$AA93*100,2)</f>
        <v>0.68</v>
      </c>
      <c r="O93" s="46">
        <f>SUM(O94:O95)</f>
        <v>38000</v>
      </c>
      <c r="P93" s="6">
        <f t="shared" ref="P93:P98" si="168">ROUND(O93/$AA93*100,2)</f>
        <v>25.82</v>
      </c>
      <c r="Q93" s="46">
        <f>SUM(Q94:Q95)</f>
        <v>22195</v>
      </c>
      <c r="R93" s="6">
        <f t="shared" ref="R93:R96" si="169">ROUND(Q93/$AA93*100,2)</f>
        <v>15.08</v>
      </c>
      <c r="S93" s="46">
        <f>SUM(S94:S95)</f>
        <v>81000</v>
      </c>
      <c r="T93" s="6">
        <f>ROUND(S93/$AA93*100,2)</f>
        <v>55.03</v>
      </c>
      <c r="U93" s="46">
        <f>SUM(U94:U95)</f>
        <v>6000</v>
      </c>
      <c r="V93" s="6">
        <f>ROUND(U93/$AA93*100,2)-0.01</f>
        <v>4.07</v>
      </c>
      <c r="W93" s="5"/>
      <c r="X93" s="56"/>
      <c r="Y93" s="46">
        <f>SUM(Y94:Y95)</f>
        <v>109195</v>
      </c>
      <c r="Z93" s="6">
        <f t="shared" si="157"/>
        <v>74.180000000000007</v>
      </c>
      <c r="AA93" s="5">
        <f>SUM(AA94:AA95)</f>
        <v>147195</v>
      </c>
      <c r="AB93" s="67">
        <f>ROUND(AA93/$AA93*100,2)</f>
        <v>100</v>
      </c>
      <c r="AC93" s="61">
        <f t="shared" ref="AC93:AC98" si="170">H93+J93+L93+N93</f>
        <v>25.82</v>
      </c>
      <c r="AD93" s="62">
        <f t="shared" ref="AD93:AD98" si="171">P93-AC93</f>
        <v>0</v>
      </c>
      <c r="AE93" s="61">
        <f t="shared" ref="AE93:AE98" si="172">R93+T93+V93+X93</f>
        <v>74.180000000000007</v>
      </c>
      <c r="AF93" s="62">
        <f t="shared" ref="AF93:AF98" si="173">AE93-Z93</f>
        <v>0</v>
      </c>
      <c r="AG93" s="61">
        <f t="shared" ref="AG93:AG98" si="174">P93+Z93-AB93</f>
        <v>0</v>
      </c>
      <c r="AH93" s="111">
        <f t="shared" ref="AH93:AH98" si="175">G93+I93+K93+M93-O93</f>
        <v>0</v>
      </c>
      <c r="AI93" s="111">
        <f t="shared" ref="AI93:AI98" si="176">Q93+S93+U93+W93-Y93</f>
        <v>0</v>
      </c>
      <c r="AJ93" s="112">
        <f t="shared" ref="AJ93:AJ98" si="177">O93+Y93-AA93</f>
        <v>0</v>
      </c>
      <c r="AK93" s="171">
        <f t="shared" si="145"/>
        <v>0.25136723394137028</v>
      </c>
      <c r="AL93" s="171">
        <f t="shared" si="146"/>
        <v>0</v>
      </c>
      <c r="AM93" s="171">
        <f t="shared" si="147"/>
        <v>0</v>
      </c>
      <c r="AN93" s="171">
        <f t="shared" si="148"/>
        <v>6.79370902544244E-3</v>
      </c>
      <c r="AO93" s="169">
        <f t="shared" si="149"/>
        <v>0.15078637181969495</v>
      </c>
      <c r="AP93" s="169">
        <f t="shared" si="150"/>
        <v>0.55029043106083764</v>
      </c>
      <c r="AQ93" s="169">
        <f t="shared" si="151"/>
        <v>4.0762254152654644E-2</v>
      </c>
      <c r="AR93" s="169">
        <f t="shared" si="152"/>
        <v>0</v>
      </c>
    </row>
    <row r="94" spans="1:256" s="163" customFormat="1" ht="39" customHeight="1" x14ac:dyDescent="0.4">
      <c r="A94" s="51"/>
      <c r="B94" s="51"/>
      <c r="C94" s="51"/>
      <c r="D94" s="92" t="s">
        <v>19</v>
      </c>
      <c r="E94" s="188" t="s">
        <v>134</v>
      </c>
      <c r="F94" s="188"/>
      <c r="G94" s="46">
        <v>1000</v>
      </c>
      <c r="H94" s="6">
        <f>ROUND(G94/$AA94*100,2)</f>
        <v>29.92</v>
      </c>
      <c r="I94" s="58"/>
      <c r="J94" s="59"/>
      <c r="K94" s="58"/>
      <c r="L94" s="59"/>
      <c r="M94" s="46"/>
      <c r="N94" s="6"/>
      <c r="O94" s="46">
        <f t="shared" ref="O94:O95" si="178">G94+I94+K94+M94</f>
        <v>1000</v>
      </c>
      <c r="P94" s="6">
        <f t="shared" si="168"/>
        <v>29.92</v>
      </c>
      <c r="Q94" s="46">
        <v>342</v>
      </c>
      <c r="R94" s="6">
        <f t="shared" si="169"/>
        <v>10.23</v>
      </c>
      <c r="S94" s="46">
        <v>2000</v>
      </c>
      <c r="T94" s="6">
        <f>ROUND(S94/$AA94*100,2)+0.01</f>
        <v>59.85</v>
      </c>
      <c r="U94" s="46"/>
      <c r="V94" s="6"/>
      <c r="W94" s="5"/>
      <c r="X94" s="56"/>
      <c r="Y94" s="46">
        <f t="shared" si="100"/>
        <v>2342</v>
      </c>
      <c r="Z94" s="6">
        <f t="shared" si="157"/>
        <v>70.08</v>
      </c>
      <c r="AA94" s="5">
        <f>O94+Y94</f>
        <v>3342</v>
      </c>
      <c r="AB94" s="57">
        <v>100</v>
      </c>
      <c r="AC94" s="61">
        <f t="shared" si="170"/>
        <v>29.92</v>
      </c>
      <c r="AD94" s="62">
        <f t="shared" si="171"/>
        <v>0</v>
      </c>
      <c r="AE94" s="61">
        <f t="shared" si="172"/>
        <v>70.08</v>
      </c>
      <c r="AF94" s="62">
        <f t="shared" si="173"/>
        <v>0</v>
      </c>
      <c r="AG94" s="61">
        <f t="shared" si="174"/>
        <v>0</v>
      </c>
      <c r="AH94" s="111">
        <f t="shared" si="175"/>
        <v>0</v>
      </c>
      <c r="AI94" s="111">
        <f t="shared" si="176"/>
        <v>0</v>
      </c>
      <c r="AJ94" s="112">
        <f t="shared" si="177"/>
        <v>0</v>
      </c>
      <c r="AK94" s="171">
        <f t="shared" si="145"/>
        <v>0.29922202274087373</v>
      </c>
      <c r="AL94" s="171">
        <f t="shared" si="146"/>
        <v>0</v>
      </c>
      <c r="AM94" s="171">
        <f t="shared" si="147"/>
        <v>0</v>
      </c>
      <c r="AN94" s="171">
        <f t="shared" si="148"/>
        <v>0</v>
      </c>
      <c r="AO94" s="169">
        <f t="shared" si="149"/>
        <v>0.10233393177737882</v>
      </c>
      <c r="AP94" s="169">
        <f t="shared" si="150"/>
        <v>0.59844404548174746</v>
      </c>
      <c r="AQ94" s="169">
        <f t="shared" si="151"/>
        <v>0</v>
      </c>
      <c r="AR94" s="169">
        <f t="shared" si="152"/>
        <v>0</v>
      </c>
    </row>
    <row r="95" spans="1:256" s="163" customFormat="1" ht="39" customHeight="1" x14ac:dyDescent="0.4">
      <c r="A95" s="51"/>
      <c r="B95" s="51"/>
      <c r="C95" s="51"/>
      <c r="D95" s="92" t="s">
        <v>21</v>
      </c>
      <c r="E95" s="188" t="s">
        <v>135</v>
      </c>
      <c r="F95" s="188"/>
      <c r="G95" s="46">
        <v>36000</v>
      </c>
      <c r="H95" s="6">
        <f t="shared" ref="H95" si="179">ROUND(G95/$AA95*100,2)</f>
        <v>25.03</v>
      </c>
      <c r="I95" s="58"/>
      <c r="J95" s="59"/>
      <c r="K95" s="58"/>
      <c r="L95" s="59"/>
      <c r="M95" s="46">
        <v>1000</v>
      </c>
      <c r="N95" s="6">
        <f>ROUND(M95/$AA95*100,2)-0.01</f>
        <v>0.69</v>
      </c>
      <c r="O95" s="46">
        <f t="shared" si="178"/>
        <v>37000</v>
      </c>
      <c r="P95" s="6">
        <f>ROUND(O95/$AA95*100,2)</f>
        <v>25.72</v>
      </c>
      <c r="Q95" s="46">
        <v>21853</v>
      </c>
      <c r="R95" s="6">
        <f t="shared" si="169"/>
        <v>15.19</v>
      </c>
      <c r="S95" s="46">
        <v>79000</v>
      </c>
      <c r="T95" s="6">
        <f t="shared" ref="T95" si="180">ROUND(S95/$AA95*100,2)</f>
        <v>54.92</v>
      </c>
      <c r="U95" s="46">
        <v>6000</v>
      </c>
      <c r="V95" s="6">
        <f t="shared" ref="V95" si="181">ROUND(U95/$AA95*100,2)</f>
        <v>4.17</v>
      </c>
      <c r="W95" s="5"/>
      <c r="X95" s="6"/>
      <c r="Y95" s="46">
        <f>Q95+S95+U95+W95</f>
        <v>106853</v>
      </c>
      <c r="Z95" s="6">
        <f t="shared" si="157"/>
        <v>74.28</v>
      </c>
      <c r="AA95" s="5">
        <f>O95+Y95</f>
        <v>143853</v>
      </c>
      <c r="AB95" s="67">
        <f>ROUND(AA95/$AA95*100,2)</f>
        <v>100</v>
      </c>
      <c r="AC95" s="61">
        <f t="shared" si="170"/>
        <v>25.720000000000002</v>
      </c>
      <c r="AD95" s="62">
        <f>P95-AC95</f>
        <v>0</v>
      </c>
      <c r="AE95" s="61">
        <f>R95+T95+V95+X95</f>
        <v>74.28</v>
      </c>
      <c r="AF95" s="62">
        <f>AE95-Z95</f>
        <v>0</v>
      </c>
      <c r="AG95" s="61">
        <f>P95+Z95-AB95</f>
        <v>0</v>
      </c>
      <c r="AH95" s="111">
        <f>G95+I95+K95+M95-O95</f>
        <v>0</v>
      </c>
      <c r="AI95" s="111">
        <f>Q95+S95+U95+W95-Y95</f>
        <v>0</v>
      </c>
      <c r="AJ95" s="112">
        <f>O95+Y95-AA95</f>
        <v>0</v>
      </c>
      <c r="AK95" s="187">
        <f t="shared" si="145"/>
        <v>0.25025546912473151</v>
      </c>
      <c r="AL95" s="171">
        <f t="shared" si="146"/>
        <v>0</v>
      </c>
      <c r="AM95" s="171">
        <f t="shared" si="147"/>
        <v>0</v>
      </c>
      <c r="AN95" s="187">
        <f t="shared" si="148"/>
        <v>6.9515408090203195E-3</v>
      </c>
      <c r="AO95" s="169">
        <f t="shared" si="149"/>
        <v>0.15191202129952103</v>
      </c>
      <c r="AP95" s="169">
        <f t="shared" si="150"/>
        <v>0.54917172391260527</v>
      </c>
      <c r="AQ95" s="169">
        <f t="shared" si="151"/>
        <v>4.1709244854121919E-2</v>
      </c>
      <c r="AR95" s="169">
        <f t="shared" si="152"/>
        <v>0</v>
      </c>
    </row>
    <row r="96" spans="1:256" s="164" customFormat="1" ht="28" customHeight="1" x14ac:dyDescent="0.4">
      <c r="A96" s="51"/>
      <c r="B96" s="51"/>
      <c r="C96" s="152" t="s">
        <v>30</v>
      </c>
      <c r="D96" s="51"/>
      <c r="E96" s="51"/>
      <c r="F96" s="151"/>
      <c r="G96" s="5">
        <f>SUM(G97:G98)</f>
        <v>11956126</v>
      </c>
      <c r="H96" s="6">
        <f t="shared" ref="H96:H98" si="182">ROUND(G96/$AA96*100,2)</f>
        <v>15.2</v>
      </c>
      <c r="I96" s="58"/>
      <c r="J96" s="59"/>
      <c r="K96" s="46">
        <f>SUM(K97:K98)</f>
        <v>192600</v>
      </c>
      <c r="L96" s="6">
        <f>ROUND(K96/$AA96*100,2)+0.01</f>
        <v>0.25</v>
      </c>
      <c r="M96" s="46"/>
      <c r="N96" s="56"/>
      <c r="O96" s="46">
        <f>SUM(O97:O98)</f>
        <v>12148726</v>
      </c>
      <c r="P96" s="6">
        <f t="shared" si="168"/>
        <v>15.45</v>
      </c>
      <c r="Q96" s="46">
        <f>SUM(Q97:Q98)</f>
        <v>13175355</v>
      </c>
      <c r="R96" s="6">
        <f t="shared" si="169"/>
        <v>16.75</v>
      </c>
      <c r="S96" s="46">
        <f>SUM(S97:S98)</f>
        <v>48065000</v>
      </c>
      <c r="T96" s="6">
        <f>ROUND(S96/$AA96*100,2)-0.01</f>
        <v>61.1</v>
      </c>
      <c r="U96" s="46">
        <f>SUM(U97:U98)</f>
        <v>3847000</v>
      </c>
      <c r="V96" s="6">
        <f>ROUND(U96/$AA96*100,2)</f>
        <v>4.8899999999999997</v>
      </c>
      <c r="W96" s="46">
        <f>SUM(W97:W98)</f>
        <v>1421500</v>
      </c>
      <c r="X96" s="6">
        <f>ROUND(W96/$AA96*100,2)</f>
        <v>1.81</v>
      </c>
      <c r="Y96" s="46">
        <f>SUM(Y97:Y98)</f>
        <v>66508855</v>
      </c>
      <c r="Z96" s="6">
        <f t="shared" si="157"/>
        <v>84.55</v>
      </c>
      <c r="AA96" s="5">
        <f>SUM(AA97:AA98)</f>
        <v>78657581</v>
      </c>
      <c r="AB96" s="57">
        <v>100</v>
      </c>
      <c r="AC96" s="61">
        <f t="shared" si="170"/>
        <v>15.45</v>
      </c>
      <c r="AD96" s="62">
        <f t="shared" si="171"/>
        <v>0</v>
      </c>
      <c r="AE96" s="61">
        <f t="shared" si="172"/>
        <v>84.55</v>
      </c>
      <c r="AF96" s="62">
        <f t="shared" si="173"/>
        <v>0</v>
      </c>
      <c r="AG96" s="61">
        <f t="shared" si="174"/>
        <v>0</v>
      </c>
      <c r="AH96" s="111">
        <f t="shared" si="175"/>
        <v>0</v>
      </c>
      <c r="AI96" s="111">
        <f t="shared" si="176"/>
        <v>0</v>
      </c>
      <c r="AJ96" s="112">
        <f t="shared" si="177"/>
        <v>0</v>
      </c>
      <c r="AK96" s="171">
        <f t="shared" si="145"/>
        <v>0.15200220815333743</v>
      </c>
      <c r="AL96" s="171">
        <f t="shared" si="146"/>
        <v>0</v>
      </c>
      <c r="AM96" s="171">
        <f t="shared" si="147"/>
        <v>2.4485878862712546E-3</v>
      </c>
      <c r="AN96" s="171">
        <f t="shared" si="148"/>
        <v>0</v>
      </c>
      <c r="AO96" s="169">
        <f t="shared" si="149"/>
        <v>0.16750267212005923</v>
      </c>
      <c r="AP96" s="170">
        <f t="shared" si="150"/>
        <v>0.61106633828467216</v>
      </c>
      <c r="AQ96" s="169">
        <f t="shared" si="151"/>
        <v>4.8908191061710883E-2</v>
      </c>
      <c r="AR96" s="170">
        <f t="shared" si="152"/>
        <v>1.8072002493949059E-2</v>
      </c>
    </row>
    <row r="97" spans="1:256" s="164" customFormat="1" ht="28" customHeight="1" x14ac:dyDescent="0.4">
      <c r="A97" s="51"/>
      <c r="B97" s="51"/>
      <c r="C97" s="51"/>
      <c r="D97" s="92" t="s">
        <v>19</v>
      </c>
      <c r="E97" s="204" t="s">
        <v>20</v>
      </c>
      <c r="F97" s="205"/>
      <c r="G97" s="46">
        <v>92441</v>
      </c>
      <c r="H97" s="6">
        <f t="shared" si="182"/>
        <v>0.63</v>
      </c>
      <c r="I97" s="58"/>
      <c r="J97" s="59"/>
      <c r="K97" s="46"/>
      <c r="L97" s="59"/>
      <c r="M97" s="46"/>
      <c r="N97" s="56"/>
      <c r="O97" s="46">
        <f>G97+I97+K97+M97</f>
        <v>92441</v>
      </c>
      <c r="P97" s="6">
        <f t="shared" si="168"/>
        <v>0.63</v>
      </c>
      <c r="Q97" s="46">
        <v>2928937</v>
      </c>
      <c r="R97" s="6">
        <f>ROUND(Q97/$AA97*100,2)</f>
        <v>20.11</v>
      </c>
      <c r="S97" s="46">
        <v>10686856</v>
      </c>
      <c r="T97" s="6">
        <f>ROUND(S97/$AA97*100,2)</f>
        <v>73.38</v>
      </c>
      <c r="U97" s="46">
        <v>855238</v>
      </c>
      <c r="V97" s="6">
        <f>ROUND(U97/$AA97*100,2)+0.01</f>
        <v>5.88</v>
      </c>
      <c r="W97" s="46"/>
      <c r="X97" s="56"/>
      <c r="Y97" s="46">
        <f t="shared" si="100"/>
        <v>14471031</v>
      </c>
      <c r="Z97" s="6">
        <f t="shared" si="157"/>
        <v>99.37</v>
      </c>
      <c r="AA97" s="5">
        <f>O97+Y97</f>
        <v>14563472</v>
      </c>
      <c r="AB97" s="57">
        <v>100</v>
      </c>
      <c r="AC97" s="61">
        <f t="shared" si="170"/>
        <v>0.63</v>
      </c>
      <c r="AD97" s="62">
        <f t="shared" si="171"/>
        <v>0</v>
      </c>
      <c r="AE97" s="61">
        <f t="shared" si="172"/>
        <v>99.36999999999999</v>
      </c>
      <c r="AF97" s="62">
        <f t="shared" si="173"/>
        <v>0</v>
      </c>
      <c r="AG97" s="61">
        <f t="shared" si="174"/>
        <v>0</v>
      </c>
      <c r="AH97" s="111">
        <f t="shared" si="175"/>
        <v>0</v>
      </c>
      <c r="AI97" s="111">
        <f t="shared" si="176"/>
        <v>0</v>
      </c>
      <c r="AJ97" s="112">
        <f t="shared" si="177"/>
        <v>0</v>
      </c>
      <c r="AK97" s="171">
        <f t="shared" si="145"/>
        <v>6.3474561560594887E-3</v>
      </c>
      <c r="AL97" s="171">
        <f t="shared" si="146"/>
        <v>0</v>
      </c>
      <c r="AM97" s="171">
        <f t="shared" si="147"/>
        <v>0</v>
      </c>
      <c r="AN97" s="171">
        <f t="shared" si="148"/>
        <v>0</v>
      </c>
      <c r="AO97" s="170">
        <f t="shared" si="149"/>
        <v>0.20111529723131957</v>
      </c>
      <c r="AP97" s="169">
        <f t="shared" si="150"/>
        <v>0.73381237660909426</v>
      </c>
      <c r="AQ97" s="170">
        <f t="shared" si="151"/>
        <v>5.8724870003526629E-2</v>
      </c>
      <c r="AR97" s="169">
        <f t="shared" si="152"/>
        <v>0</v>
      </c>
    </row>
    <row r="98" spans="1:256" s="164" customFormat="1" ht="28" customHeight="1" x14ac:dyDescent="0.4">
      <c r="A98" s="51"/>
      <c r="B98" s="51"/>
      <c r="C98" s="51"/>
      <c r="D98" s="92" t="s">
        <v>21</v>
      </c>
      <c r="E98" s="204" t="s">
        <v>22</v>
      </c>
      <c r="F98" s="205"/>
      <c r="G98" s="46">
        <v>11863685</v>
      </c>
      <c r="H98" s="6">
        <f t="shared" si="182"/>
        <v>18.510000000000002</v>
      </c>
      <c r="I98" s="58"/>
      <c r="J98" s="59"/>
      <c r="K98" s="46">
        <v>192600</v>
      </c>
      <c r="L98" s="6">
        <f>ROUND(K98/$AA98*100,2)</f>
        <v>0.3</v>
      </c>
      <c r="M98" s="46"/>
      <c r="N98" s="56"/>
      <c r="O98" s="46">
        <f>G98+I98+K98+M98</f>
        <v>12056285</v>
      </c>
      <c r="P98" s="6">
        <f t="shared" si="168"/>
        <v>18.809999999999999</v>
      </c>
      <c r="Q98" s="46">
        <v>10246418</v>
      </c>
      <c r="R98" s="6">
        <f>ROUND(Q98/$AA98*100,2)-0.01</f>
        <v>15.98</v>
      </c>
      <c r="S98" s="46">
        <v>37378144</v>
      </c>
      <c r="T98" s="6">
        <f>ROUND(S98/$AA98*100,2)</f>
        <v>58.32</v>
      </c>
      <c r="U98" s="46">
        <v>2991762</v>
      </c>
      <c r="V98" s="6">
        <f>ROUND(U98/$AA98*100,2)</f>
        <v>4.67</v>
      </c>
      <c r="W98" s="46">
        <v>1421500</v>
      </c>
      <c r="X98" s="6">
        <f>ROUND(W98/$AA98*100,2)</f>
        <v>2.2200000000000002</v>
      </c>
      <c r="Y98" s="46">
        <f t="shared" si="100"/>
        <v>52037824</v>
      </c>
      <c r="Z98" s="6">
        <f t="shared" si="157"/>
        <v>81.19</v>
      </c>
      <c r="AA98" s="5">
        <f>O98+Y98</f>
        <v>64094109</v>
      </c>
      <c r="AB98" s="57">
        <v>100</v>
      </c>
      <c r="AC98" s="61">
        <f t="shared" si="170"/>
        <v>18.810000000000002</v>
      </c>
      <c r="AD98" s="62">
        <f t="shared" si="171"/>
        <v>0</v>
      </c>
      <c r="AE98" s="61">
        <f t="shared" si="172"/>
        <v>81.19</v>
      </c>
      <c r="AF98" s="62">
        <f t="shared" si="173"/>
        <v>0</v>
      </c>
      <c r="AG98" s="61">
        <f t="shared" si="174"/>
        <v>0</v>
      </c>
      <c r="AH98" s="111">
        <f t="shared" si="175"/>
        <v>0</v>
      </c>
      <c r="AI98" s="111">
        <f t="shared" si="176"/>
        <v>0</v>
      </c>
      <c r="AJ98" s="112">
        <f t="shared" si="177"/>
        <v>0</v>
      </c>
      <c r="AK98" s="171">
        <f t="shared" si="145"/>
        <v>0.18509790033901555</v>
      </c>
      <c r="AL98" s="171">
        <f t="shared" si="146"/>
        <v>0</v>
      </c>
      <c r="AM98" s="171">
        <f t="shared" si="147"/>
        <v>3.0049563525409175E-3</v>
      </c>
      <c r="AN98" s="171">
        <f t="shared" si="148"/>
        <v>0</v>
      </c>
      <c r="AO98" s="169">
        <f t="shared" si="149"/>
        <v>0.15986520695685152</v>
      </c>
      <c r="AP98" s="169">
        <f t="shared" si="150"/>
        <v>0.58317596707678709</v>
      </c>
      <c r="AQ98" s="169">
        <f t="shared" si="151"/>
        <v>4.6677643962567607E-2</v>
      </c>
      <c r="AR98" s="169">
        <f t="shared" si="152"/>
        <v>2.2178325312237353E-2</v>
      </c>
    </row>
    <row r="99" spans="1:256" ht="28" customHeight="1" x14ac:dyDescent="0.4">
      <c r="A99" s="201" t="s">
        <v>38</v>
      </c>
      <c r="B99" s="201"/>
      <c r="C99" s="201"/>
      <c r="D99" s="201"/>
      <c r="E99" s="201"/>
      <c r="F99" s="201"/>
      <c r="G99" s="58">
        <f>G125</f>
        <v>4436032</v>
      </c>
      <c r="H99" s="59">
        <f>ROUND(G99/$AA99*100,2)</f>
        <v>20.55</v>
      </c>
      <c r="I99" s="58"/>
      <c r="J99" s="59"/>
      <c r="K99" s="58">
        <f>K100+K122</f>
        <v>3786600</v>
      </c>
      <c r="L99" s="59">
        <f>ROUND(K99/$AA99*100,2)</f>
        <v>17.54</v>
      </c>
      <c r="M99" s="58">
        <f>M125</f>
        <v>414798</v>
      </c>
      <c r="N99" s="59">
        <f>ROUND(M99/$AA99*100,2)</f>
        <v>1.92</v>
      </c>
      <c r="O99" s="58">
        <f>O100+O125+O122</f>
        <v>8637430</v>
      </c>
      <c r="P99" s="59">
        <f>ROUND(O99/$AA99*100,2)</f>
        <v>40.01</v>
      </c>
      <c r="Q99" s="58">
        <f>Q100+Q122</f>
        <v>12950219</v>
      </c>
      <c r="R99" s="59">
        <f t="shared" ref="R99:R102" si="183">ROUND(Q99/$AA99*100,2)</f>
        <v>59.99</v>
      </c>
      <c r="S99" s="58"/>
      <c r="T99" s="59"/>
      <c r="U99" s="58"/>
      <c r="V99" s="59"/>
      <c r="W99" s="58"/>
      <c r="X99" s="59"/>
      <c r="Y99" s="58">
        <f>Y100+Y125+Y122</f>
        <v>12950219</v>
      </c>
      <c r="Z99" s="59">
        <f t="shared" ref="Z99:Z102" si="184">ROUND(Y99/$AA99*100,2)</f>
        <v>59.99</v>
      </c>
      <c r="AA99" s="58">
        <f>AA100+AA125+AA122</f>
        <v>21587649</v>
      </c>
      <c r="AB99" s="79">
        <v>100</v>
      </c>
      <c r="AC99" s="61">
        <f t="shared" ref="AC99:AC102" si="185">H99+J99+L99+N99</f>
        <v>40.010000000000005</v>
      </c>
      <c r="AD99" s="62">
        <f t="shared" ref="AD99:AD102" si="186">P99-AC99</f>
        <v>0</v>
      </c>
      <c r="AE99" s="61">
        <f t="shared" ref="AE99:AE102" si="187">R99+T99+V99+X99</f>
        <v>59.99</v>
      </c>
      <c r="AF99" s="62">
        <f t="shared" ref="AF99:AF102" si="188">AE99-Z99</f>
        <v>0</v>
      </c>
      <c r="AG99" s="61">
        <f t="shared" ref="AG99:AG102" si="189">P99+Z99-AB99</f>
        <v>0</v>
      </c>
      <c r="AH99" s="111">
        <f t="shared" ref="AH99:AH102" si="190">G99+I99+K99+M99-O99</f>
        <v>0</v>
      </c>
      <c r="AI99" s="111">
        <f t="shared" ref="AI99:AI102" si="191">Q99+S99+U99+W99-Y99</f>
        <v>0</v>
      </c>
      <c r="AJ99" s="112">
        <f t="shared" ref="AJ99:AJ121" si="192">O99+Y99-AA99</f>
        <v>0</v>
      </c>
      <c r="AK99" s="171">
        <f t="shared" si="145"/>
        <v>0.20548935180482136</v>
      </c>
      <c r="AL99" s="171">
        <f t="shared" si="146"/>
        <v>0</v>
      </c>
      <c r="AM99" s="171">
        <f t="shared" si="147"/>
        <v>0.17540585359711935</v>
      </c>
      <c r="AN99" s="171">
        <f t="shared" si="148"/>
        <v>1.9214598125066793E-2</v>
      </c>
      <c r="AO99" s="169">
        <f t="shared" si="149"/>
        <v>0.59989019647299247</v>
      </c>
      <c r="AP99" s="169">
        <f t="shared" si="150"/>
        <v>0</v>
      </c>
      <c r="AQ99" s="169">
        <f t="shared" si="151"/>
        <v>0</v>
      </c>
      <c r="AR99" s="169">
        <f t="shared" si="152"/>
        <v>0</v>
      </c>
      <c r="DE99" s="66"/>
    </row>
    <row r="100" spans="1:256" ht="28" customHeight="1" x14ac:dyDescent="0.4">
      <c r="A100" s="51"/>
      <c r="B100" s="51"/>
      <c r="C100" s="52" t="s">
        <v>24</v>
      </c>
      <c r="D100" s="51"/>
      <c r="E100" s="51"/>
      <c r="F100" s="53"/>
      <c r="G100" s="5"/>
      <c r="H100" s="5"/>
      <c r="I100" s="5"/>
      <c r="J100" s="5"/>
      <c r="K100" s="5">
        <f>SUM(K101:K121)</f>
        <v>2673600</v>
      </c>
      <c r="L100" s="6">
        <f>ROUND(K100/$AA100*100,2)</f>
        <v>17.329999999999998</v>
      </c>
      <c r="M100" s="5"/>
      <c r="N100" s="56"/>
      <c r="O100" s="5">
        <f>SUM(O101:O121)</f>
        <v>2673600</v>
      </c>
      <c r="P100" s="6">
        <f>ROUND(O100/$AA100*100,2)</f>
        <v>17.329999999999998</v>
      </c>
      <c r="Q100" s="5">
        <f>SUM(Q101:Q121)</f>
        <v>12750219</v>
      </c>
      <c r="R100" s="6">
        <f t="shared" si="183"/>
        <v>82.67</v>
      </c>
      <c r="S100" s="5"/>
      <c r="T100" s="56"/>
      <c r="U100" s="5"/>
      <c r="V100" s="56"/>
      <c r="W100" s="5"/>
      <c r="X100" s="56"/>
      <c r="Y100" s="5">
        <f t="shared" ref="Y100:Y114" si="193">Q100+S100+U100+W100</f>
        <v>12750219</v>
      </c>
      <c r="Z100" s="6">
        <f t="shared" si="184"/>
        <v>82.67</v>
      </c>
      <c r="AA100" s="5">
        <f>SUM(AA101:AA121)</f>
        <v>15423819</v>
      </c>
      <c r="AB100" s="57">
        <v>100</v>
      </c>
      <c r="AC100" s="61">
        <f t="shared" si="185"/>
        <v>17.329999999999998</v>
      </c>
      <c r="AD100" s="62">
        <f t="shared" si="186"/>
        <v>0</v>
      </c>
      <c r="AE100" s="61">
        <f t="shared" si="187"/>
        <v>82.67</v>
      </c>
      <c r="AF100" s="62">
        <f t="shared" si="188"/>
        <v>0</v>
      </c>
      <c r="AG100" s="61">
        <f t="shared" si="189"/>
        <v>0</v>
      </c>
      <c r="AH100" s="111">
        <f t="shared" si="190"/>
        <v>0</v>
      </c>
      <c r="AI100" s="111">
        <f t="shared" si="191"/>
        <v>0</v>
      </c>
      <c r="AJ100" s="112">
        <f t="shared" si="192"/>
        <v>0</v>
      </c>
      <c r="AK100" s="171">
        <f t="shared" si="145"/>
        <v>0</v>
      </c>
      <c r="AL100" s="171">
        <f t="shared" si="146"/>
        <v>0</v>
      </c>
      <c r="AM100" s="171">
        <f t="shared" si="147"/>
        <v>0.17334228312715547</v>
      </c>
      <c r="AN100" s="171">
        <f t="shared" si="148"/>
        <v>0</v>
      </c>
      <c r="AO100" s="169">
        <f t="shared" si="149"/>
        <v>0.82665771687284451</v>
      </c>
      <c r="AP100" s="169">
        <f t="shared" si="150"/>
        <v>0</v>
      </c>
      <c r="AQ100" s="169">
        <f t="shared" si="151"/>
        <v>0</v>
      </c>
      <c r="AR100" s="169">
        <f t="shared" si="152"/>
        <v>0</v>
      </c>
    </row>
    <row r="101" spans="1:256" ht="39" customHeight="1" x14ac:dyDescent="0.4">
      <c r="A101" s="51"/>
      <c r="B101" s="51"/>
      <c r="C101" s="51"/>
      <c r="D101" s="92" t="s">
        <v>19</v>
      </c>
      <c r="E101" s="222" t="s">
        <v>161</v>
      </c>
      <c r="F101" s="207"/>
      <c r="G101" s="5"/>
      <c r="H101" s="56"/>
      <c r="I101" s="5"/>
      <c r="J101" s="56"/>
      <c r="K101" s="5"/>
      <c r="L101" s="6"/>
      <c r="M101" s="5"/>
      <c r="N101" s="56"/>
      <c r="O101" s="5"/>
      <c r="P101" s="6"/>
      <c r="Q101" s="5">
        <v>8000000</v>
      </c>
      <c r="R101" s="54">
        <f t="shared" si="183"/>
        <v>100</v>
      </c>
      <c r="S101" s="5"/>
      <c r="T101" s="56"/>
      <c r="U101" s="5"/>
      <c r="V101" s="56"/>
      <c r="W101" s="5"/>
      <c r="X101" s="56"/>
      <c r="Y101" s="5">
        <f t="shared" si="193"/>
        <v>8000000</v>
      </c>
      <c r="Z101" s="54">
        <f t="shared" si="184"/>
        <v>100</v>
      </c>
      <c r="AA101" s="5">
        <f t="shared" ref="AA101:AA102" si="194">O101+Y101</f>
        <v>8000000</v>
      </c>
      <c r="AB101" s="57">
        <v>100</v>
      </c>
      <c r="AC101" s="61">
        <f t="shared" si="185"/>
        <v>0</v>
      </c>
      <c r="AD101" s="62">
        <f t="shared" si="186"/>
        <v>0</v>
      </c>
      <c r="AE101" s="61">
        <f t="shared" si="187"/>
        <v>100</v>
      </c>
      <c r="AF101" s="62">
        <f t="shared" si="188"/>
        <v>0</v>
      </c>
      <c r="AG101" s="61">
        <f t="shared" si="189"/>
        <v>0</v>
      </c>
      <c r="AH101" s="111">
        <f t="shared" si="190"/>
        <v>0</v>
      </c>
      <c r="AI101" s="111">
        <f t="shared" si="191"/>
        <v>0</v>
      </c>
      <c r="AJ101" s="112">
        <f t="shared" si="192"/>
        <v>0</v>
      </c>
      <c r="AK101" s="171">
        <f t="shared" si="145"/>
        <v>0</v>
      </c>
      <c r="AL101" s="171">
        <f t="shared" si="146"/>
        <v>0</v>
      </c>
      <c r="AM101" s="171">
        <f t="shared" si="147"/>
        <v>0</v>
      </c>
      <c r="AN101" s="171">
        <f t="shared" si="148"/>
        <v>0</v>
      </c>
      <c r="AO101" s="169">
        <f t="shared" si="149"/>
        <v>1</v>
      </c>
      <c r="AP101" s="169">
        <f t="shared" si="150"/>
        <v>0</v>
      </c>
      <c r="AQ101" s="169">
        <f t="shared" si="151"/>
        <v>0</v>
      </c>
      <c r="AR101" s="169">
        <f t="shared" si="152"/>
        <v>0</v>
      </c>
    </row>
    <row r="102" spans="1:256" s="76" customFormat="1" ht="39" customHeight="1" x14ac:dyDescent="0.4">
      <c r="A102" s="51"/>
      <c r="B102" s="51"/>
      <c r="C102" s="51"/>
      <c r="D102" s="92" t="s">
        <v>21</v>
      </c>
      <c r="E102" s="188" t="s">
        <v>63</v>
      </c>
      <c r="F102" s="205"/>
      <c r="I102" s="5"/>
      <c r="J102" s="56"/>
      <c r="K102" s="5"/>
      <c r="L102" s="6"/>
      <c r="M102" s="5"/>
      <c r="N102" s="56"/>
      <c r="O102" s="5"/>
      <c r="P102" s="56"/>
      <c r="Q102" s="5">
        <v>124018</v>
      </c>
      <c r="R102" s="54">
        <f t="shared" si="183"/>
        <v>100</v>
      </c>
      <c r="S102" s="5"/>
      <c r="T102" s="56"/>
      <c r="U102" s="5"/>
      <c r="V102" s="56"/>
      <c r="W102" s="5"/>
      <c r="X102" s="56"/>
      <c r="Y102" s="5">
        <f t="shared" si="193"/>
        <v>124018</v>
      </c>
      <c r="Z102" s="54">
        <f t="shared" si="184"/>
        <v>100</v>
      </c>
      <c r="AA102" s="5">
        <f t="shared" si="194"/>
        <v>124018</v>
      </c>
      <c r="AB102" s="57">
        <v>100</v>
      </c>
      <c r="AC102" s="74">
        <f t="shared" si="185"/>
        <v>0</v>
      </c>
      <c r="AD102" s="75">
        <f t="shared" si="186"/>
        <v>0</v>
      </c>
      <c r="AE102" s="74">
        <f t="shared" si="187"/>
        <v>100</v>
      </c>
      <c r="AF102" s="75">
        <f t="shared" si="188"/>
        <v>0</v>
      </c>
      <c r="AG102" s="74">
        <f t="shared" si="189"/>
        <v>0</v>
      </c>
      <c r="AH102" s="113">
        <f t="shared" si="190"/>
        <v>0</v>
      </c>
      <c r="AI102" s="113">
        <f t="shared" si="191"/>
        <v>0</v>
      </c>
      <c r="AJ102" s="114">
        <f t="shared" si="192"/>
        <v>0</v>
      </c>
      <c r="AK102" s="172">
        <f t="shared" si="145"/>
        <v>0</v>
      </c>
      <c r="AL102" s="172">
        <f t="shared" si="146"/>
        <v>0</v>
      </c>
      <c r="AM102" s="172">
        <f t="shared" si="147"/>
        <v>0</v>
      </c>
      <c r="AN102" s="172">
        <f t="shared" si="148"/>
        <v>0</v>
      </c>
      <c r="AO102" s="173">
        <f t="shared" si="149"/>
        <v>1</v>
      </c>
      <c r="AP102" s="173">
        <f t="shared" si="150"/>
        <v>0</v>
      </c>
      <c r="AQ102" s="173">
        <f t="shared" si="151"/>
        <v>0</v>
      </c>
      <c r="AR102" s="173">
        <f t="shared" si="152"/>
        <v>0</v>
      </c>
    </row>
    <row r="103" spans="1:256" ht="39" customHeight="1" x14ac:dyDescent="0.4">
      <c r="A103" s="51"/>
      <c r="B103" s="51"/>
      <c r="C103" s="51"/>
      <c r="D103" s="92" t="s">
        <v>26</v>
      </c>
      <c r="E103" s="188" t="s">
        <v>89</v>
      </c>
      <c r="F103" s="205"/>
      <c r="G103" s="5"/>
      <c r="H103" s="56"/>
      <c r="I103" s="5"/>
      <c r="J103" s="56"/>
      <c r="K103" s="138"/>
      <c r="L103" s="6"/>
      <c r="M103" s="5"/>
      <c r="N103" s="56"/>
      <c r="O103" s="5"/>
      <c r="P103" s="6"/>
      <c r="Q103" s="46">
        <v>1729850</v>
      </c>
      <c r="R103" s="54">
        <f>ROUND(Q103/$AA103*100,2)</f>
        <v>100</v>
      </c>
      <c r="S103" s="5"/>
      <c r="T103" s="56"/>
      <c r="U103" s="5"/>
      <c r="V103" s="56"/>
      <c r="W103" s="5"/>
      <c r="X103" s="56"/>
      <c r="Y103" s="46">
        <f>Q103+S103+U103+W103</f>
        <v>1729850</v>
      </c>
      <c r="Z103" s="54">
        <f>ROUND(Y103/$AA103*100,2)</f>
        <v>100</v>
      </c>
      <c r="AA103" s="5">
        <f>O103+Y103</f>
        <v>1729850</v>
      </c>
      <c r="AB103" s="57">
        <v>100</v>
      </c>
      <c r="AC103" s="61">
        <f>H103+J103+L103+N103</f>
        <v>0</v>
      </c>
      <c r="AD103" s="62">
        <f>P103-AC103</f>
        <v>0</v>
      </c>
      <c r="AE103" s="61">
        <f>R103+T103+V103+X103</f>
        <v>100</v>
      </c>
      <c r="AF103" s="62">
        <f>AE103-Z103</f>
        <v>0</v>
      </c>
      <c r="AG103" s="61">
        <f>P103+Z103-AB103</f>
        <v>0</v>
      </c>
      <c r="AH103" s="111">
        <f>G103+I103+K103+M103-O103</f>
        <v>0</v>
      </c>
      <c r="AI103" s="111">
        <f>Q103+S103+U103+W103-Y103</f>
        <v>0</v>
      </c>
      <c r="AJ103" s="112">
        <f>O103+Y103-AA103</f>
        <v>0</v>
      </c>
      <c r="AK103" s="112"/>
      <c r="AL103" s="112"/>
      <c r="AM103" s="112"/>
      <c r="AN103" s="112"/>
    </row>
    <row r="104" spans="1:256" ht="39" customHeight="1" x14ac:dyDescent="0.4">
      <c r="A104" s="51"/>
      <c r="B104" s="51"/>
      <c r="C104" s="51"/>
      <c r="D104" s="92" t="s">
        <v>27</v>
      </c>
      <c r="E104" s="188" t="s">
        <v>90</v>
      </c>
      <c r="F104" s="205"/>
      <c r="G104" s="46"/>
      <c r="H104" s="56"/>
      <c r="I104" s="5"/>
      <c r="J104" s="56"/>
      <c r="K104" s="46">
        <v>358600</v>
      </c>
      <c r="L104" s="6">
        <f>ROUND(K104/$AA104*100,2)</f>
        <v>87.76</v>
      </c>
      <c r="M104" s="5"/>
      <c r="N104" s="56"/>
      <c r="O104" s="5">
        <f>G104+I104+K104+M104</f>
        <v>358600</v>
      </c>
      <c r="P104" s="6">
        <f>ROUND(O104/$AA104*100,2)</f>
        <v>87.76</v>
      </c>
      <c r="Q104" s="46">
        <v>50000</v>
      </c>
      <c r="R104" s="6">
        <f>ROUND(Q104/$AA104*100,2)</f>
        <v>12.24</v>
      </c>
      <c r="S104" s="5"/>
      <c r="T104" s="56"/>
      <c r="U104" s="5"/>
      <c r="V104" s="56"/>
      <c r="W104" s="5"/>
      <c r="X104" s="56"/>
      <c r="Y104" s="46">
        <f>Q104+S104+U104+W104</f>
        <v>50000</v>
      </c>
      <c r="Z104" s="6">
        <f>ROUND(Y104/$AA104*100,2)</f>
        <v>12.24</v>
      </c>
      <c r="AA104" s="5">
        <f>O104+Y104</f>
        <v>408600</v>
      </c>
      <c r="AB104" s="57">
        <v>100</v>
      </c>
      <c r="AC104" s="61">
        <f>H104+J104+L104+N104</f>
        <v>87.76</v>
      </c>
      <c r="AD104" s="62">
        <f>P104-AC104</f>
        <v>0</v>
      </c>
      <c r="AE104" s="61">
        <f>R104+T104+V104+X104</f>
        <v>12.24</v>
      </c>
      <c r="AF104" s="62">
        <f>AE104-Z104</f>
        <v>0</v>
      </c>
      <c r="AG104" s="61">
        <f>P104+Z104-AB104</f>
        <v>0</v>
      </c>
      <c r="AH104" s="111">
        <f>G104+I104+K104+M104-O104</f>
        <v>0</v>
      </c>
      <c r="AI104" s="111">
        <f>Q104+S104+U104+W104-Y104</f>
        <v>0</v>
      </c>
      <c r="AJ104" s="112">
        <f>O104+Y104-AA104</f>
        <v>0</v>
      </c>
      <c r="AK104" s="112"/>
      <c r="AL104" s="112"/>
      <c r="AM104" s="112"/>
      <c r="AN104" s="112"/>
    </row>
    <row r="105" spans="1:256" ht="61" customHeight="1" x14ac:dyDescent="0.4">
      <c r="A105" s="51"/>
      <c r="B105" s="51"/>
      <c r="C105" s="51"/>
      <c r="D105" s="92" t="s">
        <v>28</v>
      </c>
      <c r="E105" s="188" t="s">
        <v>147</v>
      </c>
      <c r="F105" s="205"/>
      <c r="G105" s="46"/>
      <c r="H105" s="56"/>
      <c r="I105" s="5"/>
      <c r="J105" s="56"/>
      <c r="K105" s="46"/>
      <c r="L105" s="54"/>
      <c r="M105" s="5"/>
      <c r="N105" s="56"/>
      <c r="O105" s="5"/>
      <c r="P105" s="54"/>
      <c r="Q105" s="46">
        <v>946251</v>
      </c>
      <c r="R105" s="54">
        <f>ROUND(Q105/$AA105*100,2)</f>
        <v>100</v>
      </c>
      <c r="S105" s="5"/>
      <c r="T105" s="56"/>
      <c r="U105" s="5"/>
      <c r="V105" s="56"/>
      <c r="W105" s="5"/>
      <c r="X105" s="56"/>
      <c r="Y105" s="46">
        <f>Q105+S105+U105+W105</f>
        <v>946251</v>
      </c>
      <c r="Z105" s="54">
        <f>ROUND(Y105/$AA105*100,2)</f>
        <v>100</v>
      </c>
      <c r="AA105" s="5">
        <f>O105+Y105</f>
        <v>946251</v>
      </c>
      <c r="AB105" s="57">
        <v>100</v>
      </c>
      <c r="AC105" s="61">
        <f>H105+J105+L105+N105</f>
        <v>0</v>
      </c>
      <c r="AD105" s="62">
        <f>P105-AC105</f>
        <v>0</v>
      </c>
      <c r="AE105" s="61">
        <f>R105+T105+V105+X105</f>
        <v>100</v>
      </c>
      <c r="AF105" s="62">
        <f>AE105-Z105</f>
        <v>0</v>
      </c>
      <c r="AG105" s="61">
        <f>P105+Z105-AB105</f>
        <v>0</v>
      </c>
      <c r="AH105" s="111">
        <f>G105+I105+K105+M105-O105</f>
        <v>0</v>
      </c>
      <c r="AI105" s="111">
        <f>Q105+S105+U105+W105-Y105</f>
        <v>0</v>
      </c>
      <c r="AJ105" s="112">
        <f>O105+Y105-AA105</f>
        <v>0</v>
      </c>
      <c r="AK105" s="112"/>
      <c r="AL105" s="112"/>
      <c r="AM105" s="112"/>
      <c r="AN105" s="112"/>
    </row>
    <row r="106" spans="1:256" s="76" customFormat="1" ht="39" customHeight="1" x14ac:dyDescent="0.4">
      <c r="A106" s="51"/>
      <c r="B106" s="51"/>
      <c r="C106" s="51"/>
      <c r="D106" s="92" t="s">
        <v>32</v>
      </c>
      <c r="E106" s="188" t="s">
        <v>91</v>
      </c>
      <c r="F106" s="205"/>
      <c r="G106" s="46"/>
      <c r="H106" s="56"/>
      <c r="I106" s="5"/>
      <c r="J106" s="56"/>
      <c r="K106" s="46">
        <v>97000</v>
      </c>
      <c r="L106" s="54">
        <f>ROUND(K106/$AA106*100,2)</f>
        <v>100</v>
      </c>
      <c r="M106" s="5"/>
      <c r="N106" s="56"/>
      <c r="O106" s="5">
        <f>G106+I106+K106+M106</f>
        <v>97000</v>
      </c>
      <c r="P106" s="54">
        <f>ROUND(O106/$AA106*100,2)</f>
        <v>100</v>
      </c>
      <c r="Q106" s="46"/>
      <c r="R106" s="54"/>
      <c r="S106" s="5"/>
      <c r="T106" s="56"/>
      <c r="U106" s="5"/>
      <c r="V106" s="56"/>
      <c r="W106" s="5"/>
      <c r="X106" s="56"/>
      <c r="Y106" s="5"/>
      <c r="Z106" s="54"/>
      <c r="AA106" s="5">
        <f>O106+Y106</f>
        <v>97000</v>
      </c>
      <c r="AB106" s="57">
        <v>100</v>
      </c>
      <c r="AC106" s="74">
        <f>H106+J106+L106+N106</f>
        <v>100</v>
      </c>
      <c r="AD106" s="75">
        <f>P106-AC106</f>
        <v>0</v>
      </c>
      <c r="AE106" s="74">
        <f>R106+T106+V106+X106</f>
        <v>0</v>
      </c>
      <c r="AF106" s="75">
        <f>AE106-Z106</f>
        <v>0</v>
      </c>
      <c r="AG106" s="74">
        <f>P106+Z106-AB106</f>
        <v>0</v>
      </c>
      <c r="AH106" s="113">
        <f>G106+I106+K106+M106-O106</f>
        <v>0</v>
      </c>
      <c r="AI106" s="113">
        <f>Q106+S106+U106+W106-Y106</f>
        <v>0</v>
      </c>
      <c r="AJ106" s="112">
        <f>O106+Y106-AA106</f>
        <v>0</v>
      </c>
      <c r="AK106" s="112"/>
      <c r="AL106" s="112"/>
      <c r="AM106" s="112"/>
      <c r="AN106" s="112"/>
    </row>
    <row r="107" spans="1:256" s="76" customFormat="1" ht="39" customHeight="1" x14ac:dyDescent="0.4">
      <c r="A107" s="69"/>
      <c r="B107" s="69"/>
      <c r="C107" s="69"/>
      <c r="D107" s="105" t="s">
        <v>33</v>
      </c>
      <c r="E107" s="221" t="s">
        <v>92</v>
      </c>
      <c r="F107" s="203"/>
      <c r="G107" s="7"/>
      <c r="H107" s="78"/>
      <c r="I107" s="7"/>
      <c r="J107" s="78"/>
      <c r="K107" s="7">
        <v>150000</v>
      </c>
      <c r="L107" s="70">
        <f>ROUND(K107/$AA107*100,2)</f>
        <v>100</v>
      </c>
      <c r="M107" s="7"/>
      <c r="N107" s="78"/>
      <c r="O107" s="7">
        <f>G107+I107+K107+M107</f>
        <v>150000</v>
      </c>
      <c r="P107" s="70">
        <f>ROUND(O107/$AA107*100,2)</f>
        <v>100</v>
      </c>
      <c r="Q107" s="7"/>
      <c r="R107" s="83"/>
      <c r="S107" s="7"/>
      <c r="T107" s="78"/>
      <c r="U107" s="7"/>
      <c r="V107" s="78"/>
      <c r="W107" s="7"/>
      <c r="X107" s="78"/>
      <c r="Y107" s="7"/>
      <c r="Z107" s="70"/>
      <c r="AA107" s="7">
        <f>O107+Y107</f>
        <v>150000</v>
      </c>
      <c r="AB107" s="73">
        <v>100</v>
      </c>
      <c r="AC107" s="74">
        <f>H107+J107+L107+N107</f>
        <v>100</v>
      </c>
      <c r="AD107" s="75">
        <f>P107-AC107</f>
        <v>0</v>
      </c>
      <c r="AE107" s="74">
        <f>R107+T107+V107+X107</f>
        <v>0</v>
      </c>
      <c r="AF107" s="75">
        <f>AE107-Z107</f>
        <v>0</v>
      </c>
      <c r="AG107" s="74">
        <f>P107+Z107-AB107</f>
        <v>0</v>
      </c>
      <c r="AH107" s="113">
        <f>G107+I107+K107+M107-O107</f>
        <v>0</v>
      </c>
      <c r="AI107" s="113">
        <f>Q107+S107+U107+W107-Y107</f>
        <v>0</v>
      </c>
      <c r="AJ107" s="112">
        <f>O107+Y107-AA107</f>
        <v>0</v>
      </c>
      <c r="AK107" s="112"/>
      <c r="AL107" s="112"/>
      <c r="AM107" s="112"/>
      <c r="AN107" s="112"/>
    </row>
    <row r="108" spans="1:256" s="8" customFormat="1" ht="30" customHeight="1" x14ac:dyDescent="0.5">
      <c r="F108" s="208" t="s">
        <v>0</v>
      </c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9" t="s">
        <v>1</v>
      </c>
      <c r="R108" s="10"/>
      <c r="S108" s="11"/>
      <c r="T108" s="10"/>
      <c r="U108" s="11"/>
      <c r="V108" s="10"/>
      <c r="W108" s="12" t="s">
        <v>59</v>
      </c>
      <c r="X108" s="10"/>
      <c r="Y108" s="11"/>
      <c r="Z108" s="10"/>
      <c r="AA108" s="11"/>
      <c r="AB108" s="11"/>
      <c r="AC108" s="1"/>
      <c r="AD108" s="13"/>
      <c r="AE108" s="13"/>
      <c r="AF108" s="13"/>
      <c r="AG108" s="13"/>
      <c r="AH108" s="115"/>
      <c r="AI108" s="115"/>
      <c r="AJ108" s="115"/>
      <c r="AK108" s="115"/>
      <c r="AL108" s="115"/>
      <c r="AM108" s="115"/>
      <c r="AN108" s="115"/>
      <c r="AO108" s="13"/>
      <c r="AP108" s="13"/>
      <c r="AQ108" s="13"/>
      <c r="AR108" s="13"/>
      <c r="AS108" s="13"/>
    </row>
    <row r="109" spans="1:256" ht="18" customHeight="1" x14ac:dyDescent="0.3">
      <c r="F109" s="15"/>
      <c r="G109" s="16"/>
      <c r="H109" s="17"/>
      <c r="I109" s="16"/>
      <c r="J109" s="17"/>
      <c r="K109" s="16"/>
      <c r="L109" s="17"/>
      <c r="M109" s="16"/>
      <c r="N109" s="17"/>
      <c r="O109" s="16"/>
      <c r="P109" s="17"/>
      <c r="Q109" s="16"/>
      <c r="R109" s="17"/>
      <c r="S109" s="16"/>
      <c r="T109" s="17"/>
      <c r="U109" s="16"/>
      <c r="V109" s="17"/>
      <c r="W109" s="16"/>
      <c r="X109" s="17"/>
      <c r="Y109" s="16"/>
      <c r="Z109" s="18"/>
      <c r="AA109" s="16"/>
      <c r="AB109" s="19" t="s">
        <v>2</v>
      </c>
      <c r="AC109" s="20"/>
      <c r="AD109" s="2"/>
      <c r="AE109" s="21"/>
      <c r="AF109" s="21"/>
      <c r="AG109" s="21"/>
      <c r="AH109" s="116"/>
      <c r="AI109" s="116"/>
      <c r="AJ109" s="116"/>
      <c r="AK109" s="116"/>
      <c r="AL109" s="116"/>
      <c r="AM109" s="116"/>
      <c r="AN109" s="116"/>
      <c r="AO109" s="21"/>
      <c r="AP109" s="21"/>
      <c r="AQ109" s="21"/>
      <c r="AR109" s="21"/>
      <c r="AS109" s="21"/>
      <c r="AT109" s="21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1:256" s="26" customFormat="1" ht="18" customHeight="1" x14ac:dyDescent="0.4">
      <c r="A110" s="209" t="s">
        <v>86</v>
      </c>
      <c r="B110" s="210"/>
      <c r="C110" s="210"/>
      <c r="D110" s="210"/>
      <c r="E110" s="210"/>
      <c r="F110" s="211"/>
      <c r="G110" s="189" t="s">
        <v>3</v>
      </c>
      <c r="H110" s="190"/>
      <c r="I110" s="190"/>
      <c r="J110" s="190"/>
      <c r="K110" s="190"/>
      <c r="L110" s="190"/>
      <c r="M110" s="190"/>
      <c r="N110" s="190"/>
      <c r="O110" s="190"/>
      <c r="P110" s="196"/>
      <c r="Q110" s="193" t="s">
        <v>4</v>
      </c>
      <c r="R110" s="194"/>
      <c r="S110" s="194"/>
      <c r="T110" s="194"/>
      <c r="U110" s="194"/>
      <c r="V110" s="194"/>
      <c r="W110" s="194"/>
      <c r="X110" s="194"/>
      <c r="Y110" s="194"/>
      <c r="Z110" s="195"/>
      <c r="AA110" s="189" t="s">
        <v>5</v>
      </c>
      <c r="AB110" s="190"/>
      <c r="AC110" s="23"/>
      <c r="AD110" s="3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</row>
    <row r="111" spans="1:256" s="26" customFormat="1" ht="18" customHeight="1" x14ac:dyDescent="0.4">
      <c r="A111" s="212"/>
      <c r="B111" s="212"/>
      <c r="C111" s="212"/>
      <c r="D111" s="212"/>
      <c r="E111" s="212"/>
      <c r="F111" s="213"/>
      <c r="G111" s="191"/>
      <c r="H111" s="192"/>
      <c r="I111" s="192"/>
      <c r="J111" s="192"/>
      <c r="K111" s="192"/>
      <c r="L111" s="192"/>
      <c r="M111" s="192"/>
      <c r="N111" s="192"/>
      <c r="O111" s="192"/>
      <c r="P111" s="197"/>
      <c r="Q111" s="193" t="s">
        <v>6</v>
      </c>
      <c r="R111" s="194"/>
      <c r="S111" s="194"/>
      <c r="T111" s="194"/>
      <c r="U111" s="194"/>
      <c r="V111" s="195"/>
      <c r="W111" s="189" t="s">
        <v>7</v>
      </c>
      <c r="X111" s="196"/>
      <c r="Y111" s="189" t="s">
        <v>8</v>
      </c>
      <c r="Z111" s="196"/>
      <c r="AA111" s="191"/>
      <c r="AB111" s="192"/>
      <c r="AC111" s="23"/>
      <c r="AD111" s="3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1:256" s="26" customFormat="1" ht="18" customHeight="1" x14ac:dyDescent="0.4">
      <c r="A112" s="212"/>
      <c r="B112" s="212"/>
      <c r="C112" s="212"/>
      <c r="D112" s="212"/>
      <c r="E112" s="212"/>
      <c r="F112" s="213"/>
      <c r="G112" s="193" t="s">
        <v>9</v>
      </c>
      <c r="H112" s="195"/>
      <c r="I112" s="193" t="s">
        <v>10</v>
      </c>
      <c r="J112" s="195"/>
      <c r="K112" s="193" t="s">
        <v>11</v>
      </c>
      <c r="L112" s="195"/>
      <c r="M112" s="193" t="s">
        <v>12</v>
      </c>
      <c r="N112" s="195"/>
      <c r="O112" s="193" t="s">
        <v>8</v>
      </c>
      <c r="P112" s="195"/>
      <c r="Q112" s="193" t="s">
        <v>13</v>
      </c>
      <c r="R112" s="195"/>
      <c r="S112" s="193" t="s">
        <v>14</v>
      </c>
      <c r="T112" s="195"/>
      <c r="U112" s="193" t="s">
        <v>12</v>
      </c>
      <c r="V112" s="195"/>
      <c r="W112" s="191"/>
      <c r="X112" s="197"/>
      <c r="Y112" s="191"/>
      <c r="Z112" s="197"/>
      <c r="AA112" s="198" t="s">
        <v>15</v>
      </c>
      <c r="AB112" s="189" t="s">
        <v>121</v>
      </c>
      <c r="AC112" s="23"/>
      <c r="AD112" s="3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</row>
    <row r="113" spans="1:256" s="32" customFormat="1" ht="18" customHeight="1" x14ac:dyDescent="0.4">
      <c r="A113" s="214"/>
      <c r="B113" s="214"/>
      <c r="C113" s="214"/>
      <c r="D113" s="214"/>
      <c r="E113" s="214"/>
      <c r="F113" s="215"/>
      <c r="G113" s="29" t="s">
        <v>16</v>
      </c>
      <c r="H113" s="30" t="s">
        <v>121</v>
      </c>
      <c r="I113" s="29" t="s">
        <v>16</v>
      </c>
      <c r="J113" s="30" t="s">
        <v>121</v>
      </c>
      <c r="K113" s="29" t="s">
        <v>16</v>
      </c>
      <c r="L113" s="30" t="s">
        <v>121</v>
      </c>
      <c r="M113" s="29" t="s">
        <v>16</v>
      </c>
      <c r="N113" s="30" t="s">
        <v>121</v>
      </c>
      <c r="O113" s="29" t="s">
        <v>16</v>
      </c>
      <c r="P113" s="30" t="s">
        <v>121</v>
      </c>
      <c r="Q113" s="29" t="s">
        <v>16</v>
      </c>
      <c r="R113" s="30" t="s">
        <v>121</v>
      </c>
      <c r="S113" s="29" t="s">
        <v>16</v>
      </c>
      <c r="T113" s="30" t="s">
        <v>121</v>
      </c>
      <c r="U113" s="29" t="s">
        <v>16</v>
      </c>
      <c r="V113" s="30" t="s">
        <v>121</v>
      </c>
      <c r="W113" s="29" t="s">
        <v>16</v>
      </c>
      <c r="X113" s="30" t="s">
        <v>121</v>
      </c>
      <c r="Y113" s="29" t="s">
        <v>16</v>
      </c>
      <c r="Z113" s="30" t="s">
        <v>121</v>
      </c>
      <c r="AA113" s="199"/>
      <c r="AB113" s="191"/>
      <c r="AC113" s="31"/>
      <c r="AD113" s="4" t="s">
        <v>51</v>
      </c>
      <c r="AE113" s="24"/>
      <c r="AF113" s="4" t="s">
        <v>51</v>
      </c>
      <c r="AG113" s="4" t="s">
        <v>52</v>
      </c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</row>
    <row r="114" spans="1:256" s="32" customFormat="1" ht="11.5" customHeight="1" x14ac:dyDescent="0.4">
      <c r="A114" s="33"/>
      <c r="B114" s="33"/>
      <c r="C114" s="33"/>
      <c r="D114" s="33"/>
      <c r="E114" s="188"/>
      <c r="F114" s="205"/>
      <c r="G114" s="34"/>
      <c r="H114" s="35"/>
      <c r="I114" s="34"/>
      <c r="J114" s="35"/>
      <c r="K114" s="34"/>
      <c r="L114" s="35"/>
      <c r="M114" s="34"/>
      <c r="N114" s="35"/>
      <c r="O114" s="34"/>
      <c r="P114" s="35"/>
      <c r="Q114" s="34"/>
      <c r="R114" s="35"/>
      <c r="S114" s="34"/>
      <c r="T114" s="35"/>
      <c r="U114" s="34"/>
      <c r="V114" s="35"/>
      <c r="W114" s="34"/>
      <c r="X114" s="35"/>
      <c r="Y114" s="131">
        <f t="shared" si="193"/>
        <v>0</v>
      </c>
      <c r="Z114" s="35"/>
      <c r="AA114" s="34"/>
      <c r="AB114" s="34"/>
      <c r="AC114" s="31"/>
      <c r="AD114" s="4"/>
      <c r="AE114" s="24"/>
      <c r="AF114" s="4"/>
      <c r="AG114" s="4"/>
      <c r="AH114" s="117"/>
      <c r="AI114" s="117"/>
      <c r="AJ114" s="117"/>
      <c r="AK114" s="117"/>
      <c r="AL114" s="117"/>
      <c r="AM114" s="117"/>
      <c r="AN114" s="117"/>
      <c r="AO114" s="24"/>
      <c r="AP114" s="24"/>
      <c r="AQ114" s="24"/>
      <c r="AR114" s="24"/>
      <c r="AS114" s="24"/>
      <c r="AT114" s="24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</row>
    <row r="115" spans="1:256" ht="53" customHeight="1" x14ac:dyDescent="0.4">
      <c r="A115" s="51"/>
      <c r="B115" s="51"/>
      <c r="C115" s="51"/>
      <c r="D115" s="92" t="s">
        <v>34</v>
      </c>
      <c r="E115" s="188" t="s">
        <v>93</v>
      </c>
      <c r="F115" s="205"/>
      <c r="G115" s="46"/>
      <c r="H115" s="56"/>
      <c r="I115" s="5"/>
      <c r="J115" s="56"/>
      <c r="K115" s="46">
        <v>798000</v>
      </c>
      <c r="L115" s="54">
        <f t="shared" ref="L115" si="195">ROUND(K115/$AA115*100,2)</f>
        <v>100</v>
      </c>
      <c r="M115" s="5"/>
      <c r="N115" s="56"/>
      <c r="O115" s="5">
        <f t="shared" ref="O115:O119" si="196">G115+I115+K115+M115</f>
        <v>798000</v>
      </c>
      <c r="P115" s="54">
        <f>ROUND(O115/$AA115*100,2)</f>
        <v>100</v>
      </c>
      <c r="Q115" s="46"/>
      <c r="R115" s="54"/>
      <c r="S115" s="5"/>
      <c r="T115" s="56"/>
      <c r="U115" s="5"/>
      <c r="V115" s="56"/>
      <c r="W115" s="5"/>
      <c r="X115" s="56"/>
      <c r="Y115" s="5"/>
      <c r="Z115" s="54"/>
      <c r="AA115" s="5">
        <f t="shared" ref="AA115:AA118" si="197">O115+Y115</f>
        <v>798000</v>
      </c>
      <c r="AB115" s="57">
        <v>100</v>
      </c>
      <c r="AC115" s="61">
        <f t="shared" ref="AC115:AC127" si="198">H115+J115+L115+N115</f>
        <v>100</v>
      </c>
      <c r="AD115" s="62">
        <f t="shared" ref="AD115:AD127" si="199">P115-AC115</f>
        <v>0</v>
      </c>
      <c r="AE115" s="61">
        <f t="shared" ref="AE115:AE127" si="200">R115+T115+V115+X115</f>
        <v>0</v>
      </c>
      <c r="AF115" s="62">
        <f t="shared" ref="AF115:AF127" si="201">AE115-Z115</f>
        <v>0</v>
      </c>
      <c r="AG115" s="61">
        <f t="shared" ref="AG115:AG127" si="202">P115+Z115-AB115</f>
        <v>0</v>
      </c>
      <c r="AH115" s="111">
        <f t="shared" ref="AH115:AH127" si="203">G115+I115+K115+M115-O115</f>
        <v>0</v>
      </c>
      <c r="AI115" s="111">
        <f t="shared" ref="AI115:AI127" si="204">Q115+S115+U115+W115-Y115</f>
        <v>0</v>
      </c>
      <c r="AJ115" s="112">
        <f t="shared" si="192"/>
        <v>0</v>
      </c>
      <c r="AK115" s="112"/>
      <c r="AL115" s="112"/>
      <c r="AM115" s="112"/>
      <c r="AN115" s="112"/>
    </row>
    <row r="116" spans="1:256" ht="67.75" customHeight="1" x14ac:dyDescent="0.4">
      <c r="A116" s="51"/>
      <c r="B116" s="51"/>
      <c r="C116" s="51"/>
      <c r="D116" s="92" t="s">
        <v>35</v>
      </c>
      <c r="E116" s="222" t="s">
        <v>162</v>
      </c>
      <c r="F116" s="207"/>
      <c r="G116" s="46"/>
      <c r="H116" s="56"/>
      <c r="I116" s="5"/>
      <c r="J116" s="56"/>
      <c r="K116" s="46">
        <v>113000</v>
      </c>
      <c r="L116" s="54">
        <f>ROUND(K116/$AA116*100,2)</f>
        <v>100</v>
      </c>
      <c r="M116" s="5"/>
      <c r="N116" s="56"/>
      <c r="O116" s="5">
        <f t="shared" si="196"/>
        <v>113000</v>
      </c>
      <c r="P116" s="54">
        <f t="shared" ref="P116:P157" si="205">ROUND(O116/$AA116*100,2)</f>
        <v>100</v>
      </c>
      <c r="Q116" s="46"/>
      <c r="R116" s="54"/>
      <c r="S116" s="5"/>
      <c r="T116" s="56"/>
      <c r="U116" s="5"/>
      <c r="V116" s="56"/>
      <c r="W116" s="5"/>
      <c r="X116" s="56"/>
      <c r="Y116" s="5"/>
      <c r="Z116" s="54"/>
      <c r="AA116" s="5">
        <f t="shared" si="197"/>
        <v>113000</v>
      </c>
      <c r="AB116" s="57">
        <v>100</v>
      </c>
      <c r="AC116" s="61">
        <f t="shared" si="198"/>
        <v>100</v>
      </c>
      <c r="AD116" s="62">
        <f t="shared" si="199"/>
        <v>0</v>
      </c>
      <c r="AE116" s="61">
        <f t="shared" si="200"/>
        <v>0</v>
      </c>
      <c r="AF116" s="62">
        <f t="shared" si="201"/>
        <v>0</v>
      </c>
      <c r="AG116" s="61">
        <f t="shared" si="202"/>
        <v>0</v>
      </c>
      <c r="AH116" s="111">
        <f t="shared" si="203"/>
        <v>0</v>
      </c>
      <c r="AI116" s="111">
        <f t="shared" si="204"/>
        <v>0</v>
      </c>
      <c r="AJ116" s="112">
        <f t="shared" si="192"/>
        <v>0</v>
      </c>
      <c r="AK116" s="112"/>
      <c r="AL116" s="112"/>
      <c r="AM116" s="112"/>
      <c r="AN116" s="112"/>
    </row>
    <row r="117" spans="1:256" ht="40" customHeight="1" x14ac:dyDescent="0.4">
      <c r="A117" s="51"/>
      <c r="B117" s="51"/>
      <c r="C117" s="51"/>
      <c r="D117" s="92" t="s">
        <v>36</v>
      </c>
      <c r="E117" s="188" t="s">
        <v>119</v>
      </c>
      <c r="F117" s="205"/>
      <c r="G117" s="46"/>
      <c r="H117" s="56"/>
      <c r="I117" s="5"/>
      <c r="J117" s="56"/>
      <c r="K117" s="46">
        <v>1067000</v>
      </c>
      <c r="L117" s="6">
        <f>ROUND(K117/$AA117*100,2)</f>
        <v>39.520000000000003</v>
      </c>
      <c r="M117" s="5"/>
      <c r="N117" s="56"/>
      <c r="O117" s="5">
        <f t="shared" si="196"/>
        <v>1067000</v>
      </c>
      <c r="P117" s="6">
        <f t="shared" si="205"/>
        <v>39.520000000000003</v>
      </c>
      <c r="Q117" s="46">
        <v>1633000</v>
      </c>
      <c r="R117" s="6">
        <f>ROUND(Q117/$AA117*100,2)</f>
        <v>60.48</v>
      </c>
      <c r="S117" s="5"/>
      <c r="T117" s="56"/>
      <c r="U117" s="5"/>
      <c r="V117" s="56"/>
      <c r="W117" s="5"/>
      <c r="X117" s="56"/>
      <c r="Y117" s="46">
        <f t="shared" ref="Y117:Y121" si="206">Q117+S117+U117+W117</f>
        <v>1633000</v>
      </c>
      <c r="Z117" s="6">
        <f t="shared" ref="Z117:Z121" si="207">ROUND(Y117/$AA117*100,2)</f>
        <v>60.48</v>
      </c>
      <c r="AA117" s="5">
        <f t="shared" si="197"/>
        <v>2700000</v>
      </c>
      <c r="AB117" s="57">
        <v>100</v>
      </c>
      <c r="AC117" s="61">
        <f t="shared" si="198"/>
        <v>39.520000000000003</v>
      </c>
      <c r="AD117" s="62">
        <f t="shared" si="199"/>
        <v>0</v>
      </c>
      <c r="AE117" s="61">
        <f t="shared" si="200"/>
        <v>60.48</v>
      </c>
      <c r="AF117" s="62">
        <f t="shared" si="201"/>
        <v>0</v>
      </c>
      <c r="AG117" s="61">
        <f t="shared" si="202"/>
        <v>0</v>
      </c>
      <c r="AH117" s="111">
        <f t="shared" si="203"/>
        <v>0</v>
      </c>
      <c r="AI117" s="111">
        <f t="shared" si="204"/>
        <v>0</v>
      </c>
      <c r="AJ117" s="112">
        <f t="shared" si="192"/>
        <v>0</v>
      </c>
      <c r="AK117" s="112"/>
      <c r="AL117" s="112"/>
      <c r="AM117" s="112"/>
      <c r="AN117" s="112"/>
    </row>
    <row r="118" spans="1:256" ht="53" customHeight="1" x14ac:dyDescent="0.4">
      <c r="A118" s="51"/>
      <c r="B118" s="51"/>
      <c r="C118" s="51"/>
      <c r="D118" s="104" t="s">
        <v>37</v>
      </c>
      <c r="E118" s="188" t="s">
        <v>120</v>
      </c>
      <c r="F118" s="205"/>
      <c r="G118" s="46"/>
      <c r="H118" s="56"/>
      <c r="I118" s="5"/>
      <c r="J118" s="56"/>
      <c r="K118" s="46">
        <v>40000</v>
      </c>
      <c r="L118" s="54">
        <f>ROUND(K118/$AA118*100,2)</f>
        <v>100</v>
      </c>
      <c r="M118" s="5"/>
      <c r="N118" s="56"/>
      <c r="O118" s="5">
        <f t="shared" si="196"/>
        <v>40000</v>
      </c>
      <c r="P118" s="54">
        <f t="shared" si="205"/>
        <v>100</v>
      </c>
      <c r="Q118" s="46"/>
      <c r="R118" s="54"/>
      <c r="S118" s="5"/>
      <c r="T118" s="56"/>
      <c r="U118" s="5"/>
      <c r="V118" s="56"/>
      <c r="W118" s="5"/>
      <c r="X118" s="56"/>
      <c r="Y118" s="46"/>
      <c r="Z118" s="54"/>
      <c r="AA118" s="5">
        <f t="shared" si="197"/>
        <v>40000</v>
      </c>
      <c r="AB118" s="57">
        <v>100</v>
      </c>
      <c r="AC118" s="61">
        <f>H118+J118+L118+N118</f>
        <v>100</v>
      </c>
      <c r="AD118" s="62">
        <f>P118-AC118</f>
        <v>0</v>
      </c>
      <c r="AE118" s="61">
        <f>R118+T118+V118+X118</f>
        <v>0</v>
      </c>
      <c r="AF118" s="62">
        <f>AE118-Z118</f>
        <v>0</v>
      </c>
      <c r="AG118" s="61">
        <f>P118+Z118-AB118</f>
        <v>0</v>
      </c>
      <c r="AH118" s="111">
        <f>G118+I118+K118+M118-O118</f>
        <v>0</v>
      </c>
      <c r="AI118" s="111">
        <f>Q118+S118+U118+W118-Y118</f>
        <v>0</v>
      </c>
      <c r="AJ118" s="112">
        <f t="shared" si="192"/>
        <v>0</v>
      </c>
      <c r="AK118" s="112"/>
      <c r="AL118" s="112"/>
      <c r="AM118" s="112"/>
      <c r="AN118" s="112"/>
    </row>
    <row r="119" spans="1:256" s="136" customFormat="1" ht="53" customHeight="1" x14ac:dyDescent="0.4">
      <c r="A119" s="51"/>
      <c r="B119" s="51"/>
      <c r="C119" s="129"/>
      <c r="D119" s="104" t="s">
        <v>68</v>
      </c>
      <c r="E119" s="188" t="s">
        <v>145</v>
      </c>
      <c r="F119" s="205"/>
      <c r="G119" s="46"/>
      <c r="H119" s="6"/>
      <c r="I119" s="58"/>
      <c r="J119" s="60"/>
      <c r="K119" s="46">
        <v>50000</v>
      </c>
      <c r="L119" s="54">
        <f>ROUND(K119/$AA119*100,2)</f>
        <v>100</v>
      </c>
      <c r="M119" s="65"/>
      <c r="N119" s="59"/>
      <c r="O119" s="5">
        <f t="shared" si="196"/>
        <v>50000</v>
      </c>
      <c r="P119" s="54">
        <f t="shared" ref="P119" si="208">ROUND(O119/$AA119*100,2)</f>
        <v>100</v>
      </c>
      <c r="Q119" s="46"/>
      <c r="R119" s="59"/>
      <c r="S119" s="137"/>
      <c r="T119" s="6"/>
      <c r="U119" s="58"/>
      <c r="V119" s="59"/>
      <c r="W119" s="58"/>
      <c r="X119" s="59"/>
      <c r="Y119" s="46"/>
      <c r="Z119" s="54"/>
      <c r="AA119" s="5">
        <f>O119+Y119</f>
        <v>50000</v>
      </c>
      <c r="AB119" s="67">
        <f t="shared" ref="AB119:AB121" si="209">ROUND(AA119/$AA119*100,2)</f>
        <v>100</v>
      </c>
      <c r="AC119" s="61">
        <f t="shared" ref="AC119:AC121" si="210">H119+J119+L119+N119</f>
        <v>100</v>
      </c>
      <c r="AD119" s="62">
        <f t="shared" ref="AD119:AD121" si="211">P119-AC119</f>
        <v>0</v>
      </c>
      <c r="AE119" s="61">
        <f t="shared" ref="AE119:AE121" si="212">R119+T119+V119+X119</f>
        <v>0</v>
      </c>
      <c r="AF119" s="62">
        <f t="shared" ref="AF119:AF121" si="213">AE119-Z119</f>
        <v>0</v>
      </c>
      <c r="AG119" s="61">
        <f t="shared" ref="AG119:AG121" si="214">P119+Z119-AB119</f>
        <v>0</v>
      </c>
      <c r="AH119" s="111">
        <f t="shared" ref="AH119:AH121" si="215">G119+I119+K119+M119-O119</f>
        <v>0</v>
      </c>
      <c r="AI119" s="111">
        <f t="shared" ref="AI119:AI121" si="216">Q119+S119+U119+W119-Y119</f>
        <v>0</v>
      </c>
      <c r="AJ119" s="112">
        <f t="shared" si="192"/>
        <v>0</v>
      </c>
      <c r="AK119" s="112"/>
      <c r="AL119" s="112"/>
      <c r="AM119" s="112"/>
      <c r="AN119" s="112"/>
    </row>
    <row r="120" spans="1:256" s="136" customFormat="1" ht="40" customHeight="1" x14ac:dyDescent="0.4">
      <c r="A120" s="51"/>
      <c r="B120" s="51"/>
      <c r="C120" s="129"/>
      <c r="D120" s="104" t="s">
        <v>69</v>
      </c>
      <c r="E120" s="188" t="s">
        <v>125</v>
      </c>
      <c r="F120" s="205"/>
      <c r="G120" s="46"/>
      <c r="H120" s="6"/>
      <c r="I120" s="58"/>
      <c r="J120" s="60"/>
      <c r="K120" s="46"/>
      <c r="L120" s="54"/>
      <c r="M120" s="65"/>
      <c r="N120" s="59"/>
      <c r="O120" s="5"/>
      <c r="P120" s="54"/>
      <c r="Q120" s="46">
        <v>155320</v>
      </c>
      <c r="R120" s="54">
        <f t="shared" ref="R120:R121" si="217">ROUND(Q120/$AA120*100,2)</f>
        <v>100</v>
      </c>
      <c r="S120" s="137"/>
      <c r="T120" s="6"/>
      <c r="U120" s="58"/>
      <c r="V120" s="59"/>
      <c r="W120" s="58"/>
      <c r="X120" s="59"/>
      <c r="Y120" s="46">
        <f t="shared" si="206"/>
        <v>155320</v>
      </c>
      <c r="Z120" s="54">
        <f t="shared" si="207"/>
        <v>100</v>
      </c>
      <c r="AA120" s="5">
        <f t="shared" ref="AA120:AA121" si="218">O120+Y120</f>
        <v>155320</v>
      </c>
      <c r="AB120" s="67">
        <f t="shared" si="209"/>
        <v>100</v>
      </c>
      <c r="AC120" s="61">
        <f t="shared" si="210"/>
        <v>0</v>
      </c>
      <c r="AD120" s="62">
        <f t="shared" si="211"/>
        <v>0</v>
      </c>
      <c r="AE120" s="61">
        <f t="shared" si="212"/>
        <v>100</v>
      </c>
      <c r="AF120" s="62">
        <f t="shared" si="213"/>
        <v>0</v>
      </c>
      <c r="AG120" s="61">
        <f t="shared" si="214"/>
        <v>0</v>
      </c>
      <c r="AH120" s="111">
        <f t="shared" si="215"/>
        <v>0</v>
      </c>
      <c r="AI120" s="111">
        <f t="shared" si="216"/>
        <v>0</v>
      </c>
      <c r="AJ120" s="112">
        <f t="shared" si="192"/>
        <v>0</v>
      </c>
      <c r="AK120" s="112"/>
      <c r="AL120" s="112"/>
      <c r="AM120" s="112"/>
      <c r="AN120" s="112"/>
    </row>
    <row r="121" spans="1:256" s="136" customFormat="1" ht="40" customHeight="1" x14ac:dyDescent="0.4">
      <c r="A121" s="51"/>
      <c r="B121" s="51"/>
      <c r="C121" s="129"/>
      <c r="D121" s="104" t="s">
        <v>70</v>
      </c>
      <c r="E121" s="188" t="s">
        <v>126</v>
      </c>
      <c r="F121" s="205"/>
      <c r="G121" s="46"/>
      <c r="H121" s="6"/>
      <c r="I121" s="58"/>
      <c r="J121" s="60"/>
      <c r="K121" s="46"/>
      <c r="L121" s="54"/>
      <c r="M121" s="65"/>
      <c r="N121" s="59"/>
      <c r="O121" s="5"/>
      <c r="P121" s="54"/>
      <c r="Q121" s="46">
        <v>111780</v>
      </c>
      <c r="R121" s="54">
        <f t="shared" si="217"/>
        <v>100</v>
      </c>
      <c r="S121" s="137"/>
      <c r="T121" s="6"/>
      <c r="U121" s="58"/>
      <c r="V121" s="59"/>
      <c r="W121" s="58"/>
      <c r="X121" s="59"/>
      <c r="Y121" s="46">
        <f t="shared" si="206"/>
        <v>111780</v>
      </c>
      <c r="Z121" s="54">
        <f t="shared" si="207"/>
        <v>100</v>
      </c>
      <c r="AA121" s="5">
        <f t="shared" si="218"/>
        <v>111780</v>
      </c>
      <c r="AB121" s="67">
        <f t="shared" si="209"/>
        <v>100</v>
      </c>
      <c r="AC121" s="61">
        <f t="shared" si="210"/>
        <v>0</v>
      </c>
      <c r="AD121" s="62">
        <f t="shared" si="211"/>
        <v>0</v>
      </c>
      <c r="AE121" s="61">
        <f t="shared" si="212"/>
        <v>100</v>
      </c>
      <c r="AF121" s="62">
        <f t="shared" si="213"/>
        <v>0</v>
      </c>
      <c r="AG121" s="61">
        <f t="shared" si="214"/>
        <v>0</v>
      </c>
      <c r="AH121" s="111">
        <f t="shared" si="215"/>
        <v>0</v>
      </c>
      <c r="AI121" s="111">
        <f t="shared" si="216"/>
        <v>0</v>
      </c>
      <c r="AJ121" s="112">
        <f t="shared" si="192"/>
        <v>0</v>
      </c>
      <c r="AK121" s="112"/>
      <c r="AL121" s="112"/>
      <c r="AM121" s="112"/>
      <c r="AN121" s="112"/>
    </row>
    <row r="122" spans="1:256" ht="30" customHeight="1" x14ac:dyDescent="0.4">
      <c r="A122" s="51"/>
      <c r="B122" s="51"/>
      <c r="C122" s="109" t="s">
        <v>29</v>
      </c>
      <c r="D122" s="51"/>
      <c r="E122" s="51"/>
      <c r="F122" s="108"/>
      <c r="G122" s="46"/>
      <c r="H122" s="6"/>
      <c r="I122" s="58"/>
      <c r="J122" s="60"/>
      <c r="K122" s="46">
        <f>SUM(K123:K124)</f>
        <v>1113000</v>
      </c>
      <c r="L122" s="6">
        <f>ROUND(K122/$AA122*100,2)</f>
        <v>84.77</v>
      </c>
      <c r="M122" s="65"/>
      <c r="N122" s="59"/>
      <c r="O122" s="5">
        <f>SUM(O123:O124)</f>
        <v>1113000</v>
      </c>
      <c r="P122" s="6">
        <f t="shared" si="205"/>
        <v>84.77</v>
      </c>
      <c r="Q122" s="46">
        <f>SUM(Q123:Q124)</f>
        <v>200000</v>
      </c>
      <c r="R122" s="139">
        <f>ROUND(Q122/$AA122*100,2)</f>
        <v>15.23</v>
      </c>
      <c r="S122" s="5"/>
      <c r="T122" s="6"/>
      <c r="U122" s="58"/>
      <c r="V122" s="59"/>
      <c r="W122" s="58"/>
      <c r="X122" s="59"/>
      <c r="Y122" s="46">
        <f>SUM(Y123:Y124)</f>
        <v>200000</v>
      </c>
      <c r="Z122" s="139">
        <f>ROUND(Y122/$AA122*100,2)</f>
        <v>15.23</v>
      </c>
      <c r="AA122" s="5">
        <f>SUM(AA123:AA124)</f>
        <v>1313000</v>
      </c>
      <c r="AB122" s="67">
        <f>ROUND(AA122/$AA122*100,2)</f>
        <v>100</v>
      </c>
      <c r="AC122" s="61">
        <f>H122+J122+L122+N122</f>
        <v>84.77</v>
      </c>
      <c r="AD122" s="62">
        <f>P122-AC122</f>
        <v>0</v>
      </c>
      <c r="AE122" s="61">
        <f>R122+T122+V122+X122</f>
        <v>15.23</v>
      </c>
      <c r="AF122" s="62">
        <f t="shared" ref="AF122:AF124" si="219">AE122-Z122</f>
        <v>0</v>
      </c>
      <c r="AG122" s="61">
        <f t="shared" ref="AG122:AG124" si="220">P122+Z122-AB122</f>
        <v>0</v>
      </c>
      <c r="AH122" s="111">
        <f t="shared" ref="AH122:AH124" si="221">G122+I122+K122+M122-O122</f>
        <v>0</v>
      </c>
      <c r="AI122" s="111">
        <f t="shared" ref="AI122:AI124" si="222">Q122+S122+U122+W122-Y122</f>
        <v>0</v>
      </c>
      <c r="AJ122" s="112">
        <f t="shared" ref="AJ122:AJ124" si="223">O122+Y122-AA122</f>
        <v>0</v>
      </c>
      <c r="AK122" s="112"/>
      <c r="AL122" s="112"/>
      <c r="AM122" s="112"/>
      <c r="AN122" s="112"/>
    </row>
    <row r="123" spans="1:256" ht="53" customHeight="1" x14ac:dyDescent="0.4">
      <c r="A123" s="51"/>
      <c r="B123" s="51"/>
      <c r="C123" s="109"/>
      <c r="D123" s="92" t="s">
        <v>19</v>
      </c>
      <c r="E123" s="188" t="s">
        <v>146</v>
      </c>
      <c r="F123" s="205"/>
      <c r="G123" s="46"/>
      <c r="H123" s="6"/>
      <c r="I123" s="58"/>
      <c r="J123" s="60"/>
      <c r="K123" s="46">
        <v>1113000</v>
      </c>
      <c r="L123" s="54">
        <f>ROUND(K123/$AA123*100,2)</f>
        <v>100</v>
      </c>
      <c r="M123" s="65"/>
      <c r="N123" s="59"/>
      <c r="O123" s="5">
        <f>G123+I123+K123+M123</f>
        <v>1113000</v>
      </c>
      <c r="P123" s="54">
        <f t="shared" si="205"/>
        <v>100</v>
      </c>
      <c r="Q123" s="46"/>
      <c r="R123" s="59"/>
      <c r="S123" s="110"/>
      <c r="T123" s="6"/>
      <c r="U123" s="58"/>
      <c r="V123" s="59"/>
      <c r="W123" s="58"/>
      <c r="X123" s="59"/>
      <c r="Y123" s="46"/>
      <c r="Z123" s="54"/>
      <c r="AA123" s="5">
        <f>O123+Y123</f>
        <v>1113000</v>
      </c>
      <c r="AB123" s="67">
        <f t="shared" ref="AB123:AB124" si="224">ROUND(AA123/$AA123*100,2)</f>
        <v>100</v>
      </c>
      <c r="AC123" s="61">
        <f t="shared" ref="AC123:AC124" si="225">H123+J123+L123+N123</f>
        <v>100</v>
      </c>
      <c r="AD123" s="62">
        <f t="shared" ref="AD123:AD124" si="226">P123-AC123</f>
        <v>0</v>
      </c>
      <c r="AE123" s="61">
        <f t="shared" ref="AE123:AE124" si="227">R123+T123+V123+X123</f>
        <v>0</v>
      </c>
      <c r="AF123" s="62">
        <f t="shared" si="219"/>
        <v>0</v>
      </c>
      <c r="AG123" s="61">
        <f t="shared" si="220"/>
        <v>0</v>
      </c>
      <c r="AH123" s="111">
        <f t="shared" si="221"/>
        <v>0</v>
      </c>
      <c r="AI123" s="111">
        <f t="shared" si="222"/>
        <v>0</v>
      </c>
      <c r="AJ123" s="112">
        <f t="shared" si="223"/>
        <v>0</v>
      </c>
      <c r="AK123" s="112"/>
      <c r="AL123" s="112"/>
      <c r="AM123" s="112"/>
      <c r="AN123" s="112"/>
    </row>
    <row r="124" spans="1:256" ht="40" customHeight="1" x14ac:dyDescent="0.4">
      <c r="A124" s="51"/>
      <c r="B124" s="51"/>
      <c r="C124" s="109"/>
      <c r="D124" s="92" t="s">
        <v>21</v>
      </c>
      <c r="E124" s="188" t="s">
        <v>127</v>
      </c>
      <c r="F124" s="205"/>
      <c r="G124" s="46"/>
      <c r="H124" s="6"/>
      <c r="I124" s="58"/>
      <c r="J124" s="60"/>
      <c r="K124" s="46"/>
      <c r="L124" s="54"/>
      <c r="M124" s="65"/>
      <c r="N124" s="59"/>
      <c r="O124" s="5"/>
      <c r="P124" s="54"/>
      <c r="Q124" s="46">
        <v>200000</v>
      </c>
      <c r="R124" s="54">
        <f t="shared" ref="R124" si="228">ROUND(Q124/$AA124*100,2)</f>
        <v>100</v>
      </c>
      <c r="S124" s="110"/>
      <c r="T124" s="6"/>
      <c r="U124" s="58"/>
      <c r="V124" s="59"/>
      <c r="W124" s="58"/>
      <c r="X124" s="59"/>
      <c r="Y124" s="46">
        <f t="shared" ref="Y124" si="229">Q124+S124+U124+W124</f>
        <v>200000</v>
      </c>
      <c r="Z124" s="54">
        <f t="shared" ref="Z124" si="230">ROUND(Y124/$AA124*100,2)</f>
        <v>100</v>
      </c>
      <c r="AA124" s="5">
        <f t="shared" ref="AA124" si="231">O124+Y124</f>
        <v>200000</v>
      </c>
      <c r="AB124" s="67">
        <f t="shared" si="224"/>
        <v>100</v>
      </c>
      <c r="AC124" s="61">
        <f t="shared" si="225"/>
        <v>0</v>
      </c>
      <c r="AD124" s="62">
        <f t="shared" si="226"/>
        <v>0</v>
      </c>
      <c r="AE124" s="61">
        <f t="shared" si="227"/>
        <v>100</v>
      </c>
      <c r="AF124" s="62">
        <f t="shared" si="219"/>
        <v>0</v>
      </c>
      <c r="AG124" s="61">
        <f t="shared" si="220"/>
        <v>0</v>
      </c>
      <c r="AH124" s="111">
        <f t="shared" si="221"/>
        <v>0</v>
      </c>
      <c r="AI124" s="111">
        <f t="shared" si="222"/>
        <v>0</v>
      </c>
      <c r="AJ124" s="112">
        <f t="shared" si="223"/>
        <v>0</v>
      </c>
      <c r="AK124" s="112"/>
      <c r="AL124" s="112"/>
      <c r="AM124" s="112"/>
      <c r="AN124" s="112"/>
    </row>
    <row r="125" spans="1:256" ht="30" customHeight="1" x14ac:dyDescent="0.4">
      <c r="A125" s="51"/>
      <c r="B125" s="51"/>
      <c r="C125" s="52" t="s">
        <v>58</v>
      </c>
      <c r="D125" s="51"/>
      <c r="E125" s="51"/>
      <c r="F125" s="53"/>
      <c r="G125" s="46">
        <f>SUM(G126:G127)</f>
        <v>4436032</v>
      </c>
      <c r="H125" s="6">
        <f t="shared" ref="H125:H157" si="232">ROUND(G125/$AA125*100,2)</f>
        <v>91.45</v>
      </c>
      <c r="I125" s="67"/>
      <c r="J125" s="6"/>
      <c r="K125" s="46"/>
      <c r="L125" s="6"/>
      <c r="M125" s="46">
        <f>SUM(M126:M127)</f>
        <v>414798</v>
      </c>
      <c r="N125" s="6">
        <f>ROUND(M125/$AA125*100,2)</f>
        <v>8.5500000000000007</v>
      </c>
      <c r="O125" s="46">
        <f>SUM(O126:O127)</f>
        <v>4850830</v>
      </c>
      <c r="P125" s="54">
        <f t="shared" si="205"/>
        <v>100</v>
      </c>
      <c r="Q125" s="46"/>
      <c r="R125" s="6"/>
      <c r="S125" s="67"/>
      <c r="T125" s="6"/>
      <c r="U125" s="67"/>
      <c r="V125" s="6"/>
      <c r="W125" s="67"/>
      <c r="X125" s="6"/>
      <c r="Y125" s="46"/>
      <c r="Z125" s="6"/>
      <c r="AA125" s="67">
        <f>SUM(AA126:AA127)</f>
        <v>4850830</v>
      </c>
      <c r="AB125" s="57">
        <v>100</v>
      </c>
      <c r="AC125" s="61">
        <f t="shared" si="198"/>
        <v>100</v>
      </c>
      <c r="AD125" s="62">
        <f t="shared" si="199"/>
        <v>0</v>
      </c>
      <c r="AE125" s="61">
        <f t="shared" si="200"/>
        <v>0</v>
      </c>
      <c r="AF125" s="62">
        <f t="shared" si="201"/>
        <v>0</v>
      </c>
      <c r="AG125" s="61">
        <f t="shared" si="202"/>
        <v>0</v>
      </c>
      <c r="AH125" s="111">
        <f t="shared" si="203"/>
        <v>0</v>
      </c>
      <c r="AI125" s="111">
        <f t="shared" si="204"/>
        <v>0</v>
      </c>
      <c r="AJ125" s="112">
        <f>O125+Y125-AA125</f>
        <v>0</v>
      </c>
      <c r="AK125" s="112"/>
      <c r="AL125" s="112"/>
      <c r="AM125" s="112"/>
      <c r="AN125" s="112"/>
    </row>
    <row r="126" spans="1:256" ht="30" customHeight="1" x14ac:dyDescent="0.4">
      <c r="A126" s="51"/>
      <c r="B126" s="51"/>
      <c r="C126" s="51"/>
      <c r="D126" s="92" t="s">
        <v>19</v>
      </c>
      <c r="E126" s="204" t="s">
        <v>20</v>
      </c>
      <c r="F126" s="205"/>
      <c r="G126" s="46">
        <v>2179455</v>
      </c>
      <c r="H126" s="6">
        <f t="shared" si="232"/>
        <v>87.53</v>
      </c>
      <c r="I126" s="67"/>
      <c r="J126" s="6"/>
      <c r="K126" s="46"/>
      <c r="L126" s="6"/>
      <c r="M126" s="46">
        <v>310568</v>
      </c>
      <c r="N126" s="6">
        <f>ROUND(M126/$AA126*100,2)</f>
        <v>12.47</v>
      </c>
      <c r="O126" s="46">
        <f>G126+I126+K126+M126</f>
        <v>2490023</v>
      </c>
      <c r="P126" s="54">
        <f t="shared" si="205"/>
        <v>100</v>
      </c>
      <c r="Q126" s="67"/>
      <c r="R126" s="6"/>
      <c r="S126" s="67"/>
      <c r="T126" s="6"/>
      <c r="U126" s="67"/>
      <c r="V126" s="6"/>
      <c r="W126" s="67"/>
      <c r="X126" s="6"/>
      <c r="Y126" s="67"/>
      <c r="Z126" s="6"/>
      <c r="AA126" s="5">
        <f>O126+Y126</f>
        <v>2490023</v>
      </c>
      <c r="AB126" s="57">
        <v>100</v>
      </c>
      <c r="AC126" s="61">
        <f t="shared" si="198"/>
        <v>100</v>
      </c>
      <c r="AD126" s="62">
        <f t="shared" si="199"/>
        <v>0</v>
      </c>
      <c r="AE126" s="61">
        <f t="shared" si="200"/>
        <v>0</v>
      </c>
      <c r="AF126" s="62">
        <f t="shared" si="201"/>
        <v>0</v>
      </c>
      <c r="AG126" s="61">
        <f t="shared" si="202"/>
        <v>0</v>
      </c>
      <c r="AH126" s="111">
        <f t="shared" si="203"/>
        <v>0</v>
      </c>
      <c r="AI126" s="111">
        <f t="shared" si="204"/>
        <v>0</v>
      </c>
      <c r="AJ126" s="112">
        <f>O126+Y126-AA126</f>
        <v>0</v>
      </c>
      <c r="AK126" s="112"/>
      <c r="AL126" s="112"/>
      <c r="AM126" s="112"/>
      <c r="AN126" s="112"/>
    </row>
    <row r="127" spans="1:256" ht="30" customHeight="1" x14ac:dyDescent="0.4">
      <c r="A127" s="51"/>
      <c r="B127" s="51"/>
      <c r="C127" s="51"/>
      <c r="D127" s="92" t="s">
        <v>21</v>
      </c>
      <c r="E127" s="204" t="s">
        <v>22</v>
      </c>
      <c r="F127" s="205"/>
      <c r="G127" s="46">
        <v>2256577</v>
      </c>
      <c r="H127" s="6">
        <f t="shared" si="232"/>
        <v>95.58</v>
      </c>
      <c r="I127" s="67"/>
      <c r="J127" s="6"/>
      <c r="K127" s="46"/>
      <c r="L127" s="6"/>
      <c r="M127" s="46">
        <v>104230</v>
      </c>
      <c r="N127" s="6">
        <f>ROUND(M127/$AA127*100,2)</f>
        <v>4.42</v>
      </c>
      <c r="O127" s="46">
        <f>G127+I127+K127+M127</f>
        <v>2360807</v>
      </c>
      <c r="P127" s="54">
        <f t="shared" si="205"/>
        <v>100</v>
      </c>
      <c r="Q127" s="67"/>
      <c r="R127" s="6"/>
      <c r="S127" s="67"/>
      <c r="T127" s="6"/>
      <c r="U127" s="67"/>
      <c r="V127" s="6"/>
      <c r="W127" s="67"/>
      <c r="X127" s="6"/>
      <c r="Y127" s="67"/>
      <c r="Z127" s="6"/>
      <c r="AA127" s="5">
        <f>O127+Y127</f>
        <v>2360807</v>
      </c>
      <c r="AB127" s="57">
        <v>100</v>
      </c>
      <c r="AC127" s="61">
        <f t="shared" si="198"/>
        <v>100</v>
      </c>
      <c r="AD127" s="62">
        <f t="shared" si="199"/>
        <v>0</v>
      </c>
      <c r="AE127" s="61">
        <f t="shared" si="200"/>
        <v>0</v>
      </c>
      <c r="AF127" s="62">
        <f t="shared" si="201"/>
        <v>0</v>
      </c>
      <c r="AG127" s="61">
        <f t="shared" si="202"/>
        <v>0</v>
      </c>
      <c r="AH127" s="111">
        <f t="shared" si="203"/>
        <v>0</v>
      </c>
      <c r="AI127" s="111">
        <f t="shared" si="204"/>
        <v>0</v>
      </c>
      <c r="AJ127" s="112">
        <f>O127+Y127-AA127</f>
        <v>0</v>
      </c>
      <c r="AK127" s="112"/>
      <c r="AL127" s="112"/>
      <c r="AM127" s="112"/>
      <c r="AN127" s="112"/>
    </row>
    <row r="128" spans="1:256" ht="32.5" customHeight="1" x14ac:dyDescent="0.4">
      <c r="A128" s="216" t="s">
        <v>55</v>
      </c>
      <c r="B128" s="216"/>
      <c r="C128" s="216"/>
      <c r="D128" s="216"/>
      <c r="E128" s="216"/>
      <c r="F128" s="216"/>
      <c r="G128" s="58">
        <f>G129+G131+G142+G144+G146</f>
        <v>3746212</v>
      </c>
      <c r="H128" s="59">
        <f t="shared" ref="H128:H145" si="233">ROUND(G128/$AA128*100,2)</f>
        <v>99.86</v>
      </c>
      <c r="I128" s="58"/>
      <c r="J128" s="59"/>
      <c r="K128" s="46"/>
      <c r="L128" s="59"/>
      <c r="M128" s="58">
        <f>M129+M131+M142+M144+M146</f>
        <v>5256</v>
      </c>
      <c r="N128" s="59">
        <f t="shared" ref="N128" si="234">ROUND(M128/$AA128*100,2)</f>
        <v>0.14000000000000001</v>
      </c>
      <c r="O128" s="58">
        <f>O129+O131+O142+O144+O146</f>
        <v>3751468</v>
      </c>
      <c r="P128" s="64">
        <f t="shared" ref="P128:P145" si="235">ROUND(O128/$AA128*100,2)</f>
        <v>100</v>
      </c>
      <c r="Q128" s="58"/>
      <c r="R128" s="59"/>
      <c r="S128" s="58"/>
      <c r="T128" s="59"/>
      <c r="U128" s="58"/>
      <c r="V128" s="59"/>
      <c r="W128" s="58"/>
      <c r="X128" s="59"/>
      <c r="Y128" s="58"/>
      <c r="Z128" s="59"/>
      <c r="AA128" s="58">
        <f>AA129+AA131+AA142+AA144+AA146</f>
        <v>3751468</v>
      </c>
      <c r="AB128" s="79">
        <v>100</v>
      </c>
      <c r="AC128" s="61">
        <f t="shared" ref="AC128:AC130" si="236">H128+J128+L128+N128</f>
        <v>100</v>
      </c>
      <c r="AD128" s="62">
        <f t="shared" ref="AD128:AD130" si="237">P128-AC128</f>
        <v>0</v>
      </c>
      <c r="AE128" s="61">
        <f t="shared" ref="AE128:AE130" si="238">R128+T128+V128+X128</f>
        <v>0</v>
      </c>
      <c r="AF128" s="62">
        <f t="shared" ref="AF128:AF130" si="239">AE128-Z128</f>
        <v>0</v>
      </c>
      <c r="AG128" s="61">
        <f t="shared" ref="AG128:AG130" si="240">P128+Z128-AB128</f>
        <v>0</v>
      </c>
      <c r="AH128" s="111">
        <f t="shared" ref="AH128:AH130" si="241">G128+I128+K128+M128-O128</f>
        <v>0</v>
      </c>
      <c r="AI128" s="111">
        <f t="shared" ref="AI128:AI130" si="242">Q128+S128+U128+W128-Y128</f>
        <v>0</v>
      </c>
      <c r="AJ128" s="112">
        <f t="shared" ref="AJ128:AJ130" si="243">O128+Y128-AA128</f>
        <v>0</v>
      </c>
      <c r="AK128" s="112"/>
      <c r="AL128" s="112"/>
      <c r="AM128" s="112"/>
      <c r="AN128" s="112"/>
    </row>
    <row r="129" spans="1:256" ht="32.5" customHeight="1" x14ac:dyDescent="0.4">
      <c r="A129" s="201" t="s">
        <v>39</v>
      </c>
      <c r="B129" s="201"/>
      <c r="C129" s="201"/>
      <c r="D129" s="201"/>
      <c r="E129" s="201"/>
      <c r="F129" s="201"/>
      <c r="G129" s="58">
        <f>G130</f>
        <v>19551</v>
      </c>
      <c r="H129" s="64">
        <f t="shared" si="233"/>
        <v>100</v>
      </c>
      <c r="I129" s="58"/>
      <c r="J129" s="59"/>
      <c r="K129" s="58"/>
      <c r="L129" s="59"/>
      <c r="M129" s="58"/>
      <c r="N129" s="59"/>
      <c r="O129" s="58">
        <f>O130</f>
        <v>19551</v>
      </c>
      <c r="P129" s="64">
        <f t="shared" si="235"/>
        <v>100</v>
      </c>
      <c r="Q129" s="58"/>
      <c r="R129" s="59"/>
      <c r="S129" s="58"/>
      <c r="T129" s="59"/>
      <c r="U129" s="58"/>
      <c r="V129" s="59"/>
      <c r="W129" s="58"/>
      <c r="X129" s="59"/>
      <c r="Y129" s="58"/>
      <c r="Z129" s="59"/>
      <c r="AA129" s="58">
        <f>AA130</f>
        <v>19551</v>
      </c>
      <c r="AB129" s="79">
        <v>100</v>
      </c>
      <c r="AC129" s="61">
        <f t="shared" si="236"/>
        <v>100</v>
      </c>
      <c r="AD129" s="62">
        <f t="shared" si="237"/>
        <v>0</v>
      </c>
      <c r="AE129" s="61">
        <f t="shared" si="238"/>
        <v>0</v>
      </c>
      <c r="AF129" s="62">
        <f t="shared" si="239"/>
        <v>0</v>
      </c>
      <c r="AG129" s="61">
        <f t="shared" si="240"/>
        <v>0</v>
      </c>
      <c r="AH129" s="111">
        <f t="shared" si="241"/>
        <v>0</v>
      </c>
      <c r="AI129" s="111">
        <f t="shared" si="242"/>
        <v>0</v>
      </c>
      <c r="AJ129" s="112">
        <f t="shared" si="243"/>
        <v>0</v>
      </c>
      <c r="AK129" s="112"/>
      <c r="AL129" s="112"/>
      <c r="AM129" s="112"/>
      <c r="AN129" s="112"/>
    </row>
    <row r="130" spans="1:256" s="76" customFormat="1" ht="30" customHeight="1" x14ac:dyDescent="0.4">
      <c r="A130" s="51"/>
      <c r="B130" s="51"/>
      <c r="C130" s="152" t="s">
        <v>18</v>
      </c>
      <c r="D130" s="51"/>
      <c r="E130" s="51"/>
      <c r="F130" s="151"/>
      <c r="G130" s="5">
        <v>19551</v>
      </c>
      <c r="H130" s="54">
        <f t="shared" si="233"/>
        <v>100</v>
      </c>
      <c r="I130" s="5"/>
      <c r="J130" s="56"/>
      <c r="K130" s="5"/>
      <c r="L130" s="56"/>
      <c r="M130" s="5"/>
      <c r="N130" s="56"/>
      <c r="O130" s="5">
        <f>G130+I130+K130+M130</f>
        <v>19551</v>
      </c>
      <c r="P130" s="54">
        <f t="shared" si="235"/>
        <v>100</v>
      </c>
      <c r="Q130" s="5"/>
      <c r="R130" s="56"/>
      <c r="S130" s="5"/>
      <c r="T130" s="56"/>
      <c r="U130" s="5"/>
      <c r="V130" s="56"/>
      <c r="W130" s="5"/>
      <c r="X130" s="56"/>
      <c r="Y130" s="5"/>
      <c r="Z130" s="56"/>
      <c r="AA130" s="5">
        <f>O130+Y130</f>
        <v>19551</v>
      </c>
      <c r="AB130" s="57">
        <v>100</v>
      </c>
      <c r="AC130" s="74">
        <f t="shared" si="236"/>
        <v>100</v>
      </c>
      <c r="AD130" s="75">
        <f t="shared" si="237"/>
        <v>0</v>
      </c>
      <c r="AE130" s="74">
        <f t="shared" si="238"/>
        <v>0</v>
      </c>
      <c r="AF130" s="75">
        <f t="shared" si="239"/>
        <v>0</v>
      </c>
      <c r="AG130" s="74">
        <f t="shared" si="240"/>
        <v>0</v>
      </c>
      <c r="AH130" s="113">
        <f t="shared" si="241"/>
        <v>0</v>
      </c>
      <c r="AI130" s="113">
        <f t="shared" si="242"/>
        <v>0</v>
      </c>
      <c r="AJ130" s="114">
        <f t="shared" si="243"/>
        <v>0</v>
      </c>
      <c r="AK130" s="114"/>
      <c r="AL130" s="114"/>
      <c r="AM130" s="114"/>
      <c r="AN130" s="114"/>
    </row>
    <row r="131" spans="1:256" ht="32.5" customHeight="1" x14ac:dyDescent="0.4">
      <c r="A131" s="201" t="s">
        <v>40</v>
      </c>
      <c r="B131" s="201"/>
      <c r="C131" s="201"/>
      <c r="D131" s="201"/>
      <c r="E131" s="201"/>
      <c r="F131" s="201"/>
      <c r="G131" s="58">
        <f>G132</f>
        <v>1732848</v>
      </c>
      <c r="H131" s="64">
        <f>ROUND(G131/$AA131*100,2)</f>
        <v>100</v>
      </c>
      <c r="I131" s="58"/>
      <c r="J131" s="59"/>
      <c r="K131" s="58"/>
      <c r="L131" s="59"/>
      <c r="M131" s="58"/>
      <c r="N131" s="59"/>
      <c r="O131" s="58">
        <f>O132</f>
        <v>1732848</v>
      </c>
      <c r="P131" s="64">
        <f>ROUND(O131/$AA131*100,2)</f>
        <v>100</v>
      </c>
      <c r="Q131" s="58"/>
      <c r="R131" s="59"/>
      <c r="S131" s="58"/>
      <c r="T131" s="59"/>
      <c r="U131" s="58"/>
      <c r="V131" s="59"/>
      <c r="W131" s="58"/>
      <c r="X131" s="59"/>
      <c r="Y131" s="58"/>
      <c r="Z131" s="59"/>
      <c r="AA131" s="58">
        <f>AA132</f>
        <v>1732848</v>
      </c>
      <c r="AB131" s="79">
        <v>100</v>
      </c>
      <c r="AC131" s="61">
        <f>H131+J131+L131+N131</f>
        <v>100</v>
      </c>
      <c r="AD131" s="62">
        <f>P131-AC131</f>
        <v>0</v>
      </c>
      <c r="AE131" s="61">
        <f>R131+T131+V131+X131</f>
        <v>0</v>
      </c>
      <c r="AF131" s="62">
        <f>AE131-Z131</f>
        <v>0</v>
      </c>
      <c r="AG131" s="61">
        <f>P131+Z131-AB131</f>
        <v>0</v>
      </c>
      <c r="AH131" s="111">
        <f>G131+I131+K131+M131-O131</f>
        <v>0</v>
      </c>
      <c r="AI131" s="111">
        <f>Q131+S131+U131+W131-Y131</f>
        <v>0</v>
      </c>
      <c r="AJ131" s="112">
        <f>O131+Y131-AA131</f>
        <v>0</v>
      </c>
      <c r="AK131" s="112"/>
      <c r="AL131" s="112"/>
      <c r="AM131" s="112"/>
      <c r="AN131" s="112"/>
    </row>
    <row r="132" spans="1:256" ht="30" customHeight="1" x14ac:dyDescent="0.4">
      <c r="A132" s="51"/>
      <c r="B132" s="51"/>
      <c r="C132" s="52" t="s">
        <v>18</v>
      </c>
      <c r="D132" s="51"/>
      <c r="E132" s="51"/>
      <c r="F132" s="53"/>
      <c r="G132" s="46">
        <f>SUM(G133:G134)</f>
        <v>1732848</v>
      </c>
      <c r="H132" s="54">
        <f>ROUND(G132/$AA132*100,2)</f>
        <v>100</v>
      </c>
      <c r="I132" s="5"/>
      <c r="J132" s="56"/>
      <c r="K132" s="5"/>
      <c r="L132" s="56"/>
      <c r="M132" s="5"/>
      <c r="N132" s="56"/>
      <c r="O132" s="46">
        <f>SUM(O133:O134)</f>
        <v>1732848</v>
      </c>
      <c r="P132" s="54">
        <f>ROUND(O132/$AA132*100,2)</f>
        <v>100</v>
      </c>
      <c r="Q132" s="5"/>
      <c r="R132" s="56"/>
      <c r="S132" s="5"/>
      <c r="T132" s="56"/>
      <c r="U132" s="5"/>
      <c r="V132" s="56"/>
      <c r="W132" s="5"/>
      <c r="X132" s="56"/>
      <c r="Y132" s="5"/>
      <c r="Z132" s="56"/>
      <c r="AA132" s="46">
        <f>SUM(AA133:AA134)</f>
        <v>1732848</v>
      </c>
      <c r="AB132" s="57">
        <v>100</v>
      </c>
      <c r="AC132" s="61">
        <f>H132+J132+L132+N132</f>
        <v>100</v>
      </c>
      <c r="AD132" s="62">
        <f>P132-AC132</f>
        <v>0</v>
      </c>
      <c r="AE132" s="61">
        <f>R132+T132+V132+X132</f>
        <v>0</v>
      </c>
      <c r="AF132" s="62">
        <f>AE132-Z132</f>
        <v>0</v>
      </c>
      <c r="AG132" s="61">
        <f>P132+Z132-AB132</f>
        <v>0</v>
      </c>
      <c r="AH132" s="111">
        <f>G132+I132+K132+M132-O132</f>
        <v>0</v>
      </c>
      <c r="AI132" s="111">
        <f>Q132+S132+U132+W132-Y132</f>
        <v>0</v>
      </c>
      <c r="AJ132" s="112">
        <f>O132+Y132-AA132</f>
        <v>0</v>
      </c>
      <c r="AK132" s="112"/>
      <c r="AL132" s="112"/>
      <c r="AM132" s="112"/>
      <c r="AN132" s="112"/>
    </row>
    <row r="133" spans="1:256" ht="30" customHeight="1" x14ac:dyDescent="0.4">
      <c r="A133" s="51"/>
      <c r="B133" s="51"/>
      <c r="C133" s="51"/>
      <c r="D133" s="92" t="s">
        <v>19</v>
      </c>
      <c r="E133" s="204" t="s">
        <v>20</v>
      </c>
      <c r="F133" s="205"/>
      <c r="G133" s="46">
        <v>112700</v>
      </c>
      <c r="H133" s="54">
        <f>ROUND(G133/$AA133*100,2)</f>
        <v>100</v>
      </c>
      <c r="I133" s="5"/>
      <c r="J133" s="56"/>
      <c r="K133" s="5"/>
      <c r="L133" s="56"/>
      <c r="M133" s="5"/>
      <c r="N133" s="56"/>
      <c r="O133" s="46">
        <f>G133+I133+K133+M133</f>
        <v>112700</v>
      </c>
      <c r="P133" s="54">
        <f>ROUND(O133/$AA133*100,2)</f>
        <v>100</v>
      </c>
      <c r="Q133" s="5"/>
      <c r="R133" s="56"/>
      <c r="S133" s="5"/>
      <c r="T133" s="56"/>
      <c r="U133" s="5"/>
      <c r="V133" s="56"/>
      <c r="W133" s="5"/>
      <c r="X133" s="56"/>
      <c r="Y133" s="5"/>
      <c r="Z133" s="56"/>
      <c r="AA133" s="46">
        <f>O133+Y133</f>
        <v>112700</v>
      </c>
      <c r="AB133" s="57">
        <v>100</v>
      </c>
      <c r="AC133" s="61">
        <f>H133+J133+L133+N133</f>
        <v>100</v>
      </c>
      <c r="AD133" s="62">
        <f>P133-AC133</f>
        <v>0</v>
      </c>
      <c r="AE133" s="61">
        <f>R133+T133+V133+X133</f>
        <v>0</v>
      </c>
      <c r="AF133" s="62">
        <f>AE133-Z133</f>
        <v>0</v>
      </c>
      <c r="AG133" s="61">
        <f>P133+Z133-AB133</f>
        <v>0</v>
      </c>
      <c r="AH133" s="111">
        <f>G133+I133+K133+M133-O133</f>
        <v>0</v>
      </c>
      <c r="AI133" s="111">
        <f>Q133+S133+U133+W133-Y133</f>
        <v>0</v>
      </c>
      <c r="AJ133" s="112">
        <f>O133+Y133-AA133</f>
        <v>0</v>
      </c>
      <c r="AK133" s="112"/>
      <c r="AL133" s="112"/>
      <c r="AM133" s="112"/>
      <c r="AN133" s="112"/>
    </row>
    <row r="134" spans="1:256" s="76" customFormat="1" ht="30" customHeight="1" x14ac:dyDescent="0.4">
      <c r="A134" s="69"/>
      <c r="B134" s="69"/>
      <c r="C134" s="69"/>
      <c r="D134" s="105" t="s">
        <v>21</v>
      </c>
      <c r="E134" s="202" t="s">
        <v>22</v>
      </c>
      <c r="F134" s="203"/>
      <c r="G134" s="7">
        <v>1620148</v>
      </c>
      <c r="H134" s="70">
        <f>ROUND(G134/$AA134*100,2)</f>
        <v>100</v>
      </c>
      <c r="I134" s="7"/>
      <c r="J134" s="78"/>
      <c r="K134" s="7"/>
      <c r="L134" s="78"/>
      <c r="M134" s="7"/>
      <c r="N134" s="78"/>
      <c r="O134" s="7">
        <f>G134+I134+K134+M134</f>
        <v>1620148</v>
      </c>
      <c r="P134" s="70">
        <f>ROUND(O134/$AA134*100,2)</f>
        <v>100</v>
      </c>
      <c r="Q134" s="7"/>
      <c r="R134" s="78"/>
      <c r="S134" s="7"/>
      <c r="T134" s="78"/>
      <c r="U134" s="7"/>
      <c r="V134" s="78"/>
      <c r="W134" s="7"/>
      <c r="X134" s="78"/>
      <c r="Y134" s="7"/>
      <c r="Z134" s="78"/>
      <c r="AA134" s="7">
        <f>O134+Y134</f>
        <v>1620148</v>
      </c>
      <c r="AB134" s="73">
        <v>100</v>
      </c>
      <c r="AC134" s="74">
        <f>H134+J134+L134+N134</f>
        <v>100</v>
      </c>
      <c r="AD134" s="75">
        <f>P134-AC134</f>
        <v>0</v>
      </c>
      <c r="AE134" s="74">
        <f>R134+T134+V134+X134</f>
        <v>0</v>
      </c>
      <c r="AF134" s="75">
        <f>AE134-Z134</f>
        <v>0</v>
      </c>
      <c r="AG134" s="74">
        <f>P134+Z134-AB134</f>
        <v>0</v>
      </c>
      <c r="AH134" s="113">
        <f>G134+I134+K134+M134-O134</f>
        <v>0</v>
      </c>
      <c r="AI134" s="113">
        <f>Q134+S134+U134+W134-Y134</f>
        <v>0</v>
      </c>
      <c r="AJ134" s="114">
        <f>O134+Y134-AA134</f>
        <v>0</v>
      </c>
      <c r="AK134" s="114"/>
      <c r="AL134" s="114"/>
      <c r="AM134" s="114"/>
      <c r="AN134" s="114"/>
    </row>
    <row r="135" spans="1:256" s="8" customFormat="1" ht="30" customHeight="1" x14ac:dyDescent="0.5">
      <c r="F135" s="208" t="s">
        <v>0</v>
      </c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9" t="s">
        <v>1</v>
      </c>
      <c r="R135" s="10"/>
      <c r="S135" s="11"/>
      <c r="T135" s="10"/>
      <c r="U135" s="11"/>
      <c r="V135" s="10"/>
      <c r="W135" s="12" t="s">
        <v>59</v>
      </c>
      <c r="X135" s="10"/>
      <c r="Y135" s="11"/>
      <c r="Z135" s="10"/>
      <c r="AA135" s="11"/>
      <c r="AB135" s="11"/>
      <c r="AC135" s="1"/>
      <c r="AD135" s="13"/>
      <c r="AE135" s="13"/>
      <c r="AF135" s="13"/>
      <c r="AG135" s="13"/>
      <c r="AH135" s="115"/>
      <c r="AI135" s="115"/>
      <c r="AJ135" s="115"/>
      <c r="AK135" s="115"/>
      <c r="AL135" s="115"/>
      <c r="AM135" s="115"/>
      <c r="AN135" s="115"/>
      <c r="AO135" s="13"/>
      <c r="AP135" s="13"/>
      <c r="AQ135" s="13"/>
      <c r="AR135" s="13"/>
      <c r="AS135" s="13"/>
    </row>
    <row r="136" spans="1:256" ht="18" customHeight="1" x14ac:dyDescent="0.3">
      <c r="F136" s="15"/>
      <c r="G136" s="16"/>
      <c r="H136" s="17"/>
      <c r="I136" s="16"/>
      <c r="J136" s="17"/>
      <c r="K136" s="16"/>
      <c r="L136" s="17"/>
      <c r="M136" s="16"/>
      <c r="N136" s="17"/>
      <c r="O136" s="16"/>
      <c r="P136" s="17"/>
      <c r="Q136" s="16"/>
      <c r="R136" s="17"/>
      <c r="S136" s="16"/>
      <c r="T136" s="17"/>
      <c r="U136" s="16"/>
      <c r="V136" s="17"/>
      <c r="W136" s="16"/>
      <c r="X136" s="17"/>
      <c r="Y136" s="16"/>
      <c r="Z136" s="18"/>
      <c r="AA136" s="16"/>
      <c r="AB136" s="19" t="s">
        <v>2</v>
      </c>
      <c r="AC136" s="20"/>
      <c r="AD136" s="2"/>
      <c r="AE136" s="21"/>
      <c r="AF136" s="21"/>
      <c r="AG136" s="21"/>
      <c r="AH136" s="116"/>
      <c r="AI136" s="116"/>
      <c r="AJ136" s="116"/>
      <c r="AK136" s="116"/>
      <c r="AL136" s="116"/>
      <c r="AM136" s="116"/>
      <c r="AN136" s="116"/>
      <c r="AO136" s="21"/>
      <c r="AP136" s="21"/>
      <c r="AQ136" s="21"/>
      <c r="AR136" s="21"/>
      <c r="AS136" s="21"/>
      <c r="AT136" s="21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26" customFormat="1" ht="18" customHeight="1" x14ac:dyDescent="0.4">
      <c r="A137" s="209" t="s">
        <v>86</v>
      </c>
      <c r="B137" s="210"/>
      <c r="C137" s="210"/>
      <c r="D137" s="210"/>
      <c r="E137" s="210"/>
      <c r="F137" s="211"/>
      <c r="G137" s="189" t="s">
        <v>3</v>
      </c>
      <c r="H137" s="190"/>
      <c r="I137" s="190"/>
      <c r="J137" s="190"/>
      <c r="K137" s="190"/>
      <c r="L137" s="190"/>
      <c r="M137" s="190"/>
      <c r="N137" s="190"/>
      <c r="O137" s="190"/>
      <c r="P137" s="196"/>
      <c r="Q137" s="193" t="s">
        <v>4</v>
      </c>
      <c r="R137" s="194"/>
      <c r="S137" s="194"/>
      <c r="T137" s="194"/>
      <c r="U137" s="194"/>
      <c r="V137" s="194"/>
      <c r="W137" s="194"/>
      <c r="X137" s="194"/>
      <c r="Y137" s="194"/>
      <c r="Z137" s="195"/>
      <c r="AA137" s="189" t="s">
        <v>5</v>
      </c>
      <c r="AB137" s="190"/>
      <c r="AC137" s="23"/>
      <c r="AD137" s="3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s="26" customFormat="1" ht="18" customHeight="1" x14ac:dyDescent="0.4">
      <c r="A138" s="212"/>
      <c r="B138" s="212"/>
      <c r="C138" s="212"/>
      <c r="D138" s="212"/>
      <c r="E138" s="212"/>
      <c r="F138" s="213"/>
      <c r="G138" s="191"/>
      <c r="H138" s="192"/>
      <c r="I138" s="192"/>
      <c r="J138" s="192"/>
      <c r="K138" s="192"/>
      <c r="L138" s="192"/>
      <c r="M138" s="192"/>
      <c r="N138" s="192"/>
      <c r="O138" s="192"/>
      <c r="P138" s="197"/>
      <c r="Q138" s="193" t="s">
        <v>6</v>
      </c>
      <c r="R138" s="194"/>
      <c r="S138" s="194"/>
      <c r="T138" s="194"/>
      <c r="U138" s="194"/>
      <c r="V138" s="195"/>
      <c r="W138" s="189" t="s">
        <v>7</v>
      </c>
      <c r="X138" s="196"/>
      <c r="Y138" s="189" t="s">
        <v>8</v>
      </c>
      <c r="Z138" s="196"/>
      <c r="AA138" s="191"/>
      <c r="AB138" s="192"/>
      <c r="AC138" s="23"/>
      <c r="AD138" s="3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s="26" customFormat="1" ht="18" customHeight="1" x14ac:dyDescent="0.4">
      <c r="A139" s="212"/>
      <c r="B139" s="212"/>
      <c r="C139" s="212"/>
      <c r="D139" s="212"/>
      <c r="E139" s="212"/>
      <c r="F139" s="213"/>
      <c r="G139" s="193" t="s">
        <v>9</v>
      </c>
      <c r="H139" s="195"/>
      <c r="I139" s="193" t="s">
        <v>10</v>
      </c>
      <c r="J139" s="195"/>
      <c r="K139" s="193" t="s">
        <v>11</v>
      </c>
      <c r="L139" s="195"/>
      <c r="M139" s="193" t="s">
        <v>12</v>
      </c>
      <c r="N139" s="195"/>
      <c r="O139" s="193" t="s">
        <v>8</v>
      </c>
      <c r="P139" s="195"/>
      <c r="Q139" s="193" t="s">
        <v>13</v>
      </c>
      <c r="R139" s="195"/>
      <c r="S139" s="193" t="s">
        <v>14</v>
      </c>
      <c r="T139" s="195"/>
      <c r="U139" s="193" t="s">
        <v>12</v>
      </c>
      <c r="V139" s="195"/>
      <c r="W139" s="191"/>
      <c r="X139" s="197"/>
      <c r="Y139" s="191"/>
      <c r="Z139" s="197"/>
      <c r="AA139" s="198" t="s">
        <v>15</v>
      </c>
      <c r="AB139" s="189" t="s">
        <v>121</v>
      </c>
      <c r="AC139" s="23"/>
      <c r="AD139" s="3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32" customFormat="1" ht="18" customHeight="1" x14ac:dyDescent="0.4">
      <c r="A140" s="214"/>
      <c r="B140" s="214"/>
      <c r="C140" s="214"/>
      <c r="D140" s="214"/>
      <c r="E140" s="214"/>
      <c r="F140" s="215"/>
      <c r="G140" s="29" t="s">
        <v>16</v>
      </c>
      <c r="H140" s="30" t="s">
        <v>121</v>
      </c>
      <c r="I140" s="29" t="s">
        <v>16</v>
      </c>
      <c r="J140" s="30" t="s">
        <v>121</v>
      </c>
      <c r="K140" s="29" t="s">
        <v>16</v>
      </c>
      <c r="L140" s="30" t="s">
        <v>121</v>
      </c>
      <c r="M140" s="29" t="s">
        <v>16</v>
      </c>
      <c r="N140" s="30" t="s">
        <v>121</v>
      </c>
      <c r="O140" s="29" t="s">
        <v>16</v>
      </c>
      <c r="P140" s="30" t="s">
        <v>121</v>
      </c>
      <c r="Q140" s="29" t="s">
        <v>16</v>
      </c>
      <c r="R140" s="30" t="s">
        <v>121</v>
      </c>
      <c r="S140" s="29" t="s">
        <v>16</v>
      </c>
      <c r="T140" s="30" t="s">
        <v>121</v>
      </c>
      <c r="U140" s="29" t="s">
        <v>16</v>
      </c>
      <c r="V140" s="30" t="s">
        <v>121</v>
      </c>
      <c r="W140" s="29" t="s">
        <v>16</v>
      </c>
      <c r="X140" s="30" t="s">
        <v>121</v>
      </c>
      <c r="Y140" s="29" t="s">
        <v>16</v>
      </c>
      <c r="Z140" s="30" t="s">
        <v>121</v>
      </c>
      <c r="AA140" s="199"/>
      <c r="AB140" s="191"/>
      <c r="AC140" s="31"/>
      <c r="AD140" s="4" t="s">
        <v>51</v>
      </c>
      <c r="AE140" s="24"/>
      <c r="AF140" s="4" t="s">
        <v>51</v>
      </c>
      <c r="AG140" s="4" t="s">
        <v>52</v>
      </c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</row>
    <row r="141" spans="1:256" s="32" customFormat="1" ht="16" customHeight="1" x14ac:dyDescent="0.4">
      <c r="A141" s="33"/>
      <c r="B141" s="33"/>
      <c r="C141" s="33"/>
      <c r="D141" s="33"/>
      <c r="E141" s="33"/>
      <c r="F141" s="33"/>
      <c r="G141" s="34"/>
      <c r="H141" s="35"/>
      <c r="I141" s="34"/>
      <c r="J141" s="35"/>
      <c r="K141" s="34"/>
      <c r="L141" s="35"/>
      <c r="M141" s="34"/>
      <c r="N141" s="35"/>
      <c r="O141" s="34"/>
      <c r="P141" s="35"/>
      <c r="Q141" s="34"/>
      <c r="R141" s="35"/>
      <c r="S141" s="34"/>
      <c r="T141" s="35"/>
      <c r="U141" s="34"/>
      <c r="V141" s="35"/>
      <c r="W141" s="34"/>
      <c r="X141" s="35"/>
      <c r="Y141" s="34"/>
      <c r="Z141" s="35"/>
      <c r="AA141" s="34"/>
      <c r="AB141" s="34"/>
      <c r="AC141" s="31"/>
      <c r="AD141" s="4"/>
      <c r="AE141" s="24"/>
      <c r="AF141" s="4"/>
      <c r="AG141" s="4"/>
      <c r="AH141" s="117"/>
      <c r="AI141" s="117"/>
      <c r="AJ141" s="117"/>
      <c r="AK141" s="117"/>
      <c r="AL141" s="117"/>
      <c r="AM141" s="117"/>
      <c r="AN141" s="117"/>
      <c r="AO141" s="24"/>
      <c r="AP141" s="24"/>
      <c r="AQ141" s="24"/>
      <c r="AR141" s="24"/>
      <c r="AS141" s="24"/>
      <c r="AT141" s="24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</row>
    <row r="142" spans="1:256" s="98" customFormat="1" ht="30" customHeight="1" x14ac:dyDescent="0.4">
      <c r="A142" s="201" t="s">
        <v>41</v>
      </c>
      <c r="B142" s="201"/>
      <c r="C142" s="201"/>
      <c r="D142" s="201"/>
      <c r="E142" s="201"/>
      <c r="F142" s="201"/>
      <c r="G142" s="58">
        <f>G143</f>
        <v>1173021</v>
      </c>
      <c r="H142" s="59">
        <f>ROUND(G142/$AA142*100,2)</f>
        <v>99.55</v>
      </c>
      <c r="I142" s="58"/>
      <c r="J142" s="59"/>
      <c r="K142" s="58"/>
      <c r="L142" s="59"/>
      <c r="M142" s="58">
        <f>M143</f>
        <v>5256</v>
      </c>
      <c r="N142" s="59">
        <f>ROUND(M142/$AA142*100,2)</f>
        <v>0.45</v>
      </c>
      <c r="O142" s="58">
        <f>O143</f>
        <v>1178277</v>
      </c>
      <c r="P142" s="64">
        <f>ROUND(O142/$AA142*100,2)</f>
        <v>100</v>
      </c>
      <c r="Q142" s="58"/>
      <c r="R142" s="59"/>
      <c r="S142" s="58"/>
      <c r="T142" s="59"/>
      <c r="U142" s="58"/>
      <c r="V142" s="59"/>
      <c r="W142" s="58"/>
      <c r="X142" s="59"/>
      <c r="Y142" s="58"/>
      <c r="Z142" s="59"/>
      <c r="AA142" s="58">
        <f>AA143</f>
        <v>1178277</v>
      </c>
      <c r="AB142" s="79">
        <v>100</v>
      </c>
      <c r="AC142" s="96">
        <f>H142+J142+L142+N142</f>
        <v>100</v>
      </c>
      <c r="AD142" s="97">
        <f>P142-AC142</f>
        <v>0</v>
      </c>
      <c r="AE142" s="96">
        <f>R142+T142+V142+X142</f>
        <v>0</v>
      </c>
      <c r="AF142" s="97">
        <f>AE142-Z142</f>
        <v>0</v>
      </c>
      <c r="AG142" s="96">
        <f>P142+Z142-AB142</f>
        <v>0</v>
      </c>
      <c r="AH142" s="120">
        <f>G142+I142+K142+M142-O142</f>
        <v>0</v>
      </c>
      <c r="AI142" s="120">
        <f>Q142+S142+U142+W142-Y142</f>
        <v>0</v>
      </c>
      <c r="AJ142" s="121">
        <f>O142+Y142-AA142</f>
        <v>0</v>
      </c>
      <c r="AK142" s="121"/>
      <c r="AL142" s="121"/>
      <c r="AM142" s="121"/>
      <c r="AN142" s="121"/>
    </row>
    <row r="143" spans="1:256" s="95" customFormat="1" ht="30" customHeight="1" x14ac:dyDescent="0.4">
      <c r="A143" s="51"/>
      <c r="B143" s="51"/>
      <c r="C143" s="52" t="s">
        <v>18</v>
      </c>
      <c r="D143" s="51"/>
      <c r="E143" s="51"/>
      <c r="F143" s="53"/>
      <c r="G143" s="46">
        <v>1173021</v>
      </c>
      <c r="H143" s="6">
        <f>ROUND(G143/$AA143*100,2)</f>
        <v>99.55</v>
      </c>
      <c r="I143" s="5"/>
      <c r="J143" s="56"/>
      <c r="K143" s="5"/>
      <c r="L143" s="56"/>
      <c r="M143" s="46">
        <v>5256</v>
      </c>
      <c r="N143" s="6">
        <f>ROUND(M143/$AA143*100,2)</f>
        <v>0.45</v>
      </c>
      <c r="O143" s="46">
        <f>G143+I143+K143+M143</f>
        <v>1178277</v>
      </c>
      <c r="P143" s="54">
        <f>ROUND(O143/$AA143*100,2)</f>
        <v>100</v>
      </c>
      <c r="Q143" s="5"/>
      <c r="R143" s="56"/>
      <c r="S143" s="5"/>
      <c r="T143" s="56"/>
      <c r="U143" s="5"/>
      <c r="V143" s="56"/>
      <c r="W143" s="5"/>
      <c r="X143" s="56"/>
      <c r="Y143" s="5"/>
      <c r="Z143" s="56"/>
      <c r="AA143" s="46">
        <f>O143+Y143</f>
        <v>1178277</v>
      </c>
      <c r="AB143" s="57">
        <v>100</v>
      </c>
      <c r="AC143" s="93">
        <f>H143+J143+L143+N143</f>
        <v>100</v>
      </c>
      <c r="AD143" s="94">
        <f>P143-AC143</f>
        <v>0</v>
      </c>
      <c r="AE143" s="93">
        <f>R143+T143+V143+X143</f>
        <v>0</v>
      </c>
      <c r="AF143" s="94">
        <f>AE143-Z143</f>
        <v>0</v>
      </c>
      <c r="AG143" s="93">
        <f>P143+Z143-AB143</f>
        <v>0</v>
      </c>
      <c r="AH143" s="118">
        <f>G143+I143+K143+M143-O143</f>
        <v>0</v>
      </c>
      <c r="AI143" s="118">
        <f>Q143+S143+U143+W143-Y143</f>
        <v>0</v>
      </c>
      <c r="AJ143" s="119">
        <f>O143+Y143-AA143</f>
        <v>0</v>
      </c>
      <c r="AK143" s="119"/>
      <c r="AL143" s="119"/>
      <c r="AM143" s="119"/>
      <c r="AN143" s="119"/>
    </row>
    <row r="144" spans="1:256" s="95" customFormat="1" ht="30" customHeight="1" x14ac:dyDescent="0.4">
      <c r="A144" s="201" t="s">
        <v>42</v>
      </c>
      <c r="B144" s="201"/>
      <c r="C144" s="201"/>
      <c r="D144" s="201"/>
      <c r="E144" s="201"/>
      <c r="F144" s="201"/>
      <c r="G144" s="58">
        <f>G145</f>
        <v>15790</v>
      </c>
      <c r="H144" s="64">
        <f t="shared" si="233"/>
        <v>100</v>
      </c>
      <c r="I144" s="58"/>
      <c r="J144" s="59"/>
      <c r="K144" s="58"/>
      <c r="L144" s="59"/>
      <c r="M144" s="58"/>
      <c r="N144" s="59"/>
      <c r="O144" s="58">
        <f>O145</f>
        <v>15790</v>
      </c>
      <c r="P144" s="64">
        <f t="shared" si="235"/>
        <v>100</v>
      </c>
      <c r="Q144" s="58"/>
      <c r="R144" s="59"/>
      <c r="S144" s="58"/>
      <c r="T144" s="59"/>
      <c r="U144" s="58"/>
      <c r="V144" s="59"/>
      <c r="W144" s="58"/>
      <c r="X144" s="59"/>
      <c r="Y144" s="58"/>
      <c r="Z144" s="59"/>
      <c r="AA144" s="58">
        <f>AA145</f>
        <v>15790</v>
      </c>
      <c r="AB144" s="79">
        <v>100</v>
      </c>
      <c r="AC144" s="93">
        <f>H144+J144+L144+N144</f>
        <v>100</v>
      </c>
      <c r="AD144" s="94">
        <f>P144-AC144</f>
        <v>0</v>
      </c>
      <c r="AE144" s="93">
        <f>R144+T144+V144+X144</f>
        <v>0</v>
      </c>
      <c r="AF144" s="94">
        <f>AE144-Z144</f>
        <v>0</v>
      </c>
      <c r="AG144" s="93">
        <f>P144+Z144-AB144</f>
        <v>0</v>
      </c>
      <c r="AH144" s="118">
        <f>G144+I144+K144+M144-O144</f>
        <v>0</v>
      </c>
      <c r="AI144" s="118">
        <f>Q144+S144+U144+W144-Y144</f>
        <v>0</v>
      </c>
      <c r="AJ144" s="119">
        <f>O144+Y144-AA144</f>
        <v>0</v>
      </c>
      <c r="AK144" s="119"/>
      <c r="AL144" s="119"/>
      <c r="AM144" s="119"/>
      <c r="AN144" s="119"/>
    </row>
    <row r="145" spans="1:40" s="98" customFormat="1" ht="30" customHeight="1" x14ac:dyDescent="0.4">
      <c r="A145" s="51"/>
      <c r="B145" s="51"/>
      <c r="C145" s="109" t="s">
        <v>18</v>
      </c>
      <c r="D145" s="51"/>
      <c r="E145" s="51"/>
      <c r="F145" s="108"/>
      <c r="G145" s="46">
        <v>15790</v>
      </c>
      <c r="H145" s="54">
        <f t="shared" si="233"/>
        <v>100</v>
      </c>
      <c r="I145" s="5"/>
      <c r="J145" s="56"/>
      <c r="K145" s="5"/>
      <c r="L145" s="56"/>
      <c r="M145" s="5"/>
      <c r="N145" s="56"/>
      <c r="O145" s="46">
        <f>G145+I145+K145+M145</f>
        <v>15790</v>
      </c>
      <c r="P145" s="54">
        <f t="shared" si="235"/>
        <v>100</v>
      </c>
      <c r="Q145" s="5"/>
      <c r="R145" s="56"/>
      <c r="S145" s="5"/>
      <c r="T145" s="56"/>
      <c r="U145" s="5"/>
      <c r="V145" s="56"/>
      <c r="W145" s="5"/>
      <c r="X145" s="56"/>
      <c r="Y145" s="5"/>
      <c r="Z145" s="56"/>
      <c r="AA145" s="46">
        <f>O145+Y145</f>
        <v>15790</v>
      </c>
      <c r="AB145" s="57">
        <v>100</v>
      </c>
      <c r="AC145" s="96">
        <f>H145+J145+L145+N145</f>
        <v>100</v>
      </c>
      <c r="AD145" s="97">
        <f>P145-AC145</f>
        <v>0</v>
      </c>
      <c r="AE145" s="96">
        <f>R145+T145+V145+X145</f>
        <v>0</v>
      </c>
      <c r="AF145" s="97">
        <f>AE145-Z145</f>
        <v>0</v>
      </c>
      <c r="AG145" s="96">
        <f>P145+Z145-AB145</f>
        <v>0</v>
      </c>
      <c r="AH145" s="120">
        <f>G145+I145+K145+M145-O145</f>
        <v>0</v>
      </c>
      <c r="AI145" s="120">
        <f>Q145+S145+U145+W145-Y145</f>
        <v>0</v>
      </c>
      <c r="AJ145" s="121">
        <f>O145+Y145-AA145</f>
        <v>0</v>
      </c>
      <c r="AK145" s="121"/>
      <c r="AL145" s="121"/>
      <c r="AM145" s="121"/>
      <c r="AN145" s="121"/>
    </row>
    <row r="146" spans="1:40" ht="30" customHeight="1" x14ac:dyDescent="0.4">
      <c r="A146" s="201" t="s">
        <v>43</v>
      </c>
      <c r="B146" s="201"/>
      <c r="C146" s="201"/>
      <c r="D146" s="201"/>
      <c r="E146" s="201"/>
      <c r="F146" s="201"/>
      <c r="G146" s="58">
        <f>G147+G149</f>
        <v>805002</v>
      </c>
      <c r="H146" s="64">
        <f>ROUND(G146/$AA146*100,2)</f>
        <v>100</v>
      </c>
      <c r="I146" s="58"/>
      <c r="J146" s="59"/>
      <c r="K146" s="58"/>
      <c r="L146" s="59"/>
      <c r="M146" s="58"/>
      <c r="N146" s="59"/>
      <c r="O146" s="58">
        <f>O147+O149</f>
        <v>805002</v>
      </c>
      <c r="P146" s="64">
        <f>ROUND(O146/$AA146*100,2)</f>
        <v>100</v>
      </c>
      <c r="Q146" s="58"/>
      <c r="R146" s="59"/>
      <c r="S146" s="58"/>
      <c r="T146" s="59"/>
      <c r="U146" s="58"/>
      <c r="V146" s="59"/>
      <c r="W146" s="58"/>
      <c r="X146" s="59"/>
      <c r="Y146" s="58"/>
      <c r="Z146" s="59"/>
      <c r="AA146" s="58">
        <f>AA147+AA149</f>
        <v>805002</v>
      </c>
      <c r="AB146" s="79">
        <v>100</v>
      </c>
      <c r="AC146" s="61">
        <f>H146+J146+L146+N146</f>
        <v>100</v>
      </c>
      <c r="AD146" s="62">
        <f>P146-AC146</f>
        <v>0</v>
      </c>
      <c r="AE146" s="61">
        <f>R146+T146+V146+X146</f>
        <v>0</v>
      </c>
      <c r="AF146" s="62">
        <f>AE146-Z146</f>
        <v>0</v>
      </c>
      <c r="AG146" s="61">
        <f>P146+Z146-AB146</f>
        <v>0</v>
      </c>
      <c r="AH146" s="111">
        <f>G146+I146+K146+M146-O146</f>
        <v>0</v>
      </c>
      <c r="AI146" s="111">
        <f>Q146+S146+U146+W146-Y146</f>
        <v>0</v>
      </c>
      <c r="AJ146" s="112">
        <f>O146+Y146-AA146</f>
        <v>0</v>
      </c>
      <c r="AK146" s="112"/>
      <c r="AL146" s="112"/>
      <c r="AM146" s="112"/>
      <c r="AN146" s="112"/>
    </row>
    <row r="147" spans="1:40" ht="30" customHeight="1" x14ac:dyDescent="0.4">
      <c r="A147" s="41"/>
      <c r="B147" s="41"/>
      <c r="C147" s="52" t="s">
        <v>24</v>
      </c>
      <c r="D147" s="51"/>
      <c r="E147" s="51"/>
      <c r="F147" s="53"/>
      <c r="G147" s="46">
        <f>SUM(G148:G148)</f>
        <v>1220</v>
      </c>
      <c r="H147" s="54">
        <f>ROUND(G147/$AA147*100,2)</f>
        <v>100</v>
      </c>
      <c r="I147" s="58"/>
      <c r="J147" s="59"/>
      <c r="K147" s="58"/>
      <c r="L147" s="59"/>
      <c r="M147" s="58"/>
      <c r="N147" s="59"/>
      <c r="O147" s="46">
        <f>SUM(O148:O148)</f>
        <v>1220</v>
      </c>
      <c r="P147" s="54">
        <f>ROUND(O147/$AA147*100,2)</f>
        <v>100</v>
      </c>
      <c r="Q147" s="58"/>
      <c r="R147" s="59"/>
      <c r="S147" s="58"/>
      <c r="T147" s="59"/>
      <c r="U147" s="58"/>
      <c r="V147" s="59"/>
      <c r="W147" s="58"/>
      <c r="X147" s="59"/>
      <c r="Y147" s="58"/>
      <c r="Z147" s="59"/>
      <c r="AA147" s="46">
        <f>SUM(AA148:AA148)</f>
        <v>1220</v>
      </c>
      <c r="AB147" s="57">
        <v>100</v>
      </c>
      <c r="AC147" s="61">
        <f t="shared" ref="AC147:AC148" si="244">H147+J147+L147+N147</f>
        <v>100</v>
      </c>
      <c r="AD147" s="62">
        <f t="shared" ref="AD147:AD148" si="245">P147-AC147</f>
        <v>0</v>
      </c>
      <c r="AE147" s="61">
        <f t="shared" ref="AE147:AE148" si="246">R147+T147+V147+X147</f>
        <v>0</v>
      </c>
      <c r="AF147" s="62">
        <f t="shared" ref="AF147:AF148" si="247">AE147-Z147</f>
        <v>0</v>
      </c>
      <c r="AG147" s="61">
        <f t="shared" ref="AG147:AG148" si="248">P147+Z147-AB147</f>
        <v>0</v>
      </c>
      <c r="AH147" s="111">
        <f t="shared" ref="AH147:AH148" si="249">G147+I147+K147+M147-O147</f>
        <v>0</v>
      </c>
      <c r="AI147" s="111">
        <f t="shared" ref="AI147:AI148" si="250">Q147+S147+U147+W147-Y147</f>
        <v>0</v>
      </c>
      <c r="AJ147" s="112">
        <f t="shared" ref="AJ147:AJ148" si="251">O147+Y147-AA147</f>
        <v>0</v>
      </c>
      <c r="AK147" s="112"/>
      <c r="AL147" s="112"/>
      <c r="AM147" s="112"/>
      <c r="AN147" s="112"/>
    </row>
    <row r="148" spans="1:40" ht="42" customHeight="1" x14ac:dyDescent="0.4">
      <c r="A148" s="103"/>
      <c r="B148" s="103"/>
      <c r="C148" s="103"/>
      <c r="D148" s="92"/>
      <c r="E148" s="188" t="s">
        <v>88</v>
      </c>
      <c r="F148" s="207"/>
      <c r="G148" s="46">
        <v>1220</v>
      </c>
      <c r="H148" s="54">
        <f t="shared" si="232"/>
        <v>100</v>
      </c>
      <c r="I148" s="58"/>
      <c r="J148" s="59"/>
      <c r="K148" s="58"/>
      <c r="L148" s="59"/>
      <c r="M148" s="58"/>
      <c r="N148" s="59"/>
      <c r="O148" s="46">
        <f>G148+I148+K148+M148</f>
        <v>1220</v>
      </c>
      <c r="P148" s="54">
        <f t="shared" si="205"/>
        <v>100</v>
      </c>
      <c r="Q148" s="58"/>
      <c r="R148" s="59"/>
      <c r="S148" s="58"/>
      <c r="T148" s="59"/>
      <c r="U148" s="58"/>
      <c r="V148" s="59"/>
      <c r="W148" s="58"/>
      <c r="X148" s="59"/>
      <c r="Y148" s="58"/>
      <c r="Z148" s="59"/>
      <c r="AA148" s="46">
        <f>O148+Y148</f>
        <v>1220</v>
      </c>
      <c r="AB148" s="57">
        <v>100</v>
      </c>
      <c r="AC148" s="61">
        <f t="shared" si="244"/>
        <v>100</v>
      </c>
      <c r="AD148" s="62">
        <f t="shared" si="245"/>
        <v>0</v>
      </c>
      <c r="AE148" s="61">
        <f t="shared" si="246"/>
        <v>0</v>
      </c>
      <c r="AF148" s="62">
        <f t="shared" si="247"/>
        <v>0</v>
      </c>
      <c r="AG148" s="61">
        <f t="shared" si="248"/>
        <v>0</v>
      </c>
      <c r="AH148" s="111">
        <f t="shared" si="249"/>
        <v>0</v>
      </c>
      <c r="AI148" s="111">
        <f t="shared" si="250"/>
        <v>0</v>
      </c>
      <c r="AJ148" s="112">
        <f t="shared" si="251"/>
        <v>0</v>
      </c>
      <c r="AK148" s="112"/>
      <c r="AL148" s="112"/>
      <c r="AM148" s="112"/>
      <c r="AN148" s="112"/>
    </row>
    <row r="149" spans="1:40" ht="30" customHeight="1" x14ac:dyDescent="0.4">
      <c r="A149" s="51"/>
      <c r="B149" s="51"/>
      <c r="C149" s="52" t="s">
        <v>115</v>
      </c>
      <c r="D149" s="51"/>
      <c r="E149" s="51"/>
      <c r="F149" s="53"/>
      <c r="G149" s="46">
        <f>SUM(G150:G151)</f>
        <v>803782</v>
      </c>
      <c r="H149" s="54">
        <f t="shared" si="232"/>
        <v>100</v>
      </c>
      <c r="I149" s="5"/>
      <c r="J149" s="56"/>
      <c r="K149" s="5"/>
      <c r="L149" s="56"/>
      <c r="M149" s="5"/>
      <c r="N149" s="56"/>
      <c r="O149" s="46">
        <f>SUM(O150:O151)</f>
        <v>803782</v>
      </c>
      <c r="P149" s="54">
        <f t="shared" si="205"/>
        <v>100</v>
      </c>
      <c r="Q149" s="5"/>
      <c r="R149" s="56"/>
      <c r="S149" s="5"/>
      <c r="T149" s="56"/>
      <c r="U149" s="5"/>
      <c r="V149" s="56"/>
      <c r="W149" s="5"/>
      <c r="X149" s="56"/>
      <c r="Y149" s="5"/>
      <c r="Z149" s="56"/>
      <c r="AA149" s="46">
        <f>SUM(AA150:AA151)</f>
        <v>803782</v>
      </c>
      <c r="AB149" s="57">
        <v>100</v>
      </c>
      <c r="AC149" s="61">
        <f t="shared" ref="AC149:AC185" si="252">H149+J149+L149+N149</f>
        <v>100</v>
      </c>
      <c r="AD149" s="62">
        <f t="shared" ref="AD149:AD185" si="253">P149-AC149</f>
        <v>0</v>
      </c>
      <c r="AE149" s="61">
        <f t="shared" ref="AE149:AE185" si="254">R149+T149+V149+X149</f>
        <v>0</v>
      </c>
      <c r="AF149" s="62">
        <f t="shared" ref="AF149:AF185" si="255">AE149-Z149</f>
        <v>0</v>
      </c>
      <c r="AG149" s="61">
        <f t="shared" ref="AG149:AG185" si="256">P149+Z149-AB149</f>
        <v>0</v>
      </c>
      <c r="AH149" s="111">
        <f t="shared" ref="AH149:AH224" si="257">G149+I149+K149+M149-O149</f>
        <v>0</v>
      </c>
      <c r="AI149" s="111">
        <f t="shared" ref="AI149:AI224" si="258">Q149+S149+U149+W149-Y149</f>
        <v>0</v>
      </c>
      <c r="AJ149" s="112">
        <f t="shared" ref="AJ149:AJ224" si="259">O149+Y149-AA149</f>
        <v>0</v>
      </c>
      <c r="AK149" s="112"/>
      <c r="AL149" s="112"/>
      <c r="AM149" s="112"/>
      <c r="AN149" s="112"/>
    </row>
    <row r="150" spans="1:40" ht="30" customHeight="1" x14ac:dyDescent="0.4">
      <c r="A150" s="51"/>
      <c r="B150" s="51"/>
      <c r="C150" s="51"/>
      <c r="D150" s="92" t="s">
        <v>19</v>
      </c>
      <c r="E150" s="204" t="s">
        <v>20</v>
      </c>
      <c r="F150" s="205"/>
      <c r="G150" s="46">
        <v>164459</v>
      </c>
      <c r="H150" s="54">
        <f t="shared" si="232"/>
        <v>100</v>
      </c>
      <c r="I150" s="5"/>
      <c r="J150" s="56"/>
      <c r="K150" s="5"/>
      <c r="L150" s="56"/>
      <c r="M150" s="5"/>
      <c r="N150" s="56"/>
      <c r="O150" s="46">
        <f>G150+I150+K150+M150</f>
        <v>164459</v>
      </c>
      <c r="P150" s="54">
        <f t="shared" si="205"/>
        <v>100</v>
      </c>
      <c r="Q150" s="5"/>
      <c r="R150" s="56"/>
      <c r="S150" s="5"/>
      <c r="T150" s="56"/>
      <c r="U150" s="5"/>
      <c r="V150" s="56"/>
      <c r="W150" s="5"/>
      <c r="X150" s="56"/>
      <c r="Y150" s="5"/>
      <c r="Z150" s="56"/>
      <c r="AA150" s="46">
        <f>O150+Y150</f>
        <v>164459</v>
      </c>
      <c r="AB150" s="57">
        <v>100</v>
      </c>
      <c r="AC150" s="61">
        <f t="shared" si="252"/>
        <v>100</v>
      </c>
      <c r="AD150" s="62">
        <f t="shared" si="253"/>
        <v>0</v>
      </c>
      <c r="AE150" s="61">
        <f t="shared" si="254"/>
        <v>0</v>
      </c>
      <c r="AF150" s="62">
        <f t="shared" si="255"/>
        <v>0</v>
      </c>
      <c r="AG150" s="61">
        <f t="shared" si="256"/>
        <v>0</v>
      </c>
      <c r="AH150" s="111">
        <f t="shared" si="257"/>
        <v>0</v>
      </c>
      <c r="AI150" s="111">
        <f t="shared" si="258"/>
        <v>0</v>
      </c>
      <c r="AJ150" s="112">
        <f t="shared" si="259"/>
        <v>0</v>
      </c>
      <c r="AK150" s="112"/>
      <c r="AL150" s="112"/>
      <c r="AM150" s="112"/>
      <c r="AN150" s="112"/>
    </row>
    <row r="151" spans="1:40" s="77" customFormat="1" ht="30" customHeight="1" x14ac:dyDescent="0.4">
      <c r="A151" s="80"/>
      <c r="B151" s="80"/>
      <c r="C151" s="80"/>
      <c r="D151" s="107" t="s">
        <v>21</v>
      </c>
      <c r="E151" s="206" t="s">
        <v>22</v>
      </c>
      <c r="F151" s="206"/>
      <c r="G151" s="46">
        <v>639323</v>
      </c>
      <c r="H151" s="54">
        <f t="shared" si="232"/>
        <v>100</v>
      </c>
      <c r="I151" s="5"/>
      <c r="J151" s="56"/>
      <c r="K151" s="5"/>
      <c r="L151" s="56"/>
      <c r="M151" s="5"/>
      <c r="N151" s="56"/>
      <c r="O151" s="46">
        <f>G151+I151+K151+M151</f>
        <v>639323</v>
      </c>
      <c r="P151" s="54">
        <f t="shared" si="205"/>
        <v>100</v>
      </c>
      <c r="Q151" s="5"/>
      <c r="R151" s="56"/>
      <c r="S151" s="5"/>
      <c r="T151" s="56"/>
      <c r="U151" s="5"/>
      <c r="V151" s="56"/>
      <c r="W151" s="5"/>
      <c r="X151" s="56"/>
      <c r="Y151" s="5"/>
      <c r="Z151" s="56"/>
      <c r="AA151" s="46">
        <f>O151+Y151</f>
        <v>639323</v>
      </c>
      <c r="AB151" s="57">
        <v>100</v>
      </c>
      <c r="AC151" s="61">
        <f t="shared" si="252"/>
        <v>100</v>
      </c>
      <c r="AD151" s="62">
        <f t="shared" si="253"/>
        <v>0</v>
      </c>
      <c r="AE151" s="61">
        <f t="shared" si="254"/>
        <v>0</v>
      </c>
      <c r="AF151" s="62">
        <f t="shared" si="255"/>
        <v>0</v>
      </c>
      <c r="AG151" s="61">
        <f t="shared" si="256"/>
        <v>0</v>
      </c>
      <c r="AH151" s="111">
        <f t="shared" si="257"/>
        <v>0</v>
      </c>
      <c r="AI151" s="111">
        <f t="shared" si="258"/>
        <v>0</v>
      </c>
      <c r="AJ151" s="112">
        <f t="shared" si="259"/>
        <v>0</v>
      </c>
      <c r="AK151" s="112"/>
      <c r="AL151" s="112"/>
      <c r="AM151" s="112"/>
      <c r="AN151" s="112"/>
    </row>
    <row r="152" spans="1:40" ht="30" customHeight="1" x14ac:dyDescent="0.4">
      <c r="A152" s="216" t="s">
        <v>56</v>
      </c>
      <c r="B152" s="216"/>
      <c r="C152" s="216"/>
      <c r="D152" s="216"/>
      <c r="E152" s="216"/>
      <c r="F152" s="216"/>
      <c r="G152" s="58">
        <f>G153+G158+G178+G186</f>
        <v>21624206</v>
      </c>
      <c r="H152" s="59">
        <f t="shared" si="232"/>
        <v>50.89</v>
      </c>
      <c r="I152" s="58"/>
      <c r="J152" s="59"/>
      <c r="K152" s="58">
        <f>K153+K158+K178+K186</f>
        <v>15842336</v>
      </c>
      <c r="L152" s="59">
        <f>ROUND(K152/$AA152*100,2)</f>
        <v>37.28</v>
      </c>
      <c r="M152" s="58"/>
      <c r="N152" s="59"/>
      <c r="O152" s="58">
        <f>O153+O158+O178+O186</f>
        <v>37466542</v>
      </c>
      <c r="P152" s="59">
        <f t="shared" si="205"/>
        <v>88.17</v>
      </c>
      <c r="Q152" s="58">
        <f>Q153+Q158+Q178+Q186</f>
        <v>5028000</v>
      </c>
      <c r="R152" s="59">
        <f t="shared" ref="R152" si="260">ROUND(Q152/$AA152*100,2)</f>
        <v>11.83</v>
      </c>
      <c r="S152" s="58"/>
      <c r="T152" s="59"/>
      <c r="U152" s="58"/>
      <c r="V152" s="59"/>
      <c r="W152" s="58"/>
      <c r="X152" s="59"/>
      <c r="Y152" s="58">
        <f>Y153+Y158+Y178+Y186</f>
        <v>5028000</v>
      </c>
      <c r="Z152" s="59">
        <f t="shared" ref="Z152" si="261">ROUND(Y152/$AA152*100,2)</f>
        <v>11.83</v>
      </c>
      <c r="AA152" s="58">
        <f>AA153+AA158+AA178+AA186</f>
        <v>42494542</v>
      </c>
      <c r="AB152" s="79">
        <v>100</v>
      </c>
      <c r="AC152" s="61">
        <f t="shared" si="252"/>
        <v>88.17</v>
      </c>
      <c r="AD152" s="62">
        <f t="shared" si="253"/>
        <v>0</v>
      </c>
      <c r="AE152" s="61">
        <f t="shared" si="254"/>
        <v>11.83</v>
      </c>
      <c r="AF152" s="62">
        <f t="shared" si="255"/>
        <v>0</v>
      </c>
      <c r="AG152" s="61">
        <f t="shared" si="256"/>
        <v>0</v>
      </c>
      <c r="AH152" s="111">
        <f t="shared" si="257"/>
        <v>0</v>
      </c>
      <c r="AI152" s="111">
        <f t="shared" si="258"/>
        <v>0</v>
      </c>
      <c r="AJ152" s="112">
        <f>O152+Y152-AA152</f>
        <v>0</v>
      </c>
      <c r="AK152" s="112"/>
      <c r="AL152" s="112"/>
      <c r="AM152" s="112"/>
      <c r="AN152" s="112"/>
    </row>
    <row r="153" spans="1:40" ht="30" customHeight="1" x14ac:dyDescent="0.4">
      <c r="A153" s="201" t="s">
        <v>44</v>
      </c>
      <c r="B153" s="201"/>
      <c r="C153" s="201"/>
      <c r="D153" s="201"/>
      <c r="E153" s="201"/>
      <c r="F153" s="201"/>
      <c r="G153" s="58">
        <f>G154+G157</f>
        <v>6462539</v>
      </c>
      <c r="H153" s="64">
        <f t="shared" si="232"/>
        <v>100</v>
      </c>
      <c r="I153" s="58"/>
      <c r="J153" s="59"/>
      <c r="K153" s="58"/>
      <c r="L153" s="59"/>
      <c r="M153" s="58"/>
      <c r="N153" s="59"/>
      <c r="O153" s="58">
        <f>O154+O157</f>
        <v>6462539</v>
      </c>
      <c r="P153" s="64">
        <f t="shared" si="205"/>
        <v>100</v>
      </c>
      <c r="Q153" s="58"/>
      <c r="R153" s="59"/>
      <c r="S153" s="58"/>
      <c r="T153" s="59"/>
      <c r="U153" s="58"/>
      <c r="V153" s="59"/>
      <c r="W153" s="58"/>
      <c r="X153" s="59"/>
      <c r="Y153" s="58"/>
      <c r="Z153" s="59"/>
      <c r="AA153" s="58">
        <f>AA154+AA157</f>
        <v>6462539</v>
      </c>
      <c r="AB153" s="79">
        <v>100</v>
      </c>
      <c r="AC153" s="61">
        <f t="shared" si="252"/>
        <v>100</v>
      </c>
      <c r="AD153" s="62">
        <f t="shared" si="253"/>
        <v>0</v>
      </c>
      <c r="AE153" s="61">
        <f t="shared" si="254"/>
        <v>0</v>
      </c>
      <c r="AF153" s="62">
        <f t="shared" si="255"/>
        <v>0</v>
      </c>
      <c r="AG153" s="61">
        <f t="shared" si="256"/>
        <v>0</v>
      </c>
      <c r="AH153" s="111">
        <f t="shared" si="257"/>
        <v>0</v>
      </c>
      <c r="AI153" s="111">
        <f t="shared" si="258"/>
        <v>0</v>
      </c>
      <c r="AJ153" s="112">
        <f t="shared" si="259"/>
        <v>0</v>
      </c>
      <c r="AK153" s="112"/>
      <c r="AL153" s="112"/>
      <c r="AM153" s="112"/>
      <c r="AN153" s="112"/>
    </row>
    <row r="154" spans="1:40" ht="30" customHeight="1" x14ac:dyDescent="0.4">
      <c r="A154" s="51"/>
      <c r="B154" s="51"/>
      <c r="C154" s="52" t="s">
        <v>24</v>
      </c>
      <c r="D154" s="51"/>
      <c r="E154" s="51"/>
      <c r="F154" s="53"/>
      <c r="G154" s="46">
        <f>SUM(G155:G156)</f>
        <v>3574636</v>
      </c>
      <c r="H154" s="54">
        <f t="shared" si="232"/>
        <v>100</v>
      </c>
      <c r="I154" s="5"/>
      <c r="J154" s="56"/>
      <c r="K154" s="5"/>
      <c r="L154" s="56"/>
      <c r="M154" s="5"/>
      <c r="N154" s="56"/>
      <c r="O154" s="46">
        <f>SUM(O155:O156)</f>
        <v>3574636</v>
      </c>
      <c r="P154" s="54">
        <f t="shared" si="205"/>
        <v>100</v>
      </c>
      <c r="Q154" s="5"/>
      <c r="R154" s="56"/>
      <c r="S154" s="5"/>
      <c r="T154" s="56"/>
      <c r="U154" s="5"/>
      <c r="V154" s="56"/>
      <c r="W154" s="5"/>
      <c r="X154" s="56"/>
      <c r="Y154" s="5"/>
      <c r="Z154" s="56"/>
      <c r="AA154" s="46">
        <f>SUM(AA155:AA156)</f>
        <v>3574636</v>
      </c>
      <c r="AB154" s="57">
        <v>100</v>
      </c>
      <c r="AC154" s="61">
        <f t="shared" si="252"/>
        <v>100</v>
      </c>
      <c r="AD154" s="62">
        <f t="shared" si="253"/>
        <v>0</v>
      </c>
      <c r="AE154" s="61">
        <f t="shared" si="254"/>
        <v>0</v>
      </c>
      <c r="AF154" s="62">
        <f t="shared" si="255"/>
        <v>0</v>
      </c>
      <c r="AG154" s="61">
        <f t="shared" si="256"/>
        <v>0</v>
      </c>
      <c r="AH154" s="111">
        <f t="shared" si="257"/>
        <v>0</v>
      </c>
      <c r="AI154" s="111">
        <f t="shared" si="258"/>
        <v>0</v>
      </c>
      <c r="AJ154" s="112">
        <f t="shared" si="259"/>
        <v>0</v>
      </c>
      <c r="AK154" s="112"/>
      <c r="AL154" s="112"/>
      <c r="AM154" s="112"/>
      <c r="AN154" s="112"/>
    </row>
    <row r="155" spans="1:40" ht="54" customHeight="1" x14ac:dyDescent="0.4">
      <c r="A155" s="51"/>
      <c r="B155" s="51"/>
      <c r="C155" s="51"/>
      <c r="D155" s="92" t="s">
        <v>19</v>
      </c>
      <c r="E155" s="222" t="s">
        <v>163</v>
      </c>
      <c r="F155" s="207"/>
      <c r="G155" s="46">
        <v>2624669</v>
      </c>
      <c r="H155" s="54">
        <f t="shared" si="232"/>
        <v>100</v>
      </c>
      <c r="I155" s="5"/>
      <c r="J155" s="56"/>
      <c r="K155" s="5"/>
      <c r="L155" s="56"/>
      <c r="M155" s="5"/>
      <c r="N155" s="56"/>
      <c r="O155" s="46">
        <f>G155+I155+K155+M155</f>
        <v>2624669</v>
      </c>
      <c r="P155" s="54">
        <f t="shared" si="205"/>
        <v>100</v>
      </c>
      <c r="Q155" s="5"/>
      <c r="R155" s="56"/>
      <c r="S155" s="5"/>
      <c r="T155" s="56"/>
      <c r="U155" s="5"/>
      <c r="V155" s="56"/>
      <c r="W155" s="5"/>
      <c r="X155" s="56"/>
      <c r="Y155" s="5"/>
      <c r="Z155" s="56"/>
      <c r="AA155" s="46">
        <f>O155+Y155</f>
        <v>2624669</v>
      </c>
      <c r="AB155" s="57">
        <v>100</v>
      </c>
      <c r="AC155" s="61">
        <f t="shared" si="252"/>
        <v>100</v>
      </c>
      <c r="AD155" s="62">
        <f t="shared" si="253"/>
        <v>0</v>
      </c>
      <c r="AE155" s="61">
        <f t="shared" si="254"/>
        <v>0</v>
      </c>
      <c r="AF155" s="62">
        <f t="shared" si="255"/>
        <v>0</v>
      </c>
      <c r="AG155" s="61">
        <f t="shared" si="256"/>
        <v>0</v>
      </c>
      <c r="AH155" s="111">
        <f t="shared" si="257"/>
        <v>0</v>
      </c>
      <c r="AI155" s="111">
        <f t="shared" si="258"/>
        <v>0</v>
      </c>
      <c r="AJ155" s="112">
        <f t="shared" si="259"/>
        <v>0</v>
      </c>
      <c r="AK155" s="112"/>
      <c r="AL155" s="112"/>
      <c r="AM155" s="112"/>
      <c r="AN155" s="112"/>
    </row>
    <row r="156" spans="1:40" s="140" customFormat="1" ht="30" customHeight="1" x14ac:dyDescent="0.4">
      <c r="A156" s="51"/>
      <c r="B156" s="51"/>
      <c r="C156" s="51"/>
      <c r="D156" s="92" t="s">
        <v>21</v>
      </c>
      <c r="E156" s="188" t="s">
        <v>45</v>
      </c>
      <c r="F156" s="205"/>
      <c r="G156" s="46">
        <v>949967</v>
      </c>
      <c r="H156" s="54">
        <f t="shared" ref="H156" si="262">ROUND(G156/$AA156*100,2)</f>
        <v>100</v>
      </c>
      <c r="I156" s="5"/>
      <c r="J156" s="56"/>
      <c r="K156" s="5"/>
      <c r="L156" s="56"/>
      <c r="M156" s="5"/>
      <c r="N156" s="56"/>
      <c r="O156" s="46">
        <f>G156+I156+K156+M156</f>
        <v>949967</v>
      </c>
      <c r="P156" s="54">
        <f t="shared" ref="P156" si="263">ROUND(O156/$AA156*100,2)</f>
        <v>100</v>
      </c>
      <c r="Q156" s="5"/>
      <c r="R156" s="56"/>
      <c r="S156" s="5"/>
      <c r="T156" s="56"/>
      <c r="U156" s="5"/>
      <c r="V156" s="56"/>
      <c r="W156" s="5"/>
      <c r="X156" s="56"/>
      <c r="Y156" s="5"/>
      <c r="Z156" s="56"/>
      <c r="AA156" s="46">
        <f>O156+Y156</f>
        <v>949967</v>
      </c>
      <c r="AB156" s="57">
        <v>100</v>
      </c>
      <c r="AC156" s="61">
        <f>H156+J156+L156+N156</f>
        <v>100</v>
      </c>
      <c r="AD156" s="62">
        <f>P156-AC156</f>
        <v>0</v>
      </c>
      <c r="AE156" s="61">
        <f>R156+T156+V156+X156</f>
        <v>0</v>
      </c>
      <c r="AF156" s="62">
        <f>AE156-Z156</f>
        <v>0</v>
      </c>
      <c r="AG156" s="61">
        <f>P156+Z156-AB156</f>
        <v>0</v>
      </c>
      <c r="AH156" s="111">
        <f>G156+I156+K156+M156-O156</f>
        <v>0</v>
      </c>
      <c r="AI156" s="111">
        <f>Q156+S156+U156+W156-Y156</f>
        <v>0</v>
      </c>
      <c r="AJ156" s="119">
        <f t="shared" ref="AJ156" si="264">O156+Y156-AA156</f>
        <v>0</v>
      </c>
      <c r="AK156" s="119"/>
      <c r="AL156" s="119"/>
      <c r="AM156" s="119"/>
      <c r="AN156" s="119"/>
    </row>
    <row r="157" spans="1:40" s="76" customFormat="1" ht="30" customHeight="1" x14ac:dyDescent="0.4">
      <c r="A157" s="51"/>
      <c r="B157" s="51"/>
      <c r="C157" s="152" t="s">
        <v>64</v>
      </c>
      <c r="D157" s="51"/>
      <c r="E157" s="51"/>
      <c r="F157" s="151"/>
      <c r="G157" s="5">
        <v>2887903</v>
      </c>
      <c r="H157" s="54">
        <f t="shared" si="232"/>
        <v>100</v>
      </c>
      <c r="I157" s="5"/>
      <c r="J157" s="56"/>
      <c r="K157" s="5"/>
      <c r="L157" s="56"/>
      <c r="M157" s="5"/>
      <c r="N157" s="56"/>
      <c r="O157" s="5">
        <f>G157+I157+K157+M157</f>
        <v>2887903</v>
      </c>
      <c r="P157" s="54">
        <f t="shared" si="205"/>
        <v>100</v>
      </c>
      <c r="Q157" s="5"/>
      <c r="R157" s="56"/>
      <c r="S157" s="5"/>
      <c r="T157" s="56"/>
      <c r="U157" s="5"/>
      <c r="V157" s="56"/>
      <c r="W157" s="5"/>
      <c r="X157" s="56"/>
      <c r="Y157" s="5"/>
      <c r="Z157" s="56"/>
      <c r="AA157" s="5">
        <f>O157+Y157</f>
        <v>2887903</v>
      </c>
      <c r="AB157" s="57">
        <v>100</v>
      </c>
      <c r="AC157" s="74">
        <f t="shared" si="252"/>
        <v>100</v>
      </c>
      <c r="AD157" s="75">
        <f t="shared" si="253"/>
        <v>0</v>
      </c>
      <c r="AE157" s="74">
        <f t="shared" si="254"/>
        <v>0</v>
      </c>
      <c r="AF157" s="75">
        <f t="shared" si="255"/>
        <v>0</v>
      </c>
      <c r="AG157" s="74">
        <f t="shared" si="256"/>
        <v>0</v>
      </c>
      <c r="AH157" s="113">
        <f t="shared" si="257"/>
        <v>0</v>
      </c>
      <c r="AI157" s="113">
        <f t="shared" si="258"/>
        <v>0</v>
      </c>
      <c r="AJ157" s="114">
        <f t="shared" si="259"/>
        <v>0</v>
      </c>
      <c r="AK157" s="114"/>
      <c r="AL157" s="114"/>
      <c r="AM157" s="114"/>
      <c r="AN157" s="114"/>
    </row>
    <row r="158" spans="1:40" s="76" customFormat="1" ht="30" customHeight="1" x14ac:dyDescent="0.4">
      <c r="A158" s="201" t="s">
        <v>46</v>
      </c>
      <c r="B158" s="201"/>
      <c r="C158" s="201"/>
      <c r="D158" s="201"/>
      <c r="E158" s="201"/>
      <c r="F158" s="201"/>
      <c r="G158" s="58">
        <f>G159+G175+G173</f>
        <v>5333458</v>
      </c>
      <c r="H158" s="59">
        <f>ROUND(G158/$AA158*100,2)</f>
        <v>25.43</v>
      </c>
      <c r="I158" s="58"/>
      <c r="J158" s="59"/>
      <c r="K158" s="58">
        <f>K159+K175+K173</f>
        <v>15642336</v>
      </c>
      <c r="L158" s="59">
        <f t="shared" ref="L158:L163" si="265">ROUND(K158/$AA158*100,2)</f>
        <v>74.569999999999993</v>
      </c>
      <c r="M158" s="58"/>
      <c r="N158" s="59"/>
      <c r="O158" s="58">
        <f>O159+O175+O173</f>
        <v>20975794</v>
      </c>
      <c r="P158" s="64">
        <f t="shared" ref="P158:P163" si="266">ROUND(O158/$AA158*100,2)</f>
        <v>100</v>
      </c>
      <c r="Q158" s="58"/>
      <c r="R158" s="59"/>
      <c r="S158" s="58"/>
      <c r="T158" s="59"/>
      <c r="U158" s="58"/>
      <c r="V158" s="59"/>
      <c r="W158" s="58"/>
      <c r="X158" s="59"/>
      <c r="Y158" s="58"/>
      <c r="Z158" s="59"/>
      <c r="AA158" s="58">
        <f>AA159+AA175+AA173</f>
        <v>20975794</v>
      </c>
      <c r="AB158" s="79">
        <v>100</v>
      </c>
      <c r="AC158" s="74">
        <f t="shared" ref="AC158:AC163" si="267">H158+J158+L158+N158</f>
        <v>100</v>
      </c>
      <c r="AD158" s="75">
        <f t="shared" ref="AD158:AD163" si="268">P158-AC158</f>
        <v>0</v>
      </c>
      <c r="AE158" s="74">
        <f t="shared" ref="AE158:AE163" si="269">R158+T158+V158+X158</f>
        <v>0</v>
      </c>
      <c r="AF158" s="75">
        <f t="shared" ref="AF158:AF163" si="270">AE158-Z158</f>
        <v>0</v>
      </c>
      <c r="AG158" s="74">
        <f t="shared" ref="AG158:AG163" si="271">P158+Z158-AB158</f>
        <v>0</v>
      </c>
      <c r="AH158" s="113">
        <f t="shared" ref="AH158:AH163" si="272">G158+I158+K158+M158-O158</f>
        <v>0</v>
      </c>
      <c r="AI158" s="113">
        <f t="shared" ref="AI158:AI163" si="273">Q158+S158+U158+W158-Y158</f>
        <v>0</v>
      </c>
      <c r="AJ158" s="114">
        <f t="shared" ref="AJ158:AJ163" si="274">O158+Y158-AA158</f>
        <v>0</v>
      </c>
      <c r="AK158" s="114"/>
      <c r="AL158" s="114"/>
      <c r="AM158" s="114"/>
      <c r="AN158" s="114"/>
    </row>
    <row r="159" spans="1:40" ht="30" customHeight="1" x14ac:dyDescent="0.4">
      <c r="A159" s="51"/>
      <c r="B159" s="51"/>
      <c r="C159" s="52" t="s">
        <v>24</v>
      </c>
      <c r="D159" s="51"/>
      <c r="E159" s="51"/>
      <c r="F159" s="53"/>
      <c r="G159" s="46">
        <f>SUM(G160:G172)</f>
        <v>1402800</v>
      </c>
      <c r="H159" s="6">
        <f>ROUND(G159/$AA159*100,2)</f>
        <v>8.58</v>
      </c>
      <c r="I159" s="5"/>
      <c r="J159" s="56"/>
      <c r="K159" s="46">
        <f>SUM(K160:K172)</f>
        <v>14948336</v>
      </c>
      <c r="L159" s="6">
        <f t="shared" si="265"/>
        <v>91.42</v>
      </c>
      <c r="M159" s="5"/>
      <c r="N159" s="56"/>
      <c r="O159" s="46">
        <f>SUM(O160:O172)</f>
        <v>16351136</v>
      </c>
      <c r="P159" s="54">
        <f t="shared" si="266"/>
        <v>100</v>
      </c>
      <c r="Q159" s="5"/>
      <c r="R159" s="56"/>
      <c r="S159" s="5"/>
      <c r="T159" s="56"/>
      <c r="U159" s="5"/>
      <c r="V159" s="56"/>
      <c r="W159" s="5"/>
      <c r="X159" s="56"/>
      <c r="Y159" s="5"/>
      <c r="Z159" s="56"/>
      <c r="AA159" s="46">
        <f>SUM(AA160:AA172)</f>
        <v>16351136</v>
      </c>
      <c r="AB159" s="57">
        <v>100</v>
      </c>
      <c r="AC159" s="61">
        <f t="shared" si="267"/>
        <v>100</v>
      </c>
      <c r="AD159" s="62">
        <f t="shared" si="268"/>
        <v>0</v>
      </c>
      <c r="AE159" s="61">
        <f t="shared" si="269"/>
        <v>0</v>
      </c>
      <c r="AF159" s="62">
        <f t="shared" si="270"/>
        <v>0</v>
      </c>
      <c r="AG159" s="61">
        <f t="shared" si="271"/>
        <v>0</v>
      </c>
      <c r="AH159" s="111">
        <f t="shared" si="272"/>
        <v>0</v>
      </c>
      <c r="AI159" s="111">
        <f t="shared" si="273"/>
        <v>0</v>
      </c>
      <c r="AJ159" s="112">
        <f t="shared" si="274"/>
        <v>0</v>
      </c>
      <c r="AK159" s="112"/>
      <c r="AL159" s="112"/>
      <c r="AM159" s="112"/>
      <c r="AN159" s="112"/>
    </row>
    <row r="160" spans="1:40" s="76" customFormat="1" ht="56.4" customHeight="1" x14ac:dyDescent="0.4">
      <c r="A160" s="51"/>
      <c r="B160" s="51"/>
      <c r="C160" s="51"/>
      <c r="D160" s="92" t="s">
        <v>19</v>
      </c>
      <c r="E160" s="222" t="s">
        <v>164</v>
      </c>
      <c r="F160" s="222"/>
      <c r="G160" s="46"/>
      <c r="H160" s="6"/>
      <c r="I160" s="5"/>
      <c r="J160" s="56"/>
      <c r="K160" s="46">
        <v>2947400</v>
      </c>
      <c r="L160" s="54">
        <f t="shared" si="265"/>
        <v>100</v>
      </c>
      <c r="M160" s="5"/>
      <c r="N160" s="56"/>
      <c r="O160" s="46">
        <f>G160+I160+K160+M160</f>
        <v>2947400</v>
      </c>
      <c r="P160" s="54">
        <f t="shared" si="266"/>
        <v>100</v>
      </c>
      <c r="Q160" s="5"/>
      <c r="R160" s="56"/>
      <c r="S160" s="5"/>
      <c r="T160" s="56"/>
      <c r="U160" s="5"/>
      <c r="V160" s="56"/>
      <c r="W160" s="5"/>
      <c r="X160" s="56"/>
      <c r="Y160" s="5"/>
      <c r="Z160" s="56"/>
      <c r="AA160" s="46">
        <f>O160+Y160</f>
        <v>2947400</v>
      </c>
      <c r="AB160" s="57">
        <v>100</v>
      </c>
      <c r="AC160" s="74">
        <f t="shared" si="267"/>
        <v>100</v>
      </c>
      <c r="AD160" s="75">
        <f t="shared" si="268"/>
        <v>0</v>
      </c>
      <c r="AE160" s="74">
        <f t="shared" si="269"/>
        <v>0</v>
      </c>
      <c r="AF160" s="75">
        <f t="shared" si="270"/>
        <v>0</v>
      </c>
      <c r="AG160" s="74">
        <f t="shared" si="271"/>
        <v>0</v>
      </c>
      <c r="AH160" s="113">
        <f t="shared" si="272"/>
        <v>0</v>
      </c>
      <c r="AI160" s="113">
        <f t="shared" si="273"/>
        <v>0</v>
      </c>
      <c r="AJ160" s="114">
        <f t="shared" si="274"/>
        <v>0</v>
      </c>
      <c r="AK160" s="114"/>
      <c r="AL160" s="114"/>
      <c r="AM160" s="114"/>
      <c r="AN160" s="114"/>
    </row>
    <row r="161" spans="1:256" ht="53.4" customHeight="1" x14ac:dyDescent="0.4">
      <c r="A161" s="51"/>
      <c r="B161" s="51"/>
      <c r="C161" s="51"/>
      <c r="D161" s="92" t="s">
        <v>21</v>
      </c>
      <c r="E161" s="222" t="s">
        <v>165</v>
      </c>
      <c r="F161" s="222"/>
      <c r="G161" s="46">
        <v>1402800</v>
      </c>
      <c r="H161" s="6">
        <f>ROUND(G161/$AA161*100,2)</f>
        <v>14.66</v>
      </c>
      <c r="I161" s="5"/>
      <c r="J161" s="56"/>
      <c r="K161" s="46">
        <v>8164500</v>
      </c>
      <c r="L161" s="6">
        <f t="shared" si="265"/>
        <v>85.34</v>
      </c>
      <c r="M161" s="5"/>
      <c r="N161" s="56"/>
      <c r="O161" s="46">
        <f>G161+I161+K161+M161</f>
        <v>9567300</v>
      </c>
      <c r="P161" s="54">
        <f t="shared" si="266"/>
        <v>100</v>
      </c>
      <c r="Q161" s="5"/>
      <c r="R161" s="56"/>
      <c r="S161" s="5"/>
      <c r="T161" s="56"/>
      <c r="U161" s="5"/>
      <c r="V161" s="56"/>
      <c r="W161" s="5"/>
      <c r="X161" s="56"/>
      <c r="Y161" s="5"/>
      <c r="Z161" s="56"/>
      <c r="AA161" s="46">
        <f>O161+Y161</f>
        <v>9567300</v>
      </c>
      <c r="AB161" s="57">
        <v>100</v>
      </c>
      <c r="AC161" s="61">
        <f t="shared" si="267"/>
        <v>100</v>
      </c>
      <c r="AD161" s="62">
        <f t="shared" si="268"/>
        <v>0</v>
      </c>
      <c r="AE161" s="61">
        <f t="shared" si="269"/>
        <v>0</v>
      </c>
      <c r="AF161" s="62">
        <f t="shared" si="270"/>
        <v>0</v>
      </c>
      <c r="AG161" s="61">
        <f t="shared" si="271"/>
        <v>0</v>
      </c>
      <c r="AH161" s="111">
        <f t="shared" si="272"/>
        <v>0</v>
      </c>
      <c r="AI161" s="111">
        <f t="shared" si="273"/>
        <v>0</v>
      </c>
      <c r="AJ161" s="112">
        <f t="shared" si="274"/>
        <v>0</v>
      </c>
      <c r="AK161" s="112"/>
      <c r="AL161" s="112"/>
      <c r="AM161" s="112"/>
      <c r="AN161" s="112"/>
    </row>
    <row r="162" spans="1:256" ht="42" customHeight="1" x14ac:dyDescent="0.4">
      <c r="A162" s="51"/>
      <c r="B162" s="51"/>
      <c r="C162" s="51"/>
      <c r="D162" s="92" t="s">
        <v>26</v>
      </c>
      <c r="E162" s="188" t="s">
        <v>67</v>
      </c>
      <c r="F162" s="188"/>
      <c r="G162" s="46"/>
      <c r="H162" s="6"/>
      <c r="I162" s="5"/>
      <c r="J162" s="56"/>
      <c r="K162" s="46">
        <v>2880000</v>
      </c>
      <c r="L162" s="54">
        <f t="shared" si="265"/>
        <v>100</v>
      </c>
      <c r="M162" s="5"/>
      <c r="N162" s="56"/>
      <c r="O162" s="46">
        <f>G162+I162+K162+M162</f>
        <v>2880000</v>
      </c>
      <c r="P162" s="54">
        <f t="shared" si="266"/>
        <v>100</v>
      </c>
      <c r="Q162" s="5"/>
      <c r="R162" s="56"/>
      <c r="S162" s="5"/>
      <c r="T162" s="56"/>
      <c r="U162" s="5"/>
      <c r="V162" s="56"/>
      <c r="W162" s="5"/>
      <c r="X162" s="56"/>
      <c r="Y162" s="5"/>
      <c r="Z162" s="56"/>
      <c r="AA162" s="46">
        <f>O162+Y162</f>
        <v>2880000</v>
      </c>
      <c r="AB162" s="57">
        <v>100</v>
      </c>
      <c r="AC162" s="61">
        <f t="shared" si="267"/>
        <v>100</v>
      </c>
      <c r="AD162" s="62">
        <f t="shared" si="268"/>
        <v>0</v>
      </c>
      <c r="AE162" s="61">
        <f t="shared" si="269"/>
        <v>0</v>
      </c>
      <c r="AF162" s="62">
        <f t="shared" si="270"/>
        <v>0</v>
      </c>
      <c r="AG162" s="61">
        <f t="shared" si="271"/>
        <v>0</v>
      </c>
      <c r="AH162" s="111">
        <f t="shared" si="272"/>
        <v>0</v>
      </c>
      <c r="AI162" s="111">
        <f t="shared" si="273"/>
        <v>0</v>
      </c>
      <c r="AJ162" s="112">
        <f t="shared" si="274"/>
        <v>0</v>
      </c>
      <c r="AK162" s="112"/>
      <c r="AL162" s="112"/>
      <c r="AM162" s="112"/>
      <c r="AN162" s="112"/>
    </row>
    <row r="163" spans="1:256" s="81" customFormat="1" ht="42" customHeight="1" x14ac:dyDescent="0.4">
      <c r="A163" s="69"/>
      <c r="B163" s="69"/>
      <c r="C163" s="69"/>
      <c r="D163" s="105" t="s">
        <v>27</v>
      </c>
      <c r="E163" s="221" t="s">
        <v>128</v>
      </c>
      <c r="F163" s="221"/>
      <c r="G163" s="7"/>
      <c r="H163" s="78"/>
      <c r="I163" s="7"/>
      <c r="J163" s="78"/>
      <c r="K163" s="7">
        <v>5000</v>
      </c>
      <c r="L163" s="70">
        <f t="shared" si="265"/>
        <v>100</v>
      </c>
      <c r="M163" s="82"/>
      <c r="N163" s="83"/>
      <c r="O163" s="7">
        <f>G163+I163+K163+M163</f>
        <v>5000</v>
      </c>
      <c r="P163" s="70">
        <f t="shared" si="266"/>
        <v>100</v>
      </c>
      <c r="Q163" s="82"/>
      <c r="R163" s="83"/>
      <c r="S163" s="82"/>
      <c r="T163" s="83"/>
      <c r="U163" s="82"/>
      <c r="V163" s="83"/>
      <c r="W163" s="82"/>
      <c r="X163" s="83"/>
      <c r="Y163" s="82"/>
      <c r="Z163" s="83"/>
      <c r="AA163" s="7">
        <f>O163+Y163</f>
        <v>5000</v>
      </c>
      <c r="AB163" s="89">
        <v>100</v>
      </c>
      <c r="AC163" s="61">
        <f t="shared" si="267"/>
        <v>100</v>
      </c>
      <c r="AD163" s="62">
        <f t="shared" si="268"/>
        <v>0</v>
      </c>
      <c r="AE163" s="61">
        <f t="shared" si="269"/>
        <v>0</v>
      </c>
      <c r="AF163" s="62">
        <f t="shared" si="270"/>
        <v>0</v>
      </c>
      <c r="AG163" s="61">
        <f t="shared" si="271"/>
        <v>0</v>
      </c>
      <c r="AH163" s="111">
        <f t="shared" si="272"/>
        <v>0</v>
      </c>
      <c r="AI163" s="111">
        <f t="shared" si="273"/>
        <v>0</v>
      </c>
      <c r="AJ163" s="112">
        <f t="shared" si="274"/>
        <v>0</v>
      </c>
      <c r="AK163" s="112"/>
      <c r="AL163" s="112"/>
      <c r="AM163" s="112"/>
      <c r="AN163" s="112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</row>
    <row r="164" spans="1:256" s="8" customFormat="1" ht="30" customHeight="1" x14ac:dyDescent="0.5">
      <c r="F164" s="208" t="s">
        <v>0</v>
      </c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9" t="s">
        <v>1</v>
      </c>
      <c r="R164" s="10"/>
      <c r="S164" s="11"/>
      <c r="T164" s="10"/>
      <c r="U164" s="11"/>
      <c r="V164" s="10"/>
      <c r="W164" s="12" t="s">
        <v>59</v>
      </c>
      <c r="X164" s="10"/>
      <c r="Y164" s="11"/>
      <c r="Z164" s="10"/>
      <c r="AA164" s="11"/>
      <c r="AB164" s="11"/>
      <c r="AC164" s="1"/>
      <c r="AD164" s="13"/>
      <c r="AE164" s="13"/>
      <c r="AF164" s="13"/>
      <c r="AG164" s="13"/>
      <c r="AH164" s="115"/>
      <c r="AI164" s="115"/>
      <c r="AJ164" s="115"/>
      <c r="AK164" s="115"/>
      <c r="AL164" s="115"/>
      <c r="AM164" s="115"/>
      <c r="AN164" s="115"/>
      <c r="AO164" s="13"/>
      <c r="AP164" s="13"/>
      <c r="AQ164" s="13"/>
      <c r="AR164" s="13"/>
      <c r="AS164" s="13"/>
    </row>
    <row r="165" spans="1:256" ht="21" customHeight="1" x14ac:dyDescent="0.3">
      <c r="F165" s="15"/>
      <c r="G165" s="16"/>
      <c r="H165" s="17"/>
      <c r="I165" s="16"/>
      <c r="J165" s="17"/>
      <c r="K165" s="16"/>
      <c r="L165" s="17"/>
      <c r="M165" s="16"/>
      <c r="N165" s="17"/>
      <c r="O165" s="16"/>
      <c r="P165" s="17"/>
      <c r="Q165" s="16"/>
      <c r="R165" s="17"/>
      <c r="S165" s="16"/>
      <c r="T165" s="17"/>
      <c r="U165" s="16"/>
      <c r="V165" s="17"/>
      <c r="W165" s="16"/>
      <c r="X165" s="17"/>
      <c r="Y165" s="16"/>
      <c r="Z165" s="18"/>
      <c r="AA165" s="16"/>
      <c r="AB165" s="19" t="s">
        <v>2</v>
      </c>
      <c r="AC165" s="20"/>
      <c r="AD165" s="2"/>
      <c r="AE165" s="21"/>
      <c r="AF165" s="21"/>
      <c r="AG165" s="21"/>
      <c r="AH165" s="116"/>
      <c r="AI165" s="116"/>
      <c r="AJ165" s="116"/>
      <c r="AK165" s="116"/>
      <c r="AL165" s="116"/>
      <c r="AM165" s="116"/>
      <c r="AN165" s="116"/>
      <c r="AO165" s="21"/>
      <c r="AP165" s="21"/>
      <c r="AQ165" s="21"/>
      <c r="AR165" s="21"/>
      <c r="AS165" s="21"/>
      <c r="AT165" s="21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s="26" customFormat="1" ht="18" customHeight="1" x14ac:dyDescent="0.4">
      <c r="A166" s="209" t="s">
        <v>86</v>
      </c>
      <c r="B166" s="210"/>
      <c r="C166" s="210"/>
      <c r="D166" s="210"/>
      <c r="E166" s="210"/>
      <c r="F166" s="211"/>
      <c r="G166" s="189" t="s">
        <v>3</v>
      </c>
      <c r="H166" s="190"/>
      <c r="I166" s="190"/>
      <c r="J166" s="190"/>
      <c r="K166" s="190"/>
      <c r="L166" s="190"/>
      <c r="M166" s="190"/>
      <c r="N166" s="190"/>
      <c r="O166" s="190"/>
      <c r="P166" s="196"/>
      <c r="Q166" s="193" t="s">
        <v>4</v>
      </c>
      <c r="R166" s="194"/>
      <c r="S166" s="194"/>
      <c r="T166" s="194"/>
      <c r="U166" s="194"/>
      <c r="V166" s="194"/>
      <c r="W166" s="194"/>
      <c r="X166" s="194"/>
      <c r="Y166" s="194"/>
      <c r="Z166" s="195"/>
      <c r="AA166" s="189" t="s">
        <v>5</v>
      </c>
      <c r="AB166" s="190"/>
      <c r="AC166" s="23"/>
      <c r="AD166" s="3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</row>
    <row r="167" spans="1:256" s="26" customFormat="1" ht="18" customHeight="1" x14ac:dyDescent="0.4">
      <c r="A167" s="212"/>
      <c r="B167" s="212"/>
      <c r="C167" s="212"/>
      <c r="D167" s="212"/>
      <c r="E167" s="212"/>
      <c r="F167" s="213"/>
      <c r="G167" s="191"/>
      <c r="H167" s="192"/>
      <c r="I167" s="192"/>
      <c r="J167" s="192"/>
      <c r="K167" s="192"/>
      <c r="L167" s="192"/>
      <c r="M167" s="192"/>
      <c r="N167" s="192"/>
      <c r="O167" s="192"/>
      <c r="P167" s="197"/>
      <c r="Q167" s="193" t="s">
        <v>6</v>
      </c>
      <c r="R167" s="194"/>
      <c r="S167" s="194"/>
      <c r="T167" s="194"/>
      <c r="U167" s="194"/>
      <c r="V167" s="195"/>
      <c r="W167" s="189" t="s">
        <v>7</v>
      </c>
      <c r="X167" s="196"/>
      <c r="Y167" s="189" t="s">
        <v>8</v>
      </c>
      <c r="Z167" s="196"/>
      <c r="AA167" s="191"/>
      <c r="AB167" s="192"/>
      <c r="AC167" s="23"/>
      <c r="AD167" s="3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</row>
    <row r="168" spans="1:256" s="26" customFormat="1" ht="18" customHeight="1" x14ac:dyDescent="0.4">
      <c r="A168" s="212"/>
      <c r="B168" s="212"/>
      <c r="C168" s="212"/>
      <c r="D168" s="212"/>
      <c r="E168" s="212"/>
      <c r="F168" s="213"/>
      <c r="G168" s="193" t="s">
        <v>9</v>
      </c>
      <c r="H168" s="195"/>
      <c r="I168" s="193" t="s">
        <v>10</v>
      </c>
      <c r="J168" s="195"/>
      <c r="K168" s="193" t="s">
        <v>11</v>
      </c>
      <c r="L168" s="195"/>
      <c r="M168" s="193" t="s">
        <v>12</v>
      </c>
      <c r="N168" s="195"/>
      <c r="O168" s="193" t="s">
        <v>8</v>
      </c>
      <c r="P168" s="195"/>
      <c r="Q168" s="193" t="s">
        <v>13</v>
      </c>
      <c r="R168" s="195"/>
      <c r="S168" s="193" t="s">
        <v>14</v>
      </c>
      <c r="T168" s="195"/>
      <c r="U168" s="193" t="s">
        <v>12</v>
      </c>
      <c r="V168" s="195"/>
      <c r="W168" s="191"/>
      <c r="X168" s="197"/>
      <c r="Y168" s="191"/>
      <c r="Z168" s="197"/>
      <c r="AA168" s="198" t="s">
        <v>15</v>
      </c>
      <c r="AB168" s="189" t="s">
        <v>121</v>
      </c>
      <c r="AC168" s="23"/>
      <c r="AD168" s="3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  <c r="IU168" s="28"/>
      <c r="IV168" s="28"/>
    </row>
    <row r="169" spans="1:256" s="32" customFormat="1" ht="18" customHeight="1" x14ac:dyDescent="0.4">
      <c r="A169" s="214"/>
      <c r="B169" s="214"/>
      <c r="C169" s="214"/>
      <c r="D169" s="214"/>
      <c r="E169" s="214"/>
      <c r="F169" s="215"/>
      <c r="G169" s="29" t="s">
        <v>16</v>
      </c>
      <c r="H169" s="30" t="s">
        <v>121</v>
      </c>
      <c r="I169" s="29" t="s">
        <v>16</v>
      </c>
      <c r="J169" s="30" t="s">
        <v>121</v>
      </c>
      <c r="K169" s="29" t="s">
        <v>16</v>
      </c>
      <c r="L169" s="30" t="s">
        <v>121</v>
      </c>
      <c r="M169" s="29" t="s">
        <v>16</v>
      </c>
      <c r="N169" s="30" t="s">
        <v>121</v>
      </c>
      <c r="O169" s="29" t="s">
        <v>16</v>
      </c>
      <c r="P169" s="30" t="s">
        <v>121</v>
      </c>
      <c r="Q169" s="29" t="s">
        <v>16</v>
      </c>
      <c r="R169" s="30" t="s">
        <v>121</v>
      </c>
      <c r="S169" s="29" t="s">
        <v>16</v>
      </c>
      <c r="T169" s="30" t="s">
        <v>121</v>
      </c>
      <c r="U169" s="29" t="s">
        <v>16</v>
      </c>
      <c r="V169" s="30" t="s">
        <v>121</v>
      </c>
      <c r="W169" s="29" t="s">
        <v>16</v>
      </c>
      <c r="X169" s="30" t="s">
        <v>121</v>
      </c>
      <c r="Y169" s="29" t="s">
        <v>16</v>
      </c>
      <c r="Z169" s="30" t="s">
        <v>121</v>
      </c>
      <c r="AA169" s="199"/>
      <c r="AB169" s="191"/>
      <c r="AC169" s="31"/>
      <c r="AD169" s="4" t="s">
        <v>51</v>
      </c>
      <c r="AE169" s="24"/>
      <c r="AF169" s="4" t="s">
        <v>51</v>
      </c>
      <c r="AG169" s="4" t="s">
        <v>52</v>
      </c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</row>
    <row r="170" spans="1:256" s="32" customFormat="1" ht="8.5" customHeight="1" x14ac:dyDescent="0.4">
      <c r="A170" s="33"/>
      <c r="B170" s="33"/>
      <c r="C170" s="33"/>
      <c r="D170" s="33"/>
      <c r="E170" s="33"/>
      <c r="F170" s="33"/>
      <c r="G170" s="34"/>
      <c r="H170" s="35"/>
      <c r="I170" s="34"/>
      <c r="J170" s="35"/>
      <c r="K170" s="34"/>
      <c r="L170" s="35"/>
      <c r="M170" s="34"/>
      <c r="N170" s="35"/>
      <c r="O170" s="34"/>
      <c r="P170" s="35"/>
      <c r="Q170" s="34"/>
      <c r="R170" s="35"/>
      <c r="S170" s="34"/>
      <c r="T170" s="35"/>
      <c r="U170" s="34"/>
      <c r="V170" s="35"/>
      <c r="W170" s="34"/>
      <c r="X170" s="35"/>
      <c r="Y170" s="34"/>
      <c r="Z170" s="35"/>
      <c r="AA170" s="34"/>
      <c r="AB170" s="34"/>
      <c r="AC170" s="31"/>
      <c r="AD170" s="4"/>
      <c r="AE170" s="24"/>
      <c r="AF170" s="4"/>
      <c r="AG170" s="4"/>
      <c r="AH170" s="117"/>
      <c r="AI170" s="117"/>
      <c r="AJ170" s="117"/>
      <c r="AK170" s="117"/>
      <c r="AL170" s="117"/>
      <c r="AM170" s="117"/>
      <c r="AN170" s="117"/>
      <c r="AO170" s="24"/>
      <c r="AP170" s="24"/>
      <c r="AQ170" s="24"/>
      <c r="AR170" s="24"/>
      <c r="AS170" s="24"/>
      <c r="AT170" s="24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</row>
    <row r="171" spans="1:256" s="141" customFormat="1" ht="41" customHeight="1" x14ac:dyDescent="0.4">
      <c r="A171" s="51"/>
      <c r="B171" s="51"/>
      <c r="C171" s="51"/>
      <c r="D171" s="92" t="s">
        <v>28</v>
      </c>
      <c r="E171" s="188" t="s">
        <v>87</v>
      </c>
      <c r="F171" s="188"/>
      <c r="G171" s="46"/>
      <c r="H171" s="6"/>
      <c r="I171" s="67"/>
      <c r="J171" s="6"/>
      <c r="K171" s="46">
        <v>331436</v>
      </c>
      <c r="L171" s="54">
        <f>ROUND(K171/$AA171*100,2)</f>
        <v>100</v>
      </c>
      <c r="M171" s="67"/>
      <c r="N171" s="6"/>
      <c r="O171" s="46">
        <f t="shared" ref="O171" si="275">G171+I171+K171+M171</f>
        <v>331436</v>
      </c>
      <c r="P171" s="54">
        <f>ROUND(O171/$AA171*100,2)</f>
        <v>100</v>
      </c>
      <c r="Q171" s="67"/>
      <c r="R171" s="6"/>
      <c r="S171" s="67"/>
      <c r="T171" s="6"/>
      <c r="U171" s="67"/>
      <c r="V171" s="6"/>
      <c r="W171" s="67"/>
      <c r="X171" s="6"/>
      <c r="Y171" s="67"/>
      <c r="Z171" s="6"/>
      <c r="AA171" s="46">
        <f t="shared" ref="AA171" si="276">O171+Y171</f>
        <v>331436</v>
      </c>
      <c r="AB171" s="68">
        <v>100</v>
      </c>
      <c r="AC171" s="61">
        <f t="shared" ref="AC171" si="277">H171+J171+L171+N171</f>
        <v>100</v>
      </c>
      <c r="AD171" s="62">
        <f t="shared" ref="AD171" si="278">P171-AC171</f>
        <v>0</v>
      </c>
      <c r="AE171" s="61">
        <f t="shared" ref="AE171" si="279">R171+T171+V171+X171</f>
        <v>0</v>
      </c>
      <c r="AF171" s="62">
        <f t="shared" ref="AF171" si="280">AE171-Z171</f>
        <v>0</v>
      </c>
      <c r="AG171" s="61">
        <f t="shared" ref="AG171" si="281">P171+Z171-AB171</f>
        <v>0</v>
      </c>
      <c r="AH171" s="111">
        <f t="shared" ref="AH171" si="282">G171+I171+K171+M171-O171</f>
        <v>0</v>
      </c>
      <c r="AI171" s="111">
        <f t="shared" ref="AI171" si="283">Q171+S171+U171+W171-Y171</f>
        <v>0</v>
      </c>
      <c r="AJ171" s="112">
        <f t="shared" ref="AJ171" si="284">O171+Y171-AA171</f>
        <v>0</v>
      </c>
      <c r="AK171" s="112"/>
      <c r="AL171" s="112"/>
      <c r="AM171" s="112"/>
      <c r="AN171" s="112"/>
    </row>
    <row r="172" spans="1:256" ht="53" customHeight="1" x14ac:dyDescent="0.4">
      <c r="A172" s="51"/>
      <c r="B172" s="51"/>
      <c r="C172" s="51"/>
      <c r="D172" s="142" t="s">
        <v>32</v>
      </c>
      <c r="E172" s="222" t="s">
        <v>166</v>
      </c>
      <c r="F172" s="222"/>
      <c r="G172" s="46"/>
      <c r="H172" s="6"/>
      <c r="I172" s="67"/>
      <c r="J172" s="6"/>
      <c r="K172" s="46">
        <v>620000</v>
      </c>
      <c r="L172" s="54">
        <f>ROUND(K172/$AA172*100,2)</f>
        <v>100</v>
      </c>
      <c r="M172" s="67"/>
      <c r="N172" s="6"/>
      <c r="O172" s="46">
        <f t="shared" ref="O172" si="285">G172+I172+K172+M172</f>
        <v>620000</v>
      </c>
      <c r="P172" s="54">
        <f t="shared" ref="P172:P174" si="286">ROUND(O172/$AA172*100,2)</f>
        <v>100</v>
      </c>
      <c r="Q172" s="67"/>
      <c r="R172" s="6"/>
      <c r="S172" s="67"/>
      <c r="T172" s="6"/>
      <c r="U172" s="67"/>
      <c r="V172" s="6"/>
      <c r="W172" s="67"/>
      <c r="X172" s="6"/>
      <c r="Y172" s="67"/>
      <c r="Z172" s="6"/>
      <c r="AA172" s="46">
        <f t="shared" ref="AA172" si="287">O172+Y172</f>
        <v>620000</v>
      </c>
      <c r="AB172" s="68">
        <v>100</v>
      </c>
      <c r="AC172" s="61">
        <f t="shared" ref="AC172:AC173" si="288">H172+J172+L172+N172</f>
        <v>100</v>
      </c>
      <c r="AD172" s="62">
        <f t="shared" ref="AD172:AD173" si="289">P172-AC172</f>
        <v>0</v>
      </c>
      <c r="AE172" s="61">
        <f t="shared" ref="AE172:AE173" si="290">R172+T172+V172+X172</f>
        <v>0</v>
      </c>
      <c r="AF172" s="62">
        <f t="shared" ref="AF172:AF173" si="291">AE172-Z172</f>
        <v>0</v>
      </c>
      <c r="AG172" s="61">
        <f t="shared" ref="AG172:AG173" si="292">P172+Z172-AB172</f>
        <v>0</v>
      </c>
      <c r="AH172" s="111">
        <f t="shared" ref="AH172:AH173" si="293">G172+I172+K172+M172-O172</f>
        <v>0</v>
      </c>
      <c r="AI172" s="111">
        <f t="shared" ref="AI172:AI173" si="294">Q172+S172+U172+W172-Y172</f>
        <v>0</v>
      </c>
      <c r="AJ172" s="112">
        <f t="shared" ref="AJ172:AJ173" si="295">O172+Y172-AA172</f>
        <v>0</v>
      </c>
      <c r="AK172" s="112"/>
      <c r="AL172" s="112"/>
      <c r="AM172" s="112"/>
      <c r="AN172" s="112"/>
    </row>
    <row r="173" spans="1:256" s="95" customFormat="1" ht="27" customHeight="1" x14ac:dyDescent="0.4">
      <c r="A173" s="51"/>
      <c r="B173" s="51"/>
      <c r="C173" s="109" t="s">
        <v>29</v>
      </c>
      <c r="D173" s="51"/>
      <c r="E173" s="51"/>
      <c r="F173" s="108"/>
      <c r="G173" s="46">
        <f>G174</f>
        <v>306000</v>
      </c>
      <c r="H173" s="6">
        <f t="shared" ref="H173:H174" si="296">ROUND(G173/$AA173*100,2)</f>
        <v>30.6</v>
      </c>
      <c r="I173" s="58"/>
      <c r="J173" s="59"/>
      <c r="K173" s="46">
        <f>K174</f>
        <v>694000</v>
      </c>
      <c r="L173" s="6">
        <f>ROUND(K173/$AA173*100,2)</f>
        <v>69.400000000000006</v>
      </c>
      <c r="M173" s="5"/>
      <c r="N173" s="6"/>
      <c r="O173" s="46">
        <f>SUM(O174:O174)</f>
        <v>1000000</v>
      </c>
      <c r="P173" s="54">
        <f t="shared" si="286"/>
        <v>100</v>
      </c>
      <c r="Q173" s="5"/>
      <c r="R173" s="6"/>
      <c r="S173" s="5"/>
      <c r="T173" s="6"/>
      <c r="U173" s="5"/>
      <c r="V173" s="6"/>
      <c r="W173" s="5"/>
      <c r="X173" s="56"/>
      <c r="Y173" s="5"/>
      <c r="Z173" s="6"/>
      <c r="AA173" s="46">
        <f>SUM(AA174:AA174)</f>
        <v>1000000</v>
      </c>
      <c r="AB173" s="67">
        <f>ROUND(AA173/$AA173*100,2)</f>
        <v>100</v>
      </c>
      <c r="AC173" s="93">
        <f t="shared" si="288"/>
        <v>100</v>
      </c>
      <c r="AD173" s="94">
        <f t="shared" si="289"/>
        <v>0</v>
      </c>
      <c r="AE173" s="93">
        <f t="shared" si="290"/>
        <v>0</v>
      </c>
      <c r="AF173" s="94">
        <f t="shared" si="291"/>
        <v>0</v>
      </c>
      <c r="AG173" s="93">
        <f t="shared" si="292"/>
        <v>0</v>
      </c>
      <c r="AH173" s="118">
        <f t="shared" si="293"/>
        <v>0</v>
      </c>
      <c r="AI173" s="118">
        <f t="shared" si="294"/>
        <v>0</v>
      </c>
      <c r="AJ173" s="119">
        <f t="shared" si="295"/>
        <v>0</v>
      </c>
      <c r="AK173" s="119"/>
      <c r="AL173" s="119"/>
      <c r="AM173" s="119"/>
      <c r="AN173" s="119"/>
    </row>
    <row r="174" spans="1:256" ht="41" customHeight="1" x14ac:dyDescent="0.4">
      <c r="A174" s="51"/>
      <c r="B174" s="51"/>
      <c r="C174" s="51"/>
      <c r="D174" s="107"/>
      <c r="E174" s="188" t="s">
        <v>129</v>
      </c>
      <c r="F174" s="188"/>
      <c r="G174" s="46">
        <v>306000</v>
      </c>
      <c r="H174" s="6">
        <f t="shared" si="296"/>
        <v>30.6</v>
      </c>
      <c r="I174" s="5"/>
      <c r="J174" s="56"/>
      <c r="K174" s="46">
        <v>694000</v>
      </c>
      <c r="L174" s="6">
        <f>ROUND(K174/$AA174*100,2)</f>
        <v>69.400000000000006</v>
      </c>
      <c r="M174" s="5"/>
      <c r="N174" s="56"/>
      <c r="O174" s="46">
        <f>G174+I174+K174+M174</f>
        <v>1000000</v>
      </c>
      <c r="P174" s="54">
        <f t="shared" si="286"/>
        <v>100</v>
      </c>
      <c r="Q174" s="5"/>
      <c r="R174" s="56"/>
      <c r="S174" s="5"/>
      <c r="T174" s="56"/>
      <c r="U174" s="5"/>
      <c r="V174" s="56"/>
      <c r="W174" s="5"/>
      <c r="X174" s="56"/>
      <c r="Y174" s="5"/>
      <c r="Z174" s="56"/>
      <c r="AA174" s="46">
        <f>O174+Y174</f>
        <v>1000000</v>
      </c>
      <c r="AB174" s="57">
        <v>100</v>
      </c>
      <c r="AC174" s="61">
        <f>H174+J174+L174+N174</f>
        <v>100</v>
      </c>
      <c r="AD174" s="62">
        <f>P174-AC174</f>
        <v>0</v>
      </c>
      <c r="AE174" s="61">
        <f>R174+T174+V174+X174</f>
        <v>0</v>
      </c>
      <c r="AF174" s="62">
        <f>AE174-Z174</f>
        <v>0</v>
      </c>
      <c r="AG174" s="61">
        <f>P174+Z174-AB174</f>
        <v>0</v>
      </c>
      <c r="AH174" s="111">
        <f>G174+I174+K174+M174-O174</f>
        <v>0</v>
      </c>
      <c r="AI174" s="111">
        <f>Q174+S174+U174+W174-Y174</f>
        <v>0</v>
      </c>
      <c r="AJ174" s="112"/>
      <c r="AK174" s="112"/>
      <c r="AL174" s="112"/>
      <c r="AM174" s="112"/>
      <c r="AN174" s="112"/>
    </row>
    <row r="175" spans="1:256" ht="27" customHeight="1" x14ac:dyDescent="0.4">
      <c r="A175" s="51"/>
      <c r="B175" s="51"/>
      <c r="C175" s="109" t="s">
        <v>58</v>
      </c>
      <c r="D175" s="51"/>
      <c r="E175" s="51"/>
      <c r="F175" s="108"/>
      <c r="G175" s="46">
        <f>SUM(G176:G177)</f>
        <v>3624658</v>
      </c>
      <c r="H175" s="54">
        <f>ROUND(G175/$AA175*100,2)</f>
        <v>100</v>
      </c>
      <c r="I175" s="67"/>
      <c r="J175" s="6"/>
      <c r="K175" s="67"/>
      <c r="L175" s="6"/>
      <c r="M175" s="67"/>
      <c r="N175" s="6"/>
      <c r="O175" s="46">
        <f>SUM(O176:O177)</f>
        <v>3624658</v>
      </c>
      <c r="P175" s="54">
        <f>ROUND(O175/$AA175*100,2)</f>
        <v>100</v>
      </c>
      <c r="Q175" s="67"/>
      <c r="R175" s="6"/>
      <c r="S175" s="67"/>
      <c r="T175" s="6"/>
      <c r="U175" s="67"/>
      <c r="V175" s="6"/>
      <c r="W175" s="67"/>
      <c r="X175" s="6"/>
      <c r="Y175" s="67"/>
      <c r="Z175" s="6"/>
      <c r="AA175" s="46">
        <f>SUM(AA176:AA177)</f>
        <v>3624658</v>
      </c>
      <c r="AB175" s="57">
        <v>100</v>
      </c>
      <c r="AC175" s="61">
        <f>H175+J175+L175+N175</f>
        <v>100</v>
      </c>
      <c r="AD175" s="62">
        <f>P175-AC175</f>
        <v>0</v>
      </c>
      <c r="AE175" s="61">
        <f>R175+T175+V175+X175</f>
        <v>0</v>
      </c>
      <c r="AF175" s="62">
        <f>AE175-Z175</f>
        <v>0</v>
      </c>
      <c r="AG175" s="61">
        <f>P175+Z175-AB175</f>
        <v>0</v>
      </c>
      <c r="AH175" s="111">
        <f>G175+I175+K175+M175-O175</f>
        <v>0</v>
      </c>
      <c r="AI175" s="111">
        <f>Q175+S175+U175+W175-Y175</f>
        <v>0</v>
      </c>
      <c r="AJ175" s="112">
        <f>O175+Y175-AA175</f>
        <v>0</v>
      </c>
      <c r="AK175" s="112"/>
      <c r="AL175" s="112"/>
      <c r="AM175" s="112"/>
      <c r="AN175" s="112"/>
    </row>
    <row r="176" spans="1:256" s="77" customFormat="1" ht="27" customHeight="1" x14ac:dyDescent="0.4">
      <c r="A176" s="80"/>
      <c r="B176" s="80"/>
      <c r="C176" s="80"/>
      <c r="D176" s="107" t="s">
        <v>19</v>
      </c>
      <c r="E176" s="206" t="s">
        <v>20</v>
      </c>
      <c r="F176" s="206"/>
      <c r="G176" s="46">
        <v>997857</v>
      </c>
      <c r="H176" s="54">
        <f>ROUND(G176/$AA176*100,2)</f>
        <v>100</v>
      </c>
      <c r="I176" s="5"/>
      <c r="J176" s="56"/>
      <c r="K176" s="5"/>
      <c r="L176" s="56"/>
      <c r="M176" s="5"/>
      <c r="N176" s="56"/>
      <c r="O176" s="46">
        <f>G176+I176+K176+M176</f>
        <v>997857</v>
      </c>
      <c r="P176" s="54">
        <f>ROUND(O176/$AA176*100,2)</f>
        <v>100</v>
      </c>
      <c r="Q176" s="5"/>
      <c r="R176" s="56"/>
      <c r="S176" s="5"/>
      <c r="T176" s="56"/>
      <c r="U176" s="5"/>
      <c r="V176" s="56"/>
      <c r="W176" s="5"/>
      <c r="X176" s="56"/>
      <c r="Y176" s="5"/>
      <c r="Z176" s="56"/>
      <c r="AA176" s="46">
        <f>O176+Y176</f>
        <v>997857</v>
      </c>
      <c r="AB176" s="57">
        <v>100</v>
      </c>
      <c r="AC176" s="61">
        <f>H176+J176+L176+N176</f>
        <v>100</v>
      </c>
      <c r="AD176" s="62">
        <f>P176-AC176</f>
        <v>0</v>
      </c>
      <c r="AE176" s="61">
        <f>R176+T176+V176+X176</f>
        <v>0</v>
      </c>
      <c r="AF176" s="62">
        <f>AE176-Z176</f>
        <v>0</v>
      </c>
      <c r="AG176" s="61">
        <f>P176+Z176-AB176</f>
        <v>0</v>
      </c>
      <c r="AH176" s="111">
        <f>G176+I176+K176+M176-O176</f>
        <v>0</v>
      </c>
      <c r="AI176" s="111">
        <f>Q176+S176+U176+W176-Y176</f>
        <v>0</v>
      </c>
      <c r="AJ176" s="112">
        <f>O176+Y176-AA176</f>
        <v>0</v>
      </c>
      <c r="AK176" s="112"/>
      <c r="AL176" s="112"/>
      <c r="AM176" s="112"/>
      <c r="AN176" s="112"/>
    </row>
    <row r="177" spans="1:109" ht="27" customHeight="1" x14ac:dyDescent="0.4">
      <c r="A177" s="51"/>
      <c r="B177" s="51"/>
      <c r="C177" s="51"/>
      <c r="D177" s="92" t="s">
        <v>21</v>
      </c>
      <c r="E177" s="204" t="s">
        <v>22</v>
      </c>
      <c r="F177" s="205"/>
      <c r="G177" s="46">
        <v>2626801</v>
      </c>
      <c r="H177" s="54">
        <f>ROUND(G177/$AA177*100,2)</f>
        <v>100</v>
      </c>
      <c r="I177" s="5"/>
      <c r="J177" s="56"/>
      <c r="K177" s="5"/>
      <c r="L177" s="56"/>
      <c r="M177" s="5"/>
      <c r="N177" s="56"/>
      <c r="O177" s="46">
        <f>G177+I177+K177+M177</f>
        <v>2626801</v>
      </c>
      <c r="P177" s="54">
        <f>ROUND(O177/$AA177*100,2)</f>
        <v>100</v>
      </c>
      <c r="Q177" s="5"/>
      <c r="R177" s="56"/>
      <c r="S177" s="5"/>
      <c r="T177" s="56"/>
      <c r="U177" s="5"/>
      <c r="V177" s="56"/>
      <c r="W177" s="5"/>
      <c r="X177" s="56"/>
      <c r="Y177" s="5"/>
      <c r="Z177" s="56"/>
      <c r="AA177" s="46">
        <f>O177+Y177</f>
        <v>2626801</v>
      </c>
      <c r="AB177" s="57">
        <v>100</v>
      </c>
      <c r="AC177" s="61">
        <f>H177+J177+L177+N177</f>
        <v>100</v>
      </c>
      <c r="AD177" s="62">
        <f>P177-AC177</f>
        <v>0</v>
      </c>
      <c r="AE177" s="61">
        <f>R177+T177+V177+X177</f>
        <v>0</v>
      </c>
      <c r="AF177" s="62">
        <f>AE177-Z177</f>
        <v>0</v>
      </c>
      <c r="AG177" s="61">
        <f>P177+Z177-AB177</f>
        <v>0</v>
      </c>
      <c r="AH177" s="111">
        <f>G177+I177+K177+M177-O177</f>
        <v>0</v>
      </c>
      <c r="AI177" s="111">
        <f>Q177+S177+U177+W177-Y177</f>
        <v>0</v>
      </c>
      <c r="AJ177" s="112">
        <f>O177+Y177-AA177</f>
        <v>0</v>
      </c>
      <c r="AK177" s="112"/>
      <c r="AL177" s="112"/>
      <c r="AM177" s="112"/>
      <c r="AN177" s="112"/>
    </row>
    <row r="178" spans="1:109" ht="27.65" customHeight="1" x14ac:dyDescent="0.4">
      <c r="A178" s="201" t="s">
        <v>47</v>
      </c>
      <c r="B178" s="201"/>
      <c r="C178" s="201"/>
      <c r="D178" s="201"/>
      <c r="E178" s="201"/>
      <c r="F178" s="201"/>
      <c r="G178" s="58">
        <f>G179+G183+G181</f>
        <v>4324519</v>
      </c>
      <c r="H178" s="59">
        <f>ROUND(G178/$AA178*100,2)+0.01</f>
        <v>94.54</v>
      </c>
      <c r="I178" s="58"/>
      <c r="J178" s="59"/>
      <c r="K178" s="58">
        <f>K179+K183+K181</f>
        <v>200000</v>
      </c>
      <c r="L178" s="59">
        <f t="shared" ref="L178" si="297">ROUND(K178/$AA178*100,2)</f>
        <v>4.37</v>
      </c>
      <c r="M178" s="58"/>
      <c r="N178" s="59"/>
      <c r="O178" s="58">
        <f>O179+O183+O181</f>
        <v>4524519</v>
      </c>
      <c r="P178" s="59">
        <f t="shared" ref="P178" si="298">ROUND(O178/$AA178*100,2)</f>
        <v>98.91</v>
      </c>
      <c r="Q178" s="58">
        <f>Q179+Q181+Q183</f>
        <v>50000</v>
      </c>
      <c r="R178" s="59">
        <f t="shared" ref="R178" si="299">ROUND(Q178/$AA178*100,2)</f>
        <v>1.0900000000000001</v>
      </c>
      <c r="S178" s="58"/>
      <c r="T178" s="59"/>
      <c r="U178" s="58"/>
      <c r="V178" s="59"/>
      <c r="W178" s="58"/>
      <c r="X178" s="59"/>
      <c r="Y178" s="58">
        <f>Y179+Y181+Y183</f>
        <v>50000</v>
      </c>
      <c r="Z178" s="59">
        <f t="shared" ref="Z178" si="300">ROUND(Y178/$AA178*100,2)</f>
        <v>1.0900000000000001</v>
      </c>
      <c r="AA178" s="58">
        <f>AA179+AA183+AA181</f>
        <v>4574519</v>
      </c>
      <c r="AB178" s="79">
        <v>100</v>
      </c>
      <c r="AC178" s="61">
        <f>H178+J178+L178+N178</f>
        <v>98.910000000000011</v>
      </c>
      <c r="AD178" s="62">
        <f t="shared" si="253"/>
        <v>0</v>
      </c>
      <c r="AE178" s="61">
        <f t="shared" si="254"/>
        <v>1.0900000000000001</v>
      </c>
      <c r="AF178" s="62">
        <f t="shared" si="255"/>
        <v>0</v>
      </c>
      <c r="AG178" s="61">
        <f t="shared" si="256"/>
        <v>0</v>
      </c>
      <c r="AH178" s="111">
        <f t="shared" si="257"/>
        <v>0</v>
      </c>
      <c r="AI178" s="111">
        <f t="shared" si="258"/>
        <v>0</v>
      </c>
      <c r="AJ178" s="112">
        <f t="shared" si="259"/>
        <v>0</v>
      </c>
      <c r="AK178" s="112"/>
      <c r="AL178" s="112"/>
      <c r="AM178" s="112"/>
      <c r="AN178" s="112"/>
    </row>
    <row r="179" spans="1:109" ht="27" customHeight="1" x14ac:dyDescent="0.4">
      <c r="A179" s="51"/>
      <c r="B179" s="51"/>
      <c r="C179" s="102" t="s">
        <v>24</v>
      </c>
      <c r="D179" s="51"/>
      <c r="E179" s="51"/>
      <c r="F179" s="101"/>
      <c r="G179" s="46">
        <f>SUM(G180:G180)</f>
        <v>1866987</v>
      </c>
      <c r="H179" s="54">
        <f t="shared" ref="H179:H185" si="301">ROUND(G179/$AA179*100,2)</f>
        <v>100</v>
      </c>
      <c r="I179" s="5"/>
      <c r="J179" s="56"/>
      <c r="K179" s="5"/>
      <c r="L179" s="6"/>
      <c r="M179" s="5"/>
      <c r="N179" s="56"/>
      <c r="O179" s="46">
        <f>SUM(O180:O180)</f>
        <v>1866987</v>
      </c>
      <c r="P179" s="54">
        <f t="shared" ref="P179:R189" si="302">ROUND(O179/$AA179*100,2)</f>
        <v>100</v>
      </c>
      <c r="Q179" s="5"/>
      <c r="R179" s="56"/>
      <c r="S179" s="5"/>
      <c r="T179" s="56"/>
      <c r="U179" s="5"/>
      <c r="V179" s="56"/>
      <c r="W179" s="5"/>
      <c r="X179" s="56"/>
      <c r="Y179" s="5"/>
      <c r="Z179" s="56"/>
      <c r="AA179" s="46">
        <f>SUM(AA180:AA180)</f>
        <v>1866987</v>
      </c>
      <c r="AB179" s="57">
        <v>100</v>
      </c>
      <c r="AC179" s="61">
        <f t="shared" si="252"/>
        <v>100</v>
      </c>
      <c r="AD179" s="62">
        <f t="shared" si="253"/>
        <v>0</v>
      </c>
      <c r="AE179" s="61">
        <f t="shared" si="254"/>
        <v>0</v>
      </c>
      <c r="AF179" s="62">
        <f t="shared" si="255"/>
        <v>0</v>
      </c>
      <c r="AG179" s="61">
        <f t="shared" si="256"/>
        <v>0</v>
      </c>
      <c r="AH179" s="111">
        <f t="shared" si="257"/>
        <v>0</v>
      </c>
      <c r="AI179" s="111">
        <f t="shared" si="258"/>
        <v>0</v>
      </c>
      <c r="AJ179" s="112">
        <f t="shared" si="259"/>
        <v>0</v>
      </c>
      <c r="AK179" s="112"/>
      <c r="AL179" s="112"/>
      <c r="AM179" s="112"/>
      <c r="AN179" s="112"/>
    </row>
    <row r="180" spans="1:109" ht="41" customHeight="1" x14ac:dyDescent="0.4">
      <c r="A180" s="51"/>
      <c r="B180" s="51"/>
      <c r="C180" s="51"/>
      <c r="D180" s="52"/>
      <c r="E180" s="188" t="s">
        <v>65</v>
      </c>
      <c r="F180" s="188"/>
      <c r="G180" s="46">
        <v>1866987</v>
      </c>
      <c r="H180" s="54">
        <f t="shared" si="301"/>
        <v>100</v>
      </c>
      <c r="I180" s="5"/>
      <c r="J180" s="56"/>
      <c r="K180" s="5"/>
      <c r="L180" s="6"/>
      <c r="M180" s="5"/>
      <c r="N180" s="56"/>
      <c r="O180" s="46">
        <f>G180+I180+K180+M180</f>
        <v>1866987</v>
      </c>
      <c r="P180" s="54">
        <f t="shared" si="302"/>
        <v>100</v>
      </c>
      <c r="Q180" s="5"/>
      <c r="R180" s="56"/>
      <c r="S180" s="5"/>
      <c r="T180" s="56"/>
      <c r="U180" s="5"/>
      <c r="V180" s="56"/>
      <c r="W180" s="5"/>
      <c r="X180" s="56"/>
      <c r="Y180" s="5"/>
      <c r="Z180" s="56"/>
      <c r="AA180" s="46">
        <f>O180+Y180</f>
        <v>1866987</v>
      </c>
      <c r="AB180" s="57">
        <v>100</v>
      </c>
      <c r="AC180" s="61">
        <f t="shared" si="252"/>
        <v>100</v>
      </c>
      <c r="AD180" s="62">
        <f t="shared" si="253"/>
        <v>0</v>
      </c>
      <c r="AE180" s="61">
        <f t="shared" si="254"/>
        <v>0</v>
      </c>
      <c r="AF180" s="62">
        <f t="shared" si="255"/>
        <v>0</v>
      </c>
      <c r="AG180" s="61">
        <f t="shared" si="256"/>
        <v>0</v>
      </c>
      <c r="AH180" s="111">
        <f t="shared" si="257"/>
        <v>0</v>
      </c>
      <c r="AI180" s="111">
        <f t="shared" si="258"/>
        <v>0</v>
      </c>
      <c r="AJ180" s="112">
        <f t="shared" si="259"/>
        <v>0</v>
      </c>
      <c r="AK180" s="112"/>
      <c r="AL180" s="112"/>
      <c r="AM180" s="112"/>
      <c r="AN180" s="112"/>
      <c r="DE180" s="66"/>
    </row>
    <row r="181" spans="1:109" s="95" customFormat="1" ht="27" customHeight="1" x14ac:dyDescent="0.4">
      <c r="A181" s="51"/>
      <c r="B181" s="51"/>
      <c r="C181" s="129" t="s">
        <v>29</v>
      </c>
      <c r="D181" s="51"/>
      <c r="E181" s="51"/>
      <c r="F181" s="130"/>
      <c r="G181" s="46">
        <f>G182</f>
        <v>73800</v>
      </c>
      <c r="H181" s="6">
        <f t="shared" si="301"/>
        <v>26.95</v>
      </c>
      <c r="I181" s="58"/>
      <c r="J181" s="59"/>
      <c r="K181" s="46">
        <f>K182</f>
        <v>200000</v>
      </c>
      <c r="L181" s="6">
        <f>ROUND(K181/$AA181*100,2)</f>
        <v>73.05</v>
      </c>
      <c r="M181" s="5"/>
      <c r="N181" s="6"/>
      <c r="O181" s="46">
        <f>SUM(O182:O182)</f>
        <v>273800</v>
      </c>
      <c r="P181" s="54">
        <f t="shared" si="302"/>
        <v>100</v>
      </c>
      <c r="Q181" s="5"/>
      <c r="R181" s="6"/>
      <c r="S181" s="5"/>
      <c r="T181" s="6"/>
      <c r="U181" s="5"/>
      <c r="V181" s="6"/>
      <c r="W181" s="5"/>
      <c r="X181" s="56"/>
      <c r="Y181" s="5"/>
      <c r="Z181" s="6"/>
      <c r="AA181" s="46">
        <f>SUM(AA182:AA182)</f>
        <v>273800</v>
      </c>
      <c r="AB181" s="67">
        <f>ROUND(AA181/$AA181*100,2)</f>
        <v>100</v>
      </c>
      <c r="AC181" s="93">
        <f t="shared" si="252"/>
        <v>100</v>
      </c>
      <c r="AD181" s="94">
        <f t="shared" si="253"/>
        <v>0</v>
      </c>
      <c r="AE181" s="93">
        <f t="shared" si="254"/>
        <v>0</v>
      </c>
      <c r="AF181" s="94">
        <f t="shared" si="255"/>
        <v>0</v>
      </c>
      <c r="AG181" s="93">
        <f t="shared" si="256"/>
        <v>0</v>
      </c>
      <c r="AH181" s="118">
        <f t="shared" si="257"/>
        <v>0</v>
      </c>
      <c r="AI181" s="118">
        <f t="shared" si="258"/>
        <v>0</v>
      </c>
      <c r="AJ181" s="119">
        <f t="shared" si="259"/>
        <v>0</v>
      </c>
      <c r="AK181" s="119"/>
      <c r="AL181" s="119"/>
      <c r="AM181" s="119"/>
      <c r="AN181" s="119"/>
    </row>
    <row r="182" spans="1:109" s="143" customFormat="1" ht="64.75" customHeight="1" x14ac:dyDescent="0.4">
      <c r="A182" s="51"/>
      <c r="B182" s="51"/>
      <c r="C182" s="51"/>
      <c r="D182" s="107"/>
      <c r="E182" s="222" t="s">
        <v>167</v>
      </c>
      <c r="F182" s="222"/>
      <c r="G182" s="46">
        <v>73800</v>
      </c>
      <c r="H182" s="6">
        <f t="shared" si="301"/>
        <v>26.95</v>
      </c>
      <c r="I182" s="5"/>
      <c r="J182" s="56"/>
      <c r="K182" s="46">
        <v>200000</v>
      </c>
      <c r="L182" s="6">
        <f>ROUND(K182/$AA182*100,2)</f>
        <v>73.05</v>
      </c>
      <c r="M182" s="5"/>
      <c r="N182" s="56"/>
      <c r="O182" s="46">
        <f>G182+I182+K182+M182</f>
        <v>273800</v>
      </c>
      <c r="P182" s="54">
        <f t="shared" si="302"/>
        <v>100</v>
      </c>
      <c r="Q182" s="5"/>
      <c r="R182" s="56"/>
      <c r="S182" s="5"/>
      <c r="T182" s="56"/>
      <c r="U182" s="5"/>
      <c r="V182" s="56"/>
      <c r="W182" s="5"/>
      <c r="X182" s="56"/>
      <c r="Y182" s="5"/>
      <c r="Z182" s="56"/>
      <c r="AA182" s="46">
        <f>O182+Y182</f>
        <v>273800</v>
      </c>
      <c r="AB182" s="57">
        <v>100</v>
      </c>
      <c r="AC182" s="61">
        <f>H182+J182+L182+N182</f>
        <v>100</v>
      </c>
      <c r="AD182" s="62">
        <f>P182-AC182</f>
        <v>0</v>
      </c>
      <c r="AE182" s="61">
        <f>R182+T182+V182+X182</f>
        <v>0</v>
      </c>
      <c r="AF182" s="62">
        <f>AE182-Z182</f>
        <v>0</v>
      </c>
      <c r="AG182" s="61">
        <f>P182+Z182-AB182</f>
        <v>0</v>
      </c>
      <c r="AH182" s="111">
        <f>G182+I182+K182+M182-O182</f>
        <v>0</v>
      </c>
      <c r="AI182" s="111">
        <f>Q182+S182+U182+W182-Y182</f>
        <v>0</v>
      </c>
      <c r="AJ182" s="112"/>
      <c r="AK182" s="112"/>
      <c r="AL182" s="112"/>
      <c r="AM182" s="112"/>
      <c r="AN182" s="112"/>
    </row>
    <row r="183" spans="1:109" ht="27" customHeight="1" x14ac:dyDescent="0.4">
      <c r="A183" s="51"/>
      <c r="B183" s="51"/>
      <c r="C183" s="52" t="s">
        <v>58</v>
      </c>
      <c r="D183" s="51"/>
      <c r="E183" s="51"/>
      <c r="F183" s="53"/>
      <c r="G183" s="46">
        <f>SUM(G184:G185)</f>
        <v>2383732</v>
      </c>
      <c r="H183" s="6">
        <f t="shared" si="301"/>
        <v>97.95</v>
      </c>
      <c r="I183" s="67"/>
      <c r="J183" s="6"/>
      <c r="K183" s="67"/>
      <c r="L183" s="6"/>
      <c r="M183" s="67"/>
      <c r="N183" s="6"/>
      <c r="O183" s="46">
        <f>SUM(O184:O185)</f>
        <v>2383732</v>
      </c>
      <c r="P183" s="6">
        <f t="shared" si="302"/>
        <v>97.95</v>
      </c>
      <c r="Q183" s="46">
        <f>SUM(Q184:Q185)</f>
        <v>50000</v>
      </c>
      <c r="R183" s="6">
        <f t="shared" ref="R183" si="303">ROUND(Q183/$AA183*100,2)</f>
        <v>2.0499999999999998</v>
      </c>
      <c r="S183" s="67"/>
      <c r="T183" s="6"/>
      <c r="U183" s="67"/>
      <c r="V183" s="6"/>
      <c r="W183" s="67"/>
      <c r="X183" s="6"/>
      <c r="Y183" s="46">
        <f>SUM(Y184:Y185)</f>
        <v>50000</v>
      </c>
      <c r="Z183" s="139">
        <f>ROUND(Y183/$AA183*100,2)</f>
        <v>2.0499999999999998</v>
      </c>
      <c r="AA183" s="46">
        <f>SUM(AA184:AA185)</f>
        <v>2433732</v>
      </c>
      <c r="AB183" s="68">
        <v>100</v>
      </c>
      <c r="AC183" s="61">
        <f t="shared" si="252"/>
        <v>97.95</v>
      </c>
      <c r="AD183" s="62">
        <f t="shared" si="253"/>
        <v>0</v>
      </c>
      <c r="AE183" s="61">
        <f t="shared" si="254"/>
        <v>2.0499999999999998</v>
      </c>
      <c r="AF183" s="62">
        <f t="shared" si="255"/>
        <v>0</v>
      </c>
      <c r="AG183" s="61">
        <f t="shared" si="256"/>
        <v>0</v>
      </c>
      <c r="AH183" s="111">
        <f t="shared" si="257"/>
        <v>0</v>
      </c>
      <c r="AI183" s="111">
        <f t="shared" si="258"/>
        <v>0</v>
      </c>
      <c r="AJ183" s="112">
        <f t="shared" si="259"/>
        <v>0</v>
      </c>
      <c r="AK183" s="112"/>
      <c r="AL183" s="112"/>
      <c r="AM183" s="112"/>
      <c r="AN183" s="112"/>
    </row>
    <row r="184" spans="1:109" s="76" customFormat="1" ht="27" customHeight="1" x14ac:dyDescent="0.4">
      <c r="A184" s="51"/>
      <c r="B184" s="51"/>
      <c r="C184" s="51"/>
      <c r="D184" s="92" t="s">
        <v>19</v>
      </c>
      <c r="E184" s="204" t="s">
        <v>20</v>
      </c>
      <c r="F184" s="205"/>
      <c r="G184" s="46">
        <v>1411373</v>
      </c>
      <c r="H184" s="54">
        <f t="shared" si="301"/>
        <v>100</v>
      </c>
      <c r="I184" s="67"/>
      <c r="J184" s="6"/>
      <c r="K184" s="67"/>
      <c r="L184" s="6"/>
      <c r="M184" s="67"/>
      <c r="N184" s="6"/>
      <c r="O184" s="46">
        <f>G184+I184+K184+M184</f>
        <v>1411373</v>
      </c>
      <c r="P184" s="54">
        <f t="shared" si="302"/>
        <v>100</v>
      </c>
      <c r="Q184" s="46"/>
      <c r="R184" s="6"/>
      <c r="S184" s="67"/>
      <c r="T184" s="6"/>
      <c r="U184" s="67"/>
      <c r="V184" s="6"/>
      <c r="W184" s="67"/>
      <c r="X184" s="6"/>
      <c r="Y184" s="46"/>
      <c r="Z184" s="6"/>
      <c r="AA184" s="46">
        <f>O184+Y184</f>
        <v>1411373</v>
      </c>
      <c r="AB184" s="68">
        <v>100</v>
      </c>
      <c r="AC184" s="74">
        <f t="shared" si="252"/>
        <v>100</v>
      </c>
      <c r="AD184" s="75">
        <f t="shared" si="253"/>
        <v>0</v>
      </c>
      <c r="AE184" s="74">
        <f t="shared" si="254"/>
        <v>0</v>
      </c>
      <c r="AF184" s="75">
        <f t="shared" si="255"/>
        <v>0</v>
      </c>
      <c r="AG184" s="74">
        <f t="shared" si="256"/>
        <v>0</v>
      </c>
      <c r="AH184" s="113">
        <f t="shared" si="257"/>
        <v>0</v>
      </c>
      <c r="AI184" s="113">
        <f t="shared" si="258"/>
        <v>0</v>
      </c>
      <c r="AJ184" s="114">
        <f t="shared" si="259"/>
        <v>0</v>
      </c>
      <c r="AK184" s="114"/>
      <c r="AL184" s="114"/>
      <c r="AM184" s="114"/>
      <c r="AN184" s="114"/>
    </row>
    <row r="185" spans="1:109" s="76" customFormat="1" ht="27" customHeight="1" x14ac:dyDescent="0.4">
      <c r="A185" s="51"/>
      <c r="B185" s="51"/>
      <c r="C185" s="51"/>
      <c r="D185" s="92" t="s">
        <v>21</v>
      </c>
      <c r="E185" s="204" t="s">
        <v>22</v>
      </c>
      <c r="F185" s="205"/>
      <c r="G185" s="46">
        <v>972359</v>
      </c>
      <c r="H185" s="6">
        <f t="shared" si="301"/>
        <v>95.11</v>
      </c>
      <c r="I185" s="67"/>
      <c r="J185" s="6"/>
      <c r="K185" s="67"/>
      <c r="L185" s="6"/>
      <c r="M185" s="67"/>
      <c r="N185" s="6"/>
      <c r="O185" s="46">
        <f>G185+I185+K185+M185</f>
        <v>972359</v>
      </c>
      <c r="P185" s="6">
        <f t="shared" si="302"/>
        <v>95.11</v>
      </c>
      <c r="Q185" s="46">
        <v>50000</v>
      </c>
      <c r="R185" s="6">
        <f t="shared" si="302"/>
        <v>4.8899999999999997</v>
      </c>
      <c r="S185" s="67"/>
      <c r="T185" s="6"/>
      <c r="U185" s="67"/>
      <c r="V185" s="6"/>
      <c r="W185" s="67"/>
      <c r="X185" s="6"/>
      <c r="Y185" s="46">
        <f t="shared" ref="Y185" si="304">Q185+S185+U185+W185</f>
        <v>50000</v>
      </c>
      <c r="Z185" s="6">
        <f t="shared" ref="Z185:Z186" si="305">ROUND(Y185/$AA185*100,2)</f>
        <v>4.8899999999999997</v>
      </c>
      <c r="AA185" s="46">
        <f>O185+Y185</f>
        <v>1022359</v>
      </c>
      <c r="AB185" s="68">
        <v>100</v>
      </c>
      <c r="AC185" s="74">
        <f t="shared" si="252"/>
        <v>95.11</v>
      </c>
      <c r="AD185" s="75">
        <f t="shared" si="253"/>
        <v>0</v>
      </c>
      <c r="AE185" s="74">
        <f t="shared" si="254"/>
        <v>4.8899999999999997</v>
      </c>
      <c r="AF185" s="75">
        <f t="shared" si="255"/>
        <v>0</v>
      </c>
      <c r="AG185" s="74">
        <f t="shared" si="256"/>
        <v>0</v>
      </c>
      <c r="AH185" s="113">
        <f t="shared" si="257"/>
        <v>0</v>
      </c>
      <c r="AI185" s="113">
        <f t="shared" si="258"/>
        <v>0</v>
      </c>
      <c r="AJ185" s="114">
        <f t="shared" si="259"/>
        <v>0</v>
      </c>
      <c r="AK185" s="114"/>
      <c r="AL185" s="114"/>
      <c r="AM185" s="114"/>
      <c r="AN185" s="114"/>
    </row>
    <row r="186" spans="1:109" s="150" customFormat="1" ht="27" customHeight="1" x14ac:dyDescent="0.4">
      <c r="A186" s="201" t="s">
        <v>48</v>
      </c>
      <c r="B186" s="201"/>
      <c r="C186" s="201"/>
      <c r="D186" s="201"/>
      <c r="E186" s="201"/>
      <c r="F186" s="201"/>
      <c r="G186" s="58">
        <f>G187+G200+G191</f>
        <v>5503690</v>
      </c>
      <c r="H186" s="59">
        <f t="shared" ref="H186:H190" si="306">ROUND(G186/$AA186*100,2)</f>
        <v>52.51</v>
      </c>
      <c r="I186" s="58"/>
      <c r="J186" s="59"/>
      <c r="K186" s="58"/>
      <c r="L186" s="59"/>
      <c r="M186" s="58"/>
      <c r="N186" s="59"/>
      <c r="O186" s="58">
        <f>O187+O200+O191</f>
        <v>5503690</v>
      </c>
      <c r="P186" s="59">
        <f t="shared" si="302"/>
        <v>52.51</v>
      </c>
      <c r="Q186" s="58">
        <f>Q187+Q200+Q191</f>
        <v>4978000</v>
      </c>
      <c r="R186" s="59">
        <f t="shared" ref="R186:R187" si="307">ROUND(Q186/$AA186*100,2)</f>
        <v>47.49</v>
      </c>
      <c r="S186" s="58"/>
      <c r="T186" s="59"/>
      <c r="U186" s="58"/>
      <c r="V186" s="59"/>
      <c r="W186" s="58"/>
      <c r="X186" s="59"/>
      <c r="Y186" s="58">
        <f>Y187+Y200+Y191</f>
        <v>4978000</v>
      </c>
      <c r="Z186" s="59">
        <f t="shared" si="305"/>
        <v>47.49</v>
      </c>
      <c r="AA186" s="58">
        <f>AA187+AA200+AA191</f>
        <v>10481690</v>
      </c>
      <c r="AB186" s="79">
        <v>100</v>
      </c>
      <c r="AC186" s="146">
        <f t="shared" ref="AC186:AC191" si="308">H186+J186+L186+N186</f>
        <v>52.51</v>
      </c>
      <c r="AD186" s="147">
        <f t="shared" ref="AD186:AD191" si="309">P186-AC186</f>
        <v>0</v>
      </c>
      <c r="AE186" s="146">
        <f t="shared" ref="AE186:AE191" si="310">R186+T186+V186+X186</f>
        <v>47.49</v>
      </c>
      <c r="AF186" s="147">
        <f t="shared" ref="AF186:AF191" si="311">AE186-Z186</f>
        <v>0</v>
      </c>
      <c r="AG186" s="146">
        <f t="shared" ref="AG186:AG191" si="312">P186+Z186-AB186</f>
        <v>0</v>
      </c>
      <c r="AH186" s="148">
        <f t="shared" ref="AH186:AH191" si="313">G186+I186+K186+M186-O186</f>
        <v>0</v>
      </c>
      <c r="AI186" s="148">
        <f t="shared" ref="AI186:AI191" si="314">Q186+S186+U186+W186-Y186</f>
        <v>0</v>
      </c>
      <c r="AJ186" s="149">
        <f t="shared" ref="AJ186:AJ191" si="315">O186+Y186-AA186</f>
        <v>0</v>
      </c>
      <c r="AK186" s="149"/>
      <c r="AL186" s="149"/>
      <c r="AM186" s="149"/>
      <c r="AN186" s="149"/>
    </row>
    <row r="187" spans="1:109" s="76" customFormat="1" ht="27" customHeight="1" x14ac:dyDescent="0.4">
      <c r="A187" s="51"/>
      <c r="B187" s="51"/>
      <c r="C187" s="52" t="s">
        <v>24</v>
      </c>
      <c r="D187" s="51"/>
      <c r="E187" s="51"/>
      <c r="F187" s="53"/>
      <c r="G187" s="5">
        <f>SUM(G188:G190)</f>
        <v>3195987</v>
      </c>
      <c r="H187" s="6">
        <f t="shared" si="306"/>
        <v>41.47</v>
      </c>
      <c r="I187" s="5"/>
      <c r="J187" s="56"/>
      <c r="K187" s="5"/>
      <c r="L187" s="56"/>
      <c r="M187" s="5"/>
      <c r="N187" s="56"/>
      <c r="O187" s="46">
        <f>SUM(O188:O190)</f>
        <v>3195987</v>
      </c>
      <c r="P187" s="6">
        <f t="shared" si="302"/>
        <v>41.47</v>
      </c>
      <c r="Q187" s="67">
        <f>SUM(Q188:Q189)</f>
        <v>4511000</v>
      </c>
      <c r="R187" s="6">
        <f t="shared" si="307"/>
        <v>58.53</v>
      </c>
      <c r="S187" s="67"/>
      <c r="T187" s="6"/>
      <c r="U187" s="67"/>
      <c r="V187" s="6"/>
      <c r="W187" s="67"/>
      <c r="X187" s="6"/>
      <c r="Y187" s="5">
        <f>SUM(Y188:Y189)</f>
        <v>4511000</v>
      </c>
      <c r="Z187" s="139">
        <f>ROUND(Y187/$AA187*100,2)</f>
        <v>58.53</v>
      </c>
      <c r="AA187" s="5">
        <f>SUM(AA188:AA190)</f>
        <v>7706987</v>
      </c>
      <c r="AB187" s="57">
        <v>100</v>
      </c>
      <c r="AC187" s="74">
        <f t="shared" si="308"/>
        <v>41.47</v>
      </c>
      <c r="AD187" s="75">
        <f t="shared" si="309"/>
        <v>0</v>
      </c>
      <c r="AE187" s="74">
        <f t="shared" si="310"/>
        <v>58.53</v>
      </c>
      <c r="AF187" s="75">
        <f t="shared" si="311"/>
        <v>0</v>
      </c>
      <c r="AG187" s="74">
        <f t="shared" si="312"/>
        <v>0</v>
      </c>
      <c r="AH187" s="113">
        <f t="shared" si="313"/>
        <v>0</v>
      </c>
      <c r="AI187" s="113">
        <f t="shared" si="314"/>
        <v>0</v>
      </c>
      <c r="AJ187" s="114">
        <f t="shared" si="315"/>
        <v>0</v>
      </c>
      <c r="AK187" s="114"/>
      <c r="AL187" s="114"/>
      <c r="AM187" s="114"/>
      <c r="AN187" s="114"/>
    </row>
    <row r="188" spans="1:109" s="144" customFormat="1" ht="53" customHeight="1" x14ac:dyDescent="0.4">
      <c r="A188" s="51"/>
      <c r="B188" s="51"/>
      <c r="C188" s="51"/>
      <c r="D188" s="92" t="s">
        <v>19</v>
      </c>
      <c r="E188" s="188" t="s">
        <v>130</v>
      </c>
      <c r="F188" s="188"/>
      <c r="G188" s="5">
        <v>2256000</v>
      </c>
      <c r="H188" s="6">
        <f t="shared" ref="H188:H189" si="316">ROUND(G188/$AA188*100,2)</f>
        <v>33.340000000000003</v>
      </c>
      <c r="I188" s="67"/>
      <c r="J188" s="6"/>
      <c r="K188" s="67"/>
      <c r="L188" s="6"/>
      <c r="M188" s="67"/>
      <c r="N188" s="6"/>
      <c r="O188" s="46">
        <f t="shared" ref="O188:O189" si="317">G188+I188+K188+M188</f>
        <v>2256000</v>
      </c>
      <c r="P188" s="6">
        <f t="shared" si="302"/>
        <v>33.340000000000003</v>
      </c>
      <c r="Q188" s="5">
        <v>4511000</v>
      </c>
      <c r="R188" s="6">
        <f t="shared" si="302"/>
        <v>66.66</v>
      </c>
      <c r="S188" s="5"/>
      <c r="T188" s="56"/>
      <c r="U188" s="5"/>
      <c r="V188" s="56"/>
      <c r="W188" s="5"/>
      <c r="X188" s="56"/>
      <c r="Y188" s="5">
        <f t="shared" ref="Y188" si="318">Q188+S188+U188+W188</f>
        <v>4511000</v>
      </c>
      <c r="Z188" s="6">
        <f t="shared" ref="Z188" si="319">ROUND(Y188/$AA188*100,2)</f>
        <v>66.66</v>
      </c>
      <c r="AA188" s="5">
        <f t="shared" ref="AA188:AA189" si="320">O188+Y188</f>
        <v>6767000</v>
      </c>
      <c r="AB188" s="57">
        <v>100</v>
      </c>
      <c r="AC188" s="61">
        <f t="shared" ref="AC188:AC189" si="321">H188+J188+L188+N188</f>
        <v>33.340000000000003</v>
      </c>
      <c r="AD188" s="62">
        <f t="shared" ref="AD188:AD189" si="322">P188-AC188</f>
        <v>0</v>
      </c>
      <c r="AE188" s="61">
        <f t="shared" ref="AE188:AE189" si="323">R188+T188+V188+X188</f>
        <v>66.66</v>
      </c>
      <c r="AF188" s="62">
        <f t="shared" ref="AF188:AF189" si="324">AE188-Z188</f>
        <v>0</v>
      </c>
      <c r="AG188" s="61">
        <f t="shared" ref="AG188:AG189" si="325">P188+Z188-AB188</f>
        <v>0</v>
      </c>
      <c r="AH188" s="111">
        <f t="shared" ref="AH188:AH189" si="326">G188+I188+K188+M188-O188</f>
        <v>0</v>
      </c>
      <c r="AI188" s="111">
        <f t="shared" ref="AI188:AI189" si="327">Q188+S188+U188+W188-Y188</f>
        <v>0</v>
      </c>
      <c r="AJ188" s="112">
        <f t="shared" ref="AJ188:AJ189" si="328">O188+Y188-AA188</f>
        <v>0</v>
      </c>
      <c r="AK188" s="112"/>
      <c r="AL188" s="112"/>
      <c r="AM188" s="112"/>
      <c r="AN188" s="112"/>
    </row>
    <row r="189" spans="1:109" s="144" customFormat="1" ht="41" customHeight="1" x14ac:dyDescent="0.4">
      <c r="A189" s="51"/>
      <c r="B189" s="51"/>
      <c r="C189" s="51"/>
      <c r="D189" s="92" t="s">
        <v>21</v>
      </c>
      <c r="E189" s="188" t="s">
        <v>66</v>
      </c>
      <c r="F189" s="188"/>
      <c r="G189" s="5">
        <v>540000</v>
      </c>
      <c r="H189" s="54">
        <f t="shared" si="316"/>
        <v>100</v>
      </c>
      <c r="I189" s="67"/>
      <c r="J189" s="6"/>
      <c r="K189" s="67"/>
      <c r="L189" s="6"/>
      <c r="M189" s="67"/>
      <c r="N189" s="6"/>
      <c r="O189" s="46">
        <f t="shared" si="317"/>
        <v>540000</v>
      </c>
      <c r="P189" s="54">
        <f t="shared" si="302"/>
        <v>100</v>
      </c>
      <c r="Q189" s="5"/>
      <c r="R189" s="56"/>
      <c r="S189" s="5"/>
      <c r="T189" s="56"/>
      <c r="U189" s="5"/>
      <c r="V189" s="56"/>
      <c r="W189" s="5"/>
      <c r="X189" s="56"/>
      <c r="Y189" s="5"/>
      <c r="Z189" s="56"/>
      <c r="AA189" s="5">
        <f t="shared" si="320"/>
        <v>540000</v>
      </c>
      <c r="AB189" s="57">
        <v>100</v>
      </c>
      <c r="AC189" s="61">
        <f t="shared" si="321"/>
        <v>100</v>
      </c>
      <c r="AD189" s="62">
        <f t="shared" si="322"/>
        <v>0</v>
      </c>
      <c r="AE189" s="61">
        <f t="shared" si="323"/>
        <v>0</v>
      </c>
      <c r="AF189" s="62">
        <f t="shared" si="324"/>
        <v>0</v>
      </c>
      <c r="AG189" s="61">
        <f t="shared" si="325"/>
        <v>0</v>
      </c>
      <c r="AH189" s="111">
        <f t="shared" si="326"/>
        <v>0</v>
      </c>
      <c r="AI189" s="111">
        <f t="shared" si="327"/>
        <v>0</v>
      </c>
      <c r="AJ189" s="112">
        <f t="shared" si="328"/>
        <v>0</v>
      </c>
      <c r="AK189" s="112"/>
      <c r="AL189" s="112"/>
      <c r="AM189" s="112"/>
      <c r="AN189" s="112"/>
    </row>
    <row r="190" spans="1:109" ht="41" customHeight="1" x14ac:dyDescent="0.4">
      <c r="A190" s="51"/>
      <c r="B190" s="51"/>
      <c r="C190" s="51"/>
      <c r="D190" s="92" t="s">
        <v>26</v>
      </c>
      <c r="E190" s="188" t="s">
        <v>131</v>
      </c>
      <c r="F190" s="188"/>
      <c r="G190" s="5">
        <v>399987</v>
      </c>
      <c r="H190" s="54">
        <f t="shared" si="306"/>
        <v>100</v>
      </c>
      <c r="I190" s="67"/>
      <c r="J190" s="6"/>
      <c r="K190" s="67"/>
      <c r="L190" s="6"/>
      <c r="M190" s="67"/>
      <c r="N190" s="6"/>
      <c r="O190" s="46">
        <f t="shared" ref="O190" si="329">G190+I190+K190+M190</f>
        <v>399987</v>
      </c>
      <c r="P190" s="54">
        <f t="shared" ref="P190" si="330">ROUND(O190/$AA190*100,2)</f>
        <v>100</v>
      </c>
      <c r="Q190" s="5"/>
      <c r="R190" s="56"/>
      <c r="S190" s="5"/>
      <c r="T190" s="56"/>
      <c r="U190" s="5"/>
      <c r="V190" s="56"/>
      <c r="W190" s="5"/>
      <c r="X190" s="56"/>
      <c r="Y190" s="5"/>
      <c r="Z190" s="56"/>
      <c r="AA190" s="5">
        <f t="shared" ref="AA190" si="331">O190+Y190</f>
        <v>399987</v>
      </c>
      <c r="AB190" s="57">
        <v>100</v>
      </c>
      <c r="AC190" s="61">
        <f t="shared" si="308"/>
        <v>100</v>
      </c>
      <c r="AD190" s="62">
        <f t="shared" si="309"/>
        <v>0</v>
      </c>
      <c r="AE190" s="61">
        <f t="shared" si="310"/>
        <v>0</v>
      </c>
      <c r="AF190" s="62">
        <f t="shared" si="311"/>
        <v>0</v>
      </c>
      <c r="AG190" s="61">
        <f t="shared" si="312"/>
        <v>0</v>
      </c>
      <c r="AH190" s="111">
        <f t="shared" si="313"/>
        <v>0</v>
      </c>
      <c r="AI190" s="111">
        <f t="shared" si="314"/>
        <v>0</v>
      </c>
      <c r="AJ190" s="112">
        <f t="shared" si="315"/>
        <v>0</v>
      </c>
      <c r="AK190" s="112"/>
      <c r="AL190" s="112"/>
      <c r="AM190" s="112"/>
      <c r="AN190" s="112"/>
    </row>
    <row r="191" spans="1:109" s="95" customFormat="1" ht="27" customHeight="1" x14ac:dyDescent="0.4">
      <c r="A191" s="51"/>
      <c r="B191" s="51"/>
      <c r="C191" s="129" t="s">
        <v>29</v>
      </c>
      <c r="D191" s="51"/>
      <c r="E191" s="51"/>
      <c r="F191" s="130"/>
      <c r="G191" s="5"/>
      <c r="H191" s="6"/>
      <c r="I191" s="58"/>
      <c r="J191" s="59"/>
      <c r="K191" s="67"/>
      <c r="L191" s="6"/>
      <c r="M191" s="5"/>
      <c r="N191" s="6"/>
      <c r="O191" s="46"/>
      <c r="P191" s="54"/>
      <c r="Q191" s="67">
        <f>SUM(Q192)</f>
        <v>467000</v>
      </c>
      <c r="R191" s="54">
        <f t="shared" ref="R191" si="332">ROUND(Q191/$AA191*100,2)</f>
        <v>100</v>
      </c>
      <c r="S191" s="67"/>
      <c r="T191" s="6"/>
      <c r="U191" s="67"/>
      <c r="V191" s="6"/>
      <c r="W191" s="67"/>
      <c r="X191" s="6"/>
      <c r="Y191" s="5">
        <f>SUM(Y192)</f>
        <v>467000</v>
      </c>
      <c r="Z191" s="67">
        <f>ROUND(Y191/$AA191*100,2)</f>
        <v>100</v>
      </c>
      <c r="AA191" s="5">
        <f>SUM(AA192:AA192)</f>
        <v>467000</v>
      </c>
      <c r="AB191" s="67">
        <f>ROUND(AA191/$AA191*100,2)</f>
        <v>100</v>
      </c>
      <c r="AC191" s="93">
        <f t="shared" si="308"/>
        <v>0</v>
      </c>
      <c r="AD191" s="94">
        <f t="shared" si="309"/>
        <v>0</v>
      </c>
      <c r="AE191" s="93">
        <f t="shared" si="310"/>
        <v>100</v>
      </c>
      <c r="AF191" s="94">
        <f t="shared" si="311"/>
        <v>0</v>
      </c>
      <c r="AG191" s="93">
        <f t="shared" si="312"/>
        <v>0</v>
      </c>
      <c r="AH191" s="118">
        <f t="shared" si="313"/>
        <v>0</v>
      </c>
      <c r="AI191" s="118">
        <f t="shared" si="314"/>
        <v>0</v>
      </c>
      <c r="AJ191" s="119">
        <f t="shared" si="315"/>
        <v>0</v>
      </c>
      <c r="AK191" s="119"/>
      <c r="AL191" s="119"/>
      <c r="AM191" s="119"/>
      <c r="AN191" s="119"/>
    </row>
    <row r="192" spans="1:109" s="145" customFormat="1" ht="49.5" customHeight="1" x14ac:dyDescent="0.4">
      <c r="A192" s="69"/>
      <c r="B192" s="69"/>
      <c r="C192" s="69"/>
      <c r="D192" s="174"/>
      <c r="E192" s="221" t="s">
        <v>132</v>
      </c>
      <c r="F192" s="221"/>
      <c r="G192" s="7"/>
      <c r="H192" s="83"/>
      <c r="I192" s="7"/>
      <c r="J192" s="78"/>
      <c r="K192" s="166"/>
      <c r="L192" s="83"/>
      <c r="M192" s="7"/>
      <c r="N192" s="78"/>
      <c r="O192" s="7"/>
      <c r="P192" s="70"/>
      <c r="Q192" s="7">
        <v>467000</v>
      </c>
      <c r="R192" s="70">
        <f>ROUND(Q192/$AA192*100,2)</f>
        <v>100</v>
      </c>
      <c r="S192" s="7"/>
      <c r="T192" s="78"/>
      <c r="U192" s="7"/>
      <c r="V192" s="78"/>
      <c r="W192" s="7"/>
      <c r="X192" s="78"/>
      <c r="Y192" s="7">
        <f>Q192+S192+U192+W192</f>
        <v>467000</v>
      </c>
      <c r="Z192" s="82">
        <f>ROUND(Y192/$AA192*100,2)</f>
        <v>100</v>
      </c>
      <c r="AA192" s="7">
        <f>O192+Y192</f>
        <v>467000</v>
      </c>
      <c r="AB192" s="73">
        <v>100</v>
      </c>
      <c r="AC192" s="61">
        <f>H192+J192+L192+N192</f>
        <v>0</v>
      </c>
      <c r="AD192" s="62">
        <f>P192-AC192</f>
        <v>0</v>
      </c>
      <c r="AE192" s="61">
        <f>R192+T192+V192+X192</f>
        <v>100</v>
      </c>
      <c r="AF192" s="62">
        <f>AE192-Z192</f>
        <v>0</v>
      </c>
      <c r="AG192" s="61">
        <f>P192+Z192-AB192</f>
        <v>0</v>
      </c>
      <c r="AH192" s="111">
        <f>G192+I192+K192+M192-O192</f>
        <v>0</v>
      </c>
      <c r="AI192" s="111">
        <f>Q192+S192+U192+W192-Y192</f>
        <v>0</v>
      </c>
      <c r="AJ192" s="112"/>
      <c r="AK192" s="112"/>
      <c r="AL192" s="112"/>
      <c r="AM192" s="112"/>
      <c r="AN192" s="112"/>
    </row>
    <row r="193" spans="1:256" s="8" customFormat="1" ht="30" customHeight="1" x14ac:dyDescent="0.5">
      <c r="F193" s="208" t="s">
        <v>0</v>
      </c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9" t="s">
        <v>1</v>
      </c>
      <c r="R193" s="10"/>
      <c r="S193" s="11"/>
      <c r="T193" s="10"/>
      <c r="U193" s="11"/>
      <c r="V193" s="10"/>
      <c r="W193" s="12" t="s">
        <v>59</v>
      </c>
      <c r="X193" s="10"/>
      <c r="Y193" s="11"/>
      <c r="Z193" s="10"/>
      <c r="AA193" s="11"/>
      <c r="AB193" s="11"/>
      <c r="AC193" s="1"/>
      <c r="AD193" s="13"/>
      <c r="AE193" s="13"/>
      <c r="AF193" s="13"/>
      <c r="AG193" s="13"/>
      <c r="AH193" s="115"/>
      <c r="AI193" s="115"/>
      <c r="AJ193" s="115"/>
      <c r="AK193" s="115"/>
      <c r="AL193" s="115"/>
      <c r="AM193" s="115"/>
      <c r="AN193" s="115"/>
      <c r="AO193" s="13"/>
      <c r="AP193" s="13"/>
      <c r="AQ193" s="13"/>
      <c r="AR193" s="13"/>
      <c r="AS193" s="13"/>
    </row>
    <row r="194" spans="1:256" ht="18" customHeight="1" x14ac:dyDescent="0.3">
      <c r="F194" s="15"/>
      <c r="G194" s="16"/>
      <c r="H194" s="17"/>
      <c r="I194" s="16"/>
      <c r="J194" s="17"/>
      <c r="K194" s="16"/>
      <c r="L194" s="17"/>
      <c r="M194" s="16"/>
      <c r="N194" s="17"/>
      <c r="O194" s="16"/>
      <c r="P194" s="17"/>
      <c r="Q194" s="16"/>
      <c r="R194" s="17"/>
      <c r="S194" s="16"/>
      <c r="T194" s="17"/>
      <c r="U194" s="16"/>
      <c r="V194" s="17"/>
      <c r="W194" s="16"/>
      <c r="X194" s="17"/>
      <c r="Y194" s="16"/>
      <c r="Z194" s="18"/>
      <c r="AA194" s="16"/>
      <c r="AB194" s="19" t="s">
        <v>2</v>
      </c>
      <c r="AC194" s="20"/>
      <c r="AD194" s="2"/>
      <c r="AE194" s="21"/>
      <c r="AF194" s="21"/>
      <c r="AG194" s="21"/>
      <c r="AH194" s="116"/>
      <c r="AI194" s="116"/>
      <c r="AJ194" s="116"/>
      <c r="AK194" s="116"/>
      <c r="AL194" s="116"/>
      <c r="AM194" s="116"/>
      <c r="AN194" s="116"/>
      <c r="AO194" s="21"/>
      <c r="AP194" s="21"/>
      <c r="AQ194" s="21"/>
      <c r="AR194" s="21"/>
      <c r="AS194" s="21"/>
      <c r="AT194" s="21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spans="1:256" s="26" customFormat="1" ht="18" customHeight="1" x14ac:dyDescent="0.4">
      <c r="A195" s="209" t="s">
        <v>86</v>
      </c>
      <c r="B195" s="210"/>
      <c r="C195" s="210"/>
      <c r="D195" s="210"/>
      <c r="E195" s="210"/>
      <c r="F195" s="211"/>
      <c r="G195" s="189" t="s">
        <v>3</v>
      </c>
      <c r="H195" s="190"/>
      <c r="I195" s="190"/>
      <c r="J195" s="190"/>
      <c r="K195" s="190"/>
      <c r="L195" s="190"/>
      <c r="M195" s="190"/>
      <c r="N195" s="190"/>
      <c r="O195" s="190"/>
      <c r="P195" s="196"/>
      <c r="Q195" s="193" t="s">
        <v>4</v>
      </c>
      <c r="R195" s="194"/>
      <c r="S195" s="194"/>
      <c r="T195" s="194"/>
      <c r="U195" s="194"/>
      <c r="V195" s="194"/>
      <c r="W195" s="194"/>
      <c r="X195" s="194"/>
      <c r="Y195" s="194"/>
      <c r="Z195" s="195"/>
      <c r="AA195" s="189" t="s">
        <v>5</v>
      </c>
      <c r="AB195" s="190"/>
      <c r="AC195" s="23"/>
      <c r="AD195" s="3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</row>
    <row r="196" spans="1:256" s="26" customFormat="1" ht="18" customHeight="1" x14ac:dyDescent="0.4">
      <c r="A196" s="212"/>
      <c r="B196" s="212"/>
      <c r="C196" s="212"/>
      <c r="D196" s="212"/>
      <c r="E196" s="212"/>
      <c r="F196" s="213"/>
      <c r="G196" s="191"/>
      <c r="H196" s="192"/>
      <c r="I196" s="192"/>
      <c r="J196" s="192"/>
      <c r="K196" s="192"/>
      <c r="L196" s="192"/>
      <c r="M196" s="192"/>
      <c r="N196" s="192"/>
      <c r="O196" s="192"/>
      <c r="P196" s="197"/>
      <c r="Q196" s="193" t="s">
        <v>6</v>
      </c>
      <c r="R196" s="194"/>
      <c r="S196" s="194"/>
      <c r="T196" s="194"/>
      <c r="U196" s="194"/>
      <c r="V196" s="195"/>
      <c r="W196" s="189" t="s">
        <v>7</v>
      </c>
      <c r="X196" s="196"/>
      <c r="Y196" s="189" t="s">
        <v>8</v>
      </c>
      <c r="Z196" s="196"/>
      <c r="AA196" s="191"/>
      <c r="AB196" s="192"/>
      <c r="AC196" s="23"/>
      <c r="AD196" s="3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</row>
    <row r="197" spans="1:256" s="26" customFormat="1" ht="18" customHeight="1" x14ac:dyDescent="0.4">
      <c r="A197" s="212"/>
      <c r="B197" s="212"/>
      <c r="C197" s="212"/>
      <c r="D197" s="212"/>
      <c r="E197" s="212"/>
      <c r="F197" s="213"/>
      <c r="G197" s="193" t="s">
        <v>9</v>
      </c>
      <c r="H197" s="195"/>
      <c r="I197" s="193" t="s">
        <v>10</v>
      </c>
      <c r="J197" s="195"/>
      <c r="K197" s="193" t="s">
        <v>11</v>
      </c>
      <c r="L197" s="195"/>
      <c r="M197" s="193" t="s">
        <v>12</v>
      </c>
      <c r="N197" s="195"/>
      <c r="O197" s="193" t="s">
        <v>8</v>
      </c>
      <c r="P197" s="195"/>
      <c r="Q197" s="193" t="s">
        <v>13</v>
      </c>
      <c r="R197" s="195"/>
      <c r="S197" s="193" t="s">
        <v>14</v>
      </c>
      <c r="T197" s="195"/>
      <c r="U197" s="193" t="s">
        <v>12</v>
      </c>
      <c r="V197" s="195"/>
      <c r="W197" s="191"/>
      <c r="X197" s="197"/>
      <c r="Y197" s="191"/>
      <c r="Z197" s="197"/>
      <c r="AA197" s="198" t="s">
        <v>15</v>
      </c>
      <c r="AB197" s="189" t="s">
        <v>121</v>
      </c>
      <c r="AC197" s="23"/>
      <c r="AD197" s="3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</row>
    <row r="198" spans="1:256" s="32" customFormat="1" ht="18" customHeight="1" x14ac:dyDescent="0.4">
      <c r="A198" s="214"/>
      <c r="B198" s="214"/>
      <c r="C198" s="214"/>
      <c r="D198" s="214"/>
      <c r="E198" s="214"/>
      <c r="F198" s="215"/>
      <c r="G198" s="29" t="s">
        <v>16</v>
      </c>
      <c r="H198" s="30" t="s">
        <v>121</v>
      </c>
      <c r="I198" s="29" t="s">
        <v>16</v>
      </c>
      <c r="J198" s="30" t="s">
        <v>121</v>
      </c>
      <c r="K198" s="29" t="s">
        <v>16</v>
      </c>
      <c r="L198" s="30" t="s">
        <v>121</v>
      </c>
      <c r="M198" s="29" t="s">
        <v>16</v>
      </c>
      <c r="N198" s="30" t="s">
        <v>121</v>
      </c>
      <c r="O198" s="29" t="s">
        <v>16</v>
      </c>
      <c r="P198" s="30" t="s">
        <v>121</v>
      </c>
      <c r="Q198" s="29" t="s">
        <v>16</v>
      </c>
      <c r="R198" s="30" t="s">
        <v>121</v>
      </c>
      <c r="S198" s="29" t="s">
        <v>16</v>
      </c>
      <c r="T198" s="30" t="s">
        <v>121</v>
      </c>
      <c r="U198" s="29" t="s">
        <v>16</v>
      </c>
      <c r="V198" s="30" t="s">
        <v>121</v>
      </c>
      <c r="W198" s="29" t="s">
        <v>16</v>
      </c>
      <c r="X198" s="30" t="s">
        <v>121</v>
      </c>
      <c r="Y198" s="29" t="s">
        <v>16</v>
      </c>
      <c r="Z198" s="30" t="s">
        <v>121</v>
      </c>
      <c r="AA198" s="199"/>
      <c r="AB198" s="191"/>
      <c r="AC198" s="31"/>
      <c r="AD198" s="4" t="s">
        <v>51</v>
      </c>
      <c r="AE198" s="24"/>
      <c r="AF198" s="4" t="s">
        <v>51</v>
      </c>
      <c r="AG198" s="4" t="s">
        <v>52</v>
      </c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</row>
    <row r="199" spans="1:256" s="32" customFormat="1" ht="12.5" customHeight="1" x14ac:dyDescent="0.4">
      <c r="A199" s="33"/>
      <c r="B199" s="33"/>
      <c r="C199" s="33"/>
      <c r="D199" s="33"/>
      <c r="E199" s="33"/>
      <c r="F199" s="33"/>
      <c r="G199" s="34"/>
      <c r="H199" s="35"/>
      <c r="I199" s="34"/>
      <c r="J199" s="35"/>
      <c r="K199" s="34"/>
      <c r="L199" s="35"/>
      <c r="M199" s="34"/>
      <c r="N199" s="35"/>
      <c r="O199" s="34"/>
      <c r="P199" s="35"/>
      <c r="Q199" s="34"/>
      <c r="R199" s="35"/>
      <c r="S199" s="34"/>
      <c r="T199" s="35"/>
      <c r="U199" s="34"/>
      <c r="V199" s="35"/>
      <c r="W199" s="34"/>
      <c r="X199" s="35"/>
      <c r="Y199" s="34"/>
      <c r="Z199" s="35"/>
      <c r="AA199" s="34"/>
      <c r="AB199" s="34"/>
      <c r="AC199" s="31"/>
      <c r="AD199" s="4"/>
      <c r="AE199" s="24"/>
      <c r="AF199" s="4"/>
      <c r="AG199" s="4"/>
      <c r="AH199" s="117"/>
      <c r="AI199" s="117"/>
      <c r="AJ199" s="117"/>
      <c r="AK199" s="117"/>
      <c r="AL199" s="117"/>
      <c r="AM199" s="117"/>
      <c r="AN199" s="117"/>
      <c r="AO199" s="24"/>
      <c r="AP199" s="24"/>
      <c r="AQ199" s="24"/>
      <c r="AR199" s="24"/>
      <c r="AS199" s="24"/>
      <c r="AT199" s="24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</row>
    <row r="200" spans="1:256" ht="29" customHeight="1" x14ac:dyDescent="0.4">
      <c r="A200" s="51"/>
      <c r="B200" s="51"/>
      <c r="C200" s="52" t="s">
        <v>58</v>
      </c>
      <c r="D200" s="51"/>
      <c r="E200" s="51"/>
      <c r="F200" s="53"/>
      <c r="G200" s="5">
        <f>SUM(G201:G202)</f>
        <v>2307703</v>
      </c>
      <c r="H200" s="54">
        <f t="shared" ref="H200:H205" si="333">ROUND(G200/$AA200*100,2)</f>
        <v>100</v>
      </c>
      <c r="I200" s="5"/>
      <c r="J200" s="56"/>
      <c r="K200" s="5"/>
      <c r="L200" s="56"/>
      <c r="M200" s="5"/>
      <c r="N200" s="56"/>
      <c r="O200" s="46">
        <f>SUM(O201:O202)</f>
        <v>2307703</v>
      </c>
      <c r="P200" s="54">
        <f t="shared" ref="P200:P205" si="334">ROUND(O200/$AA200*100,2)</f>
        <v>100</v>
      </c>
      <c r="Q200" s="5"/>
      <c r="R200" s="56"/>
      <c r="S200" s="5"/>
      <c r="T200" s="56"/>
      <c r="U200" s="5"/>
      <c r="V200" s="56"/>
      <c r="W200" s="5"/>
      <c r="X200" s="56"/>
      <c r="Y200" s="5"/>
      <c r="Z200" s="56"/>
      <c r="AA200" s="5">
        <f>SUM(AA201:AA202)</f>
        <v>2307703</v>
      </c>
      <c r="AB200" s="57">
        <v>100</v>
      </c>
      <c r="AC200" s="61">
        <f t="shared" ref="AC200:AC205" si="335">H200+J200+L200+N200</f>
        <v>100</v>
      </c>
      <c r="AD200" s="62">
        <f t="shared" ref="AD200:AD205" si="336">P200-AC200</f>
        <v>0</v>
      </c>
      <c r="AE200" s="61">
        <f t="shared" ref="AE200:AE205" si="337">R200+T200+V200+X200</f>
        <v>0</v>
      </c>
      <c r="AF200" s="62">
        <f t="shared" ref="AF200:AF205" si="338">AE200-Z200</f>
        <v>0</v>
      </c>
      <c r="AG200" s="61">
        <f t="shared" ref="AG200:AG205" si="339">P200+Z200-AB200</f>
        <v>0</v>
      </c>
      <c r="AH200" s="111">
        <f t="shared" ref="AH200:AH205" si="340">G200+I200+K200+M200-O200</f>
        <v>0</v>
      </c>
      <c r="AI200" s="111">
        <f t="shared" ref="AI200:AI205" si="341">Q200+S200+U200+W200-Y200</f>
        <v>0</v>
      </c>
      <c r="AJ200" s="112">
        <f t="shared" ref="AJ200:AJ205" si="342">O200+Y200-AA200</f>
        <v>0</v>
      </c>
      <c r="AK200" s="112"/>
      <c r="AL200" s="112"/>
      <c r="AM200" s="112"/>
      <c r="AN200" s="112"/>
    </row>
    <row r="201" spans="1:256" ht="29" customHeight="1" x14ac:dyDescent="0.4">
      <c r="A201" s="51"/>
      <c r="B201" s="51"/>
      <c r="C201" s="51"/>
      <c r="D201" s="92" t="s">
        <v>19</v>
      </c>
      <c r="E201" s="204" t="s">
        <v>20</v>
      </c>
      <c r="F201" s="205"/>
      <c r="G201" s="5">
        <v>2279719</v>
      </c>
      <c r="H201" s="54">
        <f t="shared" si="333"/>
        <v>100</v>
      </c>
      <c r="I201" s="67"/>
      <c r="J201" s="6"/>
      <c r="K201" s="67"/>
      <c r="L201" s="6"/>
      <c r="M201" s="67"/>
      <c r="N201" s="6"/>
      <c r="O201" s="46">
        <f>G201+I201+K201+M201</f>
        <v>2279719</v>
      </c>
      <c r="P201" s="54">
        <f t="shared" si="334"/>
        <v>100</v>
      </c>
      <c r="Q201" s="5"/>
      <c r="R201" s="56"/>
      <c r="S201" s="5"/>
      <c r="T201" s="56"/>
      <c r="U201" s="5"/>
      <c r="V201" s="56"/>
      <c r="W201" s="5"/>
      <c r="X201" s="56"/>
      <c r="Y201" s="5"/>
      <c r="Z201" s="56"/>
      <c r="AA201" s="5">
        <f>O201+Y201</f>
        <v>2279719</v>
      </c>
      <c r="AB201" s="57">
        <v>100</v>
      </c>
      <c r="AC201" s="61">
        <f t="shared" si="335"/>
        <v>100</v>
      </c>
      <c r="AD201" s="62">
        <f t="shared" si="336"/>
        <v>0</v>
      </c>
      <c r="AE201" s="61">
        <f t="shared" si="337"/>
        <v>0</v>
      </c>
      <c r="AF201" s="62">
        <f t="shared" si="338"/>
        <v>0</v>
      </c>
      <c r="AG201" s="61">
        <f t="shared" si="339"/>
        <v>0</v>
      </c>
      <c r="AH201" s="111">
        <f t="shared" si="340"/>
        <v>0</v>
      </c>
      <c r="AI201" s="111">
        <f t="shared" si="341"/>
        <v>0</v>
      </c>
      <c r="AJ201" s="112">
        <f t="shared" si="342"/>
        <v>0</v>
      </c>
      <c r="AK201" s="112"/>
      <c r="AL201" s="112"/>
      <c r="AM201" s="112"/>
      <c r="AN201" s="112"/>
    </row>
    <row r="202" spans="1:256" s="76" customFormat="1" ht="29" customHeight="1" x14ac:dyDescent="0.4">
      <c r="A202" s="51"/>
      <c r="B202" s="51"/>
      <c r="C202" s="51"/>
      <c r="D202" s="92" t="s">
        <v>21</v>
      </c>
      <c r="E202" s="204" t="s">
        <v>22</v>
      </c>
      <c r="F202" s="205"/>
      <c r="G202" s="67">
        <v>27984</v>
      </c>
      <c r="H202" s="54">
        <f t="shared" si="333"/>
        <v>100</v>
      </c>
      <c r="I202" s="67"/>
      <c r="J202" s="6"/>
      <c r="K202" s="67"/>
      <c r="L202" s="6"/>
      <c r="M202" s="67"/>
      <c r="N202" s="6"/>
      <c r="O202" s="5">
        <f>G202+I202+K202+M202</f>
        <v>27984</v>
      </c>
      <c r="P202" s="54">
        <f t="shared" si="334"/>
        <v>100</v>
      </c>
      <c r="Q202" s="5"/>
      <c r="R202" s="56"/>
      <c r="S202" s="5"/>
      <c r="T202" s="56"/>
      <c r="U202" s="5"/>
      <c r="V202" s="56"/>
      <c r="W202" s="5"/>
      <c r="X202" s="56"/>
      <c r="Y202" s="5"/>
      <c r="Z202" s="56"/>
      <c r="AA202" s="5">
        <f>O202+Y202</f>
        <v>27984</v>
      </c>
      <c r="AB202" s="57">
        <v>100</v>
      </c>
      <c r="AC202" s="74">
        <f t="shared" si="335"/>
        <v>100</v>
      </c>
      <c r="AD202" s="75">
        <f t="shared" si="336"/>
        <v>0</v>
      </c>
      <c r="AE202" s="74">
        <f t="shared" si="337"/>
        <v>0</v>
      </c>
      <c r="AF202" s="75">
        <f t="shared" si="338"/>
        <v>0</v>
      </c>
      <c r="AG202" s="74">
        <f t="shared" si="339"/>
        <v>0</v>
      </c>
      <c r="AH202" s="113">
        <f t="shared" si="340"/>
        <v>0</v>
      </c>
      <c r="AI202" s="113">
        <f t="shared" si="341"/>
        <v>0</v>
      </c>
      <c r="AJ202" s="114">
        <f t="shared" si="342"/>
        <v>0</v>
      </c>
      <c r="AK202" s="114"/>
      <c r="AL202" s="114"/>
      <c r="AM202" s="114"/>
      <c r="AN202" s="114"/>
    </row>
    <row r="203" spans="1:256" ht="35.5" customHeight="1" x14ac:dyDescent="0.4">
      <c r="A203" s="201" t="s">
        <v>49</v>
      </c>
      <c r="B203" s="201"/>
      <c r="C203" s="201"/>
      <c r="D203" s="201"/>
      <c r="E203" s="201"/>
      <c r="F203" s="201"/>
      <c r="G203" s="58">
        <f>G204</f>
        <v>6934</v>
      </c>
      <c r="H203" s="64">
        <f t="shared" si="333"/>
        <v>100</v>
      </c>
      <c r="I203" s="58"/>
      <c r="J203" s="59"/>
      <c r="K203" s="58"/>
      <c r="L203" s="59"/>
      <c r="M203" s="58"/>
      <c r="N203" s="59"/>
      <c r="O203" s="58">
        <f>O204</f>
        <v>6934</v>
      </c>
      <c r="P203" s="64">
        <f t="shared" si="334"/>
        <v>100</v>
      </c>
      <c r="Q203" s="58"/>
      <c r="R203" s="59"/>
      <c r="S203" s="58"/>
      <c r="T203" s="59"/>
      <c r="U203" s="58"/>
      <c r="V203" s="59"/>
      <c r="W203" s="58"/>
      <c r="X203" s="59"/>
      <c r="Y203" s="58"/>
      <c r="Z203" s="59"/>
      <c r="AA203" s="58">
        <f>AA204</f>
        <v>6934</v>
      </c>
      <c r="AB203" s="79">
        <v>100</v>
      </c>
      <c r="AC203" s="61">
        <f t="shared" si="335"/>
        <v>100</v>
      </c>
      <c r="AD203" s="62">
        <f t="shared" si="336"/>
        <v>0</v>
      </c>
      <c r="AE203" s="61">
        <f t="shared" si="337"/>
        <v>0</v>
      </c>
      <c r="AF203" s="62">
        <f t="shared" si="338"/>
        <v>0</v>
      </c>
      <c r="AG203" s="61">
        <f t="shared" si="339"/>
        <v>0</v>
      </c>
      <c r="AH203" s="111">
        <f t="shared" si="340"/>
        <v>0</v>
      </c>
      <c r="AI203" s="111">
        <f t="shared" si="341"/>
        <v>0</v>
      </c>
      <c r="AJ203" s="112">
        <f t="shared" si="342"/>
        <v>0</v>
      </c>
      <c r="AK203" s="112"/>
      <c r="AL203" s="112"/>
      <c r="AM203" s="112"/>
      <c r="AN203" s="112"/>
    </row>
    <row r="204" spans="1:256" ht="35.5" customHeight="1" x14ac:dyDescent="0.4">
      <c r="A204" s="201" t="s">
        <v>50</v>
      </c>
      <c r="B204" s="201"/>
      <c r="C204" s="201"/>
      <c r="D204" s="201"/>
      <c r="E204" s="201"/>
      <c r="F204" s="201"/>
      <c r="G204" s="58">
        <f>G205</f>
        <v>6934</v>
      </c>
      <c r="H204" s="64">
        <f t="shared" si="333"/>
        <v>100</v>
      </c>
      <c r="I204" s="58"/>
      <c r="J204" s="59"/>
      <c r="K204" s="58"/>
      <c r="L204" s="59"/>
      <c r="M204" s="58"/>
      <c r="N204" s="59"/>
      <c r="O204" s="58">
        <f>O205</f>
        <v>6934</v>
      </c>
      <c r="P204" s="64">
        <f t="shared" si="334"/>
        <v>100</v>
      </c>
      <c r="Q204" s="58"/>
      <c r="R204" s="59"/>
      <c r="S204" s="58"/>
      <c r="T204" s="59"/>
      <c r="U204" s="58"/>
      <c r="V204" s="59"/>
      <c r="W204" s="58"/>
      <c r="X204" s="59"/>
      <c r="Y204" s="58"/>
      <c r="Z204" s="59"/>
      <c r="AA204" s="58">
        <f>AA205</f>
        <v>6934</v>
      </c>
      <c r="AB204" s="79">
        <v>100</v>
      </c>
      <c r="AC204" s="61">
        <f t="shared" si="335"/>
        <v>100</v>
      </c>
      <c r="AD204" s="62">
        <f t="shared" si="336"/>
        <v>0</v>
      </c>
      <c r="AE204" s="61">
        <f t="shared" si="337"/>
        <v>0</v>
      </c>
      <c r="AF204" s="62">
        <f t="shared" si="338"/>
        <v>0</v>
      </c>
      <c r="AG204" s="61">
        <f t="shared" si="339"/>
        <v>0</v>
      </c>
      <c r="AH204" s="111">
        <f t="shared" si="340"/>
        <v>0</v>
      </c>
      <c r="AI204" s="111">
        <f t="shared" si="341"/>
        <v>0</v>
      </c>
      <c r="AJ204" s="112">
        <f t="shared" si="342"/>
        <v>0</v>
      </c>
      <c r="AK204" s="112"/>
      <c r="AL204" s="112"/>
      <c r="AM204" s="112"/>
      <c r="AN204" s="112"/>
    </row>
    <row r="205" spans="1:256" ht="29" customHeight="1" x14ac:dyDescent="0.4">
      <c r="A205" s="51"/>
      <c r="B205" s="51"/>
      <c r="C205" s="52" t="s">
        <v>18</v>
      </c>
      <c r="D205" s="51"/>
      <c r="E205" s="51"/>
      <c r="F205" s="53"/>
      <c r="G205" s="5">
        <v>6934</v>
      </c>
      <c r="H205" s="54">
        <f t="shared" si="333"/>
        <v>100</v>
      </c>
      <c r="I205" s="5"/>
      <c r="J205" s="56"/>
      <c r="K205" s="5"/>
      <c r="L205" s="56"/>
      <c r="M205" s="5"/>
      <c r="N205" s="56"/>
      <c r="O205" s="5">
        <f>G205+I205+K205+M205</f>
        <v>6934</v>
      </c>
      <c r="P205" s="54">
        <f t="shared" si="334"/>
        <v>100</v>
      </c>
      <c r="Q205" s="5"/>
      <c r="R205" s="56"/>
      <c r="S205" s="5"/>
      <c r="T205" s="56"/>
      <c r="U205" s="5"/>
      <c r="V205" s="56"/>
      <c r="W205" s="5"/>
      <c r="X205" s="56"/>
      <c r="Y205" s="5"/>
      <c r="Z205" s="56"/>
      <c r="AA205" s="5">
        <f>O205+Y205</f>
        <v>6934</v>
      </c>
      <c r="AB205" s="57">
        <v>100</v>
      </c>
      <c r="AC205" s="61">
        <f t="shared" si="335"/>
        <v>100</v>
      </c>
      <c r="AD205" s="62">
        <f t="shared" si="336"/>
        <v>0</v>
      </c>
      <c r="AE205" s="61">
        <f t="shared" si="337"/>
        <v>0</v>
      </c>
      <c r="AF205" s="62">
        <f t="shared" si="338"/>
        <v>0</v>
      </c>
      <c r="AG205" s="61">
        <f t="shared" si="339"/>
        <v>0</v>
      </c>
      <c r="AH205" s="111">
        <f t="shared" si="340"/>
        <v>0</v>
      </c>
      <c r="AI205" s="111">
        <f t="shared" si="341"/>
        <v>0</v>
      </c>
      <c r="AJ205" s="112">
        <f t="shared" si="342"/>
        <v>0</v>
      </c>
      <c r="AK205" s="171">
        <f t="shared" ref="AK205" si="343">G205/AA205</f>
        <v>1</v>
      </c>
      <c r="AL205" s="171">
        <f t="shared" ref="AL205" si="344">I205/AA205</f>
        <v>0</v>
      </c>
      <c r="AM205" s="171">
        <f t="shared" ref="AM205" si="345">K205/AA205</f>
        <v>0</v>
      </c>
      <c r="AN205" s="171">
        <f t="shared" ref="AN205" si="346">M205/AA205</f>
        <v>0</v>
      </c>
      <c r="AO205" s="169">
        <f t="shared" ref="AO205" si="347">Q205/AA205</f>
        <v>0</v>
      </c>
      <c r="AP205" s="169">
        <f t="shared" ref="AP205" si="348">S205/AA205</f>
        <v>0</v>
      </c>
      <c r="AQ205" s="169">
        <f t="shared" ref="AQ205" si="349">U205/AA205</f>
        <v>0</v>
      </c>
      <c r="AR205" s="169">
        <f t="shared" ref="AR205" si="350">W205/AA205</f>
        <v>0</v>
      </c>
    </row>
    <row r="206" spans="1:256" ht="27" customHeight="1" x14ac:dyDescent="0.4">
      <c r="A206" s="51"/>
      <c r="B206" s="51"/>
      <c r="C206" s="100"/>
      <c r="D206" s="51"/>
      <c r="E206" s="51"/>
      <c r="F206" s="99"/>
      <c r="G206" s="5"/>
      <c r="H206" s="54"/>
      <c r="I206" s="5"/>
      <c r="J206" s="56"/>
      <c r="K206" s="5"/>
      <c r="L206" s="56"/>
      <c r="M206" s="5"/>
      <c r="N206" s="56"/>
      <c r="O206" s="5"/>
      <c r="P206" s="54"/>
      <c r="Q206" s="5"/>
      <c r="R206" s="56"/>
      <c r="S206" s="5"/>
      <c r="T206" s="56"/>
      <c r="U206" s="5"/>
      <c r="V206" s="56"/>
      <c r="W206" s="5"/>
      <c r="X206" s="56"/>
      <c r="Y206" s="5"/>
      <c r="Z206" s="56"/>
      <c r="AA206" s="5"/>
      <c r="AB206" s="57"/>
      <c r="AC206" s="61"/>
      <c r="AD206" s="62"/>
      <c r="AE206" s="61"/>
      <c r="AF206" s="62"/>
      <c r="AG206" s="61"/>
      <c r="AH206" s="111"/>
      <c r="AI206" s="111"/>
      <c r="AJ206" s="112"/>
      <c r="AK206" s="112"/>
      <c r="AL206" s="112"/>
      <c r="AM206" s="112"/>
      <c r="AN206" s="112"/>
    </row>
    <row r="207" spans="1:256" ht="27" customHeight="1" x14ac:dyDescent="0.4">
      <c r="A207" s="51"/>
      <c r="B207" s="51"/>
      <c r="C207" s="100"/>
      <c r="D207" s="51"/>
      <c r="E207" s="51"/>
      <c r="F207" s="99"/>
      <c r="G207" s="5"/>
      <c r="H207" s="54"/>
      <c r="I207" s="5"/>
      <c r="J207" s="56"/>
      <c r="K207" s="5"/>
      <c r="L207" s="56"/>
      <c r="M207" s="5"/>
      <c r="N207" s="56"/>
      <c r="O207" s="5"/>
      <c r="P207" s="54"/>
      <c r="Q207" s="5"/>
      <c r="R207" s="56"/>
      <c r="S207" s="5"/>
      <c r="T207" s="56"/>
      <c r="U207" s="5"/>
      <c r="V207" s="56"/>
      <c r="W207" s="5"/>
      <c r="X207" s="56"/>
      <c r="Y207" s="5"/>
      <c r="Z207" s="56"/>
      <c r="AA207" s="5"/>
      <c r="AB207" s="57"/>
      <c r="AC207" s="61"/>
      <c r="AD207" s="62"/>
      <c r="AE207" s="61"/>
      <c r="AF207" s="62"/>
      <c r="AG207" s="61"/>
      <c r="AH207" s="111"/>
      <c r="AI207" s="111"/>
      <c r="AJ207" s="112"/>
      <c r="AK207" s="112"/>
      <c r="AL207" s="112"/>
      <c r="AM207" s="112"/>
      <c r="AN207" s="112"/>
    </row>
    <row r="208" spans="1:256" ht="27" customHeight="1" x14ac:dyDescent="0.4">
      <c r="A208" s="51"/>
      <c r="B208" s="51"/>
      <c r="C208" s="100"/>
      <c r="D208" s="51"/>
      <c r="E208" s="51"/>
      <c r="F208" s="99"/>
      <c r="G208" s="5"/>
      <c r="H208" s="54"/>
      <c r="I208" s="5"/>
      <c r="J208" s="56"/>
      <c r="K208" s="5"/>
      <c r="L208" s="56"/>
      <c r="M208" s="5"/>
      <c r="N208" s="56"/>
      <c r="O208" s="5"/>
      <c r="P208" s="54"/>
      <c r="Q208" s="5"/>
      <c r="R208" s="56"/>
      <c r="S208" s="5"/>
      <c r="T208" s="56"/>
      <c r="U208" s="5"/>
      <c r="V208" s="56"/>
      <c r="W208" s="5"/>
      <c r="X208" s="56"/>
      <c r="Y208" s="5"/>
      <c r="Z208" s="56"/>
      <c r="AA208" s="5"/>
      <c r="AB208" s="57"/>
      <c r="AC208" s="61"/>
      <c r="AD208" s="62"/>
      <c r="AE208" s="61"/>
      <c r="AF208" s="62"/>
      <c r="AG208" s="61"/>
      <c r="AH208" s="111"/>
      <c r="AI208" s="111"/>
      <c r="AJ208" s="112"/>
      <c r="AK208" s="112"/>
      <c r="AL208" s="112"/>
      <c r="AM208" s="112"/>
      <c r="AN208" s="112"/>
    </row>
    <row r="209" spans="1:44" ht="27" customHeight="1" x14ac:dyDescent="0.4">
      <c r="A209" s="51"/>
      <c r="B209" s="51"/>
      <c r="C209" s="100"/>
      <c r="D209" s="51"/>
      <c r="E209" s="51"/>
      <c r="F209" s="99"/>
      <c r="G209" s="5"/>
      <c r="H209" s="54"/>
      <c r="I209" s="5"/>
      <c r="J209" s="56"/>
      <c r="K209" s="5"/>
      <c r="L209" s="56"/>
      <c r="M209" s="5"/>
      <c r="N209" s="56"/>
      <c r="O209" s="5"/>
      <c r="P209" s="54"/>
      <c r="Q209" s="5"/>
      <c r="R209" s="56"/>
      <c r="S209" s="5"/>
      <c r="T209" s="56"/>
      <c r="U209" s="5"/>
      <c r="V209" s="56"/>
      <c r="W209" s="5"/>
      <c r="X209" s="56"/>
      <c r="Y209" s="5"/>
      <c r="Z209" s="56"/>
      <c r="AA209" s="5"/>
      <c r="AB209" s="57"/>
      <c r="AC209" s="61"/>
      <c r="AD209" s="62"/>
      <c r="AE209" s="61"/>
      <c r="AF209" s="62"/>
      <c r="AG209" s="61"/>
      <c r="AH209" s="111"/>
      <c r="AI209" s="111"/>
      <c r="AJ209" s="112"/>
      <c r="AK209" s="112"/>
      <c r="AL209" s="112"/>
      <c r="AM209" s="112"/>
      <c r="AN209" s="112"/>
    </row>
    <row r="210" spans="1:44" ht="27" customHeight="1" x14ac:dyDescent="0.4">
      <c r="A210" s="51"/>
      <c r="B210" s="51"/>
      <c r="C210" s="100"/>
      <c r="D210" s="51"/>
      <c r="E210" s="51"/>
      <c r="F210" s="99"/>
      <c r="G210" s="5"/>
      <c r="H210" s="54"/>
      <c r="I210" s="5"/>
      <c r="J210" s="56"/>
      <c r="K210" s="5"/>
      <c r="L210" s="56"/>
      <c r="M210" s="5"/>
      <c r="N210" s="56"/>
      <c r="O210" s="5"/>
      <c r="P210" s="54"/>
      <c r="Q210" s="5"/>
      <c r="R210" s="56"/>
      <c r="S210" s="5"/>
      <c r="T210" s="56"/>
      <c r="U210" s="5"/>
      <c r="V210" s="56"/>
      <c r="W210" s="5"/>
      <c r="X210" s="56"/>
      <c r="Y210" s="5"/>
      <c r="Z210" s="56"/>
      <c r="AA210" s="5"/>
      <c r="AB210" s="57"/>
      <c r="AC210" s="61"/>
      <c r="AD210" s="62"/>
      <c r="AE210" s="61"/>
      <c r="AF210" s="62"/>
      <c r="AG210" s="61"/>
      <c r="AH210" s="111"/>
      <c r="AI210" s="111"/>
      <c r="AJ210" s="112"/>
      <c r="AK210" s="112"/>
      <c r="AL210" s="112"/>
      <c r="AM210" s="112"/>
      <c r="AN210" s="112"/>
    </row>
    <row r="211" spans="1:44" ht="27" customHeight="1" x14ac:dyDescent="0.4">
      <c r="A211" s="51"/>
      <c r="B211" s="51"/>
      <c r="C211" s="100"/>
      <c r="D211" s="51"/>
      <c r="E211" s="51"/>
      <c r="F211" s="99"/>
      <c r="G211" s="5"/>
      <c r="H211" s="54"/>
      <c r="I211" s="5"/>
      <c r="J211" s="56"/>
      <c r="K211" s="5"/>
      <c r="L211" s="56"/>
      <c r="M211" s="5"/>
      <c r="N211" s="56"/>
      <c r="O211" s="5"/>
      <c r="P211" s="54"/>
      <c r="Q211" s="5"/>
      <c r="R211" s="56"/>
      <c r="S211" s="5"/>
      <c r="T211" s="56"/>
      <c r="U211" s="5"/>
      <c r="V211" s="56"/>
      <c r="W211" s="5"/>
      <c r="X211" s="56"/>
      <c r="Y211" s="5"/>
      <c r="Z211" s="56"/>
      <c r="AA211" s="5"/>
      <c r="AB211" s="57"/>
      <c r="AC211" s="61"/>
      <c r="AD211" s="62"/>
      <c r="AE211" s="61"/>
      <c r="AF211" s="62"/>
      <c r="AG211" s="61"/>
      <c r="AH211" s="111"/>
      <c r="AI211" s="111"/>
      <c r="AJ211" s="112"/>
      <c r="AK211" s="112"/>
      <c r="AL211" s="112"/>
      <c r="AM211" s="112"/>
      <c r="AN211" s="112"/>
    </row>
    <row r="212" spans="1:44" ht="27" customHeight="1" x14ac:dyDescent="0.4">
      <c r="A212" s="51"/>
      <c r="B212" s="51"/>
      <c r="C212" s="100"/>
      <c r="D212" s="51"/>
      <c r="E212" s="51"/>
      <c r="F212" s="99"/>
      <c r="G212" s="5"/>
      <c r="H212" s="54"/>
      <c r="I212" s="5"/>
      <c r="J212" s="56"/>
      <c r="K212" s="5"/>
      <c r="L212" s="56"/>
      <c r="M212" s="5"/>
      <c r="N212" s="56"/>
      <c r="O212" s="5"/>
      <c r="P212" s="54"/>
      <c r="Q212" s="5"/>
      <c r="R212" s="56"/>
      <c r="S212" s="5"/>
      <c r="T212" s="56"/>
      <c r="U212" s="5"/>
      <c r="V212" s="56"/>
      <c r="W212" s="5"/>
      <c r="X212" s="56"/>
      <c r="Y212" s="5"/>
      <c r="Z212" s="56"/>
      <c r="AA212" s="5"/>
      <c r="AB212" s="57"/>
      <c r="AC212" s="61"/>
      <c r="AD212" s="62"/>
      <c r="AE212" s="61"/>
      <c r="AF212" s="62"/>
      <c r="AG212" s="61"/>
      <c r="AH212" s="111"/>
      <c r="AI212" s="111"/>
      <c r="AJ212" s="112"/>
      <c r="AK212" s="112"/>
      <c r="AL212" s="112"/>
      <c r="AM212" s="112"/>
      <c r="AN212" s="112"/>
    </row>
    <row r="213" spans="1:44" ht="27" customHeight="1" x14ac:dyDescent="0.4">
      <c r="A213" s="51"/>
      <c r="B213" s="51"/>
      <c r="C213" s="100"/>
      <c r="D213" s="51"/>
      <c r="E213" s="51"/>
      <c r="F213" s="99"/>
      <c r="G213" s="5"/>
      <c r="H213" s="54"/>
      <c r="I213" s="5"/>
      <c r="J213" s="56"/>
      <c r="K213" s="5"/>
      <c r="L213" s="56"/>
      <c r="M213" s="5"/>
      <c r="N213" s="56"/>
      <c r="O213" s="5"/>
      <c r="P213" s="54"/>
      <c r="Q213" s="5"/>
      <c r="R213" s="56"/>
      <c r="S213" s="5"/>
      <c r="T213" s="56"/>
      <c r="U213" s="5"/>
      <c r="V213" s="56"/>
      <c r="W213" s="5"/>
      <c r="X213" s="56"/>
      <c r="Y213" s="5"/>
      <c r="Z213" s="56"/>
      <c r="AA213" s="5"/>
      <c r="AB213" s="57"/>
      <c r="AC213" s="61"/>
      <c r="AD213" s="62"/>
      <c r="AE213" s="61"/>
      <c r="AF213" s="62"/>
      <c r="AG213" s="61"/>
      <c r="AH213" s="111"/>
      <c r="AI213" s="111"/>
      <c r="AJ213" s="112"/>
      <c r="AK213" s="112"/>
      <c r="AL213" s="112"/>
      <c r="AM213" s="112"/>
      <c r="AN213" s="112"/>
    </row>
    <row r="214" spans="1:44" ht="27" customHeight="1" x14ac:dyDescent="0.4">
      <c r="A214" s="51"/>
      <c r="B214" s="51"/>
      <c r="C214" s="100"/>
      <c r="D214" s="51"/>
      <c r="E214" s="51"/>
      <c r="F214" s="99"/>
      <c r="G214" s="5"/>
      <c r="H214" s="54"/>
      <c r="I214" s="5"/>
      <c r="J214" s="56"/>
      <c r="K214" s="5"/>
      <c r="L214" s="56"/>
      <c r="M214" s="5"/>
      <c r="N214" s="56"/>
      <c r="O214" s="5"/>
      <c r="P214" s="54"/>
      <c r="Q214" s="5"/>
      <c r="R214" s="56"/>
      <c r="S214" s="5"/>
      <c r="T214" s="56"/>
      <c r="U214" s="5"/>
      <c r="V214" s="56"/>
      <c r="W214" s="5"/>
      <c r="X214" s="56"/>
      <c r="Y214" s="5"/>
      <c r="Z214" s="56"/>
      <c r="AA214" s="5"/>
      <c r="AB214" s="57"/>
      <c r="AC214" s="61"/>
      <c r="AD214" s="62"/>
      <c r="AE214" s="61"/>
      <c r="AF214" s="62"/>
      <c r="AG214" s="61"/>
      <c r="AH214" s="111"/>
      <c r="AI214" s="111"/>
      <c r="AJ214" s="112"/>
      <c r="AK214" s="112"/>
      <c r="AL214" s="112"/>
      <c r="AM214" s="112"/>
      <c r="AN214" s="112"/>
    </row>
    <row r="215" spans="1:44" ht="27" customHeight="1" x14ac:dyDescent="0.4">
      <c r="A215" s="51"/>
      <c r="B215" s="51"/>
      <c r="C215" s="100"/>
      <c r="D215" s="51"/>
      <c r="E215" s="51"/>
      <c r="F215" s="99"/>
      <c r="G215" s="5"/>
      <c r="H215" s="54"/>
      <c r="I215" s="5"/>
      <c r="J215" s="56"/>
      <c r="K215" s="5"/>
      <c r="L215" s="56"/>
      <c r="M215" s="5"/>
      <c r="N215" s="56"/>
      <c r="O215" s="5"/>
      <c r="P215" s="54"/>
      <c r="Q215" s="5"/>
      <c r="R215" s="56"/>
      <c r="S215" s="5"/>
      <c r="T215" s="56"/>
      <c r="U215" s="5"/>
      <c r="V215" s="56"/>
      <c r="W215" s="5"/>
      <c r="X215" s="56"/>
      <c r="Y215" s="5"/>
      <c r="Z215" s="56"/>
      <c r="AA215" s="5"/>
      <c r="AB215" s="57"/>
      <c r="AC215" s="61"/>
      <c r="AD215" s="62"/>
      <c r="AE215" s="61"/>
      <c r="AF215" s="62"/>
      <c r="AG215" s="61"/>
      <c r="AH215" s="111"/>
      <c r="AI215" s="111"/>
      <c r="AJ215" s="112"/>
      <c r="AK215" s="112"/>
      <c r="AL215" s="112"/>
      <c r="AM215" s="112"/>
      <c r="AN215" s="112"/>
    </row>
    <row r="216" spans="1:44" ht="27" customHeight="1" x14ac:dyDescent="0.4">
      <c r="A216" s="51"/>
      <c r="B216" s="51"/>
      <c r="C216" s="100"/>
      <c r="D216" s="51"/>
      <c r="E216" s="51"/>
      <c r="F216" s="99"/>
      <c r="G216" s="5"/>
      <c r="H216" s="54"/>
      <c r="I216" s="5"/>
      <c r="J216" s="56"/>
      <c r="K216" s="5"/>
      <c r="L216" s="56"/>
      <c r="M216" s="5"/>
      <c r="N216" s="56"/>
      <c r="O216" s="5"/>
      <c r="P216" s="54"/>
      <c r="Q216" s="5"/>
      <c r="R216" s="56"/>
      <c r="S216" s="5"/>
      <c r="T216" s="56"/>
      <c r="U216" s="5"/>
      <c r="V216" s="56"/>
      <c r="W216" s="5"/>
      <c r="X216" s="56"/>
      <c r="Y216" s="5"/>
      <c r="Z216" s="56"/>
      <c r="AA216" s="5"/>
      <c r="AB216" s="57"/>
      <c r="AC216" s="61"/>
      <c r="AD216" s="62"/>
      <c r="AE216" s="61"/>
      <c r="AF216" s="62"/>
      <c r="AG216" s="61"/>
      <c r="AH216" s="111"/>
      <c r="AI216" s="111"/>
      <c r="AJ216" s="112"/>
      <c r="AK216" s="112"/>
      <c r="AL216" s="112"/>
      <c r="AM216" s="112"/>
      <c r="AN216" s="112"/>
    </row>
    <row r="217" spans="1:44" ht="27" customHeight="1" x14ac:dyDescent="0.4">
      <c r="A217" s="51"/>
      <c r="B217" s="51"/>
      <c r="C217" s="100"/>
      <c r="D217" s="51"/>
      <c r="E217" s="51"/>
      <c r="F217" s="99"/>
      <c r="G217" s="5"/>
      <c r="H217" s="54"/>
      <c r="I217" s="5"/>
      <c r="J217" s="56"/>
      <c r="K217" s="5"/>
      <c r="L217" s="56"/>
      <c r="M217" s="5"/>
      <c r="N217" s="56"/>
      <c r="O217" s="5"/>
      <c r="P217" s="54"/>
      <c r="Q217" s="5"/>
      <c r="R217" s="56"/>
      <c r="S217" s="5"/>
      <c r="T217" s="56"/>
      <c r="U217" s="5"/>
      <c r="V217" s="56"/>
      <c r="W217" s="5"/>
      <c r="X217" s="56"/>
      <c r="Y217" s="5"/>
      <c r="Z217" s="56"/>
      <c r="AA217" s="5"/>
      <c r="AB217" s="57"/>
      <c r="AC217" s="61"/>
      <c r="AD217" s="62"/>
      <c r="AE217" s="61"/>
      <c r="AF217" s="62"/>
      <c r="AG217" s="61"/>
      <c r="AH217" s="111"/>
      <c r="AI217" s="111"/>
      <c r="AJ217" s="112"/>
      <c r="AK217" s="112"/>
      <c r="AL217" s="112"/>
      <c r="AM217" s="112"/>
      <c r="AN217" s="112"/>
    </row>
    <row r="218" spans="1:44" ht="27" customHeight="1" x14ac:dyDescent="0.4">
      <c r="A218" s="51"/>
      <c r="B218" s="51"/>
      <c r="C218" s="100"/>
      <c r="D218" s="51"/>
      <c r="E218" s="51"/>
      <c r="F218" s="99"/>
      <c r="G218" s="5"/>
      <c r="H218" s="54"/>
      <c r="I218" s="5"/>
      <c r="J218" s="56"/>
      <c r="K218" s="5"/>
      <c r="L218" s="56"/>
      <c r="M218" s="5"/>
      <c r="N218" s="56"/>
      <c r="O218" s="5"/>
      <c r="P218" s="54"/>
      <c r="Q218" s="5"/>
      <c r="R218" s="56"/>
      <c r="S218" s="5"/>
      <c r="T218" s="56"/>
      <c r="U218" s="5"/>
      <c r="V218" s="56"/>
      <c r="W218" s="5"/>
      <c r="X218" s="56"/>
      <c r="Y218" s="5"/>
      <c r="Z218" s="56"/>
      <c r="AA218" s="5"/>
      <c r="AB218" s="57"/>
      <c r="AC218" s="61"/>
      <c r="AD218" s="62"/>
      <c r="AE218" s="61"/>
      <c r="AF218" s="62"/>
      <c r="AG218" s="61"/>
      <c r="AH218" s="111"/>
      <c r="AI218" s="111"/>
      <c r="AJ218" s="112"/>
      <c r="AK218" s="112"/>
      <c r="AL218" s="112"/>
      <c r="AM218" s="112"/>
      <c r="AN218" s="112"/>
    </row>
    <row r="219" spans="1:44" ht="27" customHeight="1" x14ac:dyDescent="0.4">
      <c r="A219" s="51"/>
      <c r="B219" s="51"/>
      <c r="C219" s="100"/>
      <c r="D219" s="51"/>
      <c r="E219" s="51"/>
      <c r="F219" s="99"/>
      <c r="G219" s="5"/>
      <c r="H219" s="54"/>
      <c r="I219" s="5"/>
      <c r="J219" s="56"/>
      <c r="K219" s="5"/>
      <c r="L219" s="56"/>
      <c r="M219" s="5"/>
      <c r="N219" s="56"/>
      <c r="O219" s="5"/>
      <c r="P219" s="54"/>
      <c r="Q219" s="5"/>
      <c r="R219" s="56"/>
      <c r="S219" s="5"/>
      <c r="T219" s="56"/>
      <c r="U219" s="5"/>
      <c r="V219" s="56"/>
      <c r="W219" s="5"/>
      <c r="X219" s="56"/>
      <c r="Y219" s="5"/>
      <c r="Z219" s="56"/>
      <c r="AA219" s="5"/>
      <c r="AB219" s="57"/>
      <c r="AC219" s="61"/>
      <c r="AD219" s="62"/>
      <c r="AE219" s="61"/>
      <c r="AF219" s="62"/>
      <c r="AG219" s="61"/>
      <c r="AH219" s="111"/>
      <c r="AI219" s="111"/>
      <c r="AJ219" s="112"/>
      <c r="AK219" s="112"/>
      <c r="AL219" s="112"/>
      <c r="AM219" s="112"/>
      <c r="AN219" s="112"/>
    </row>
    <row r="220" spans="1:44" ht="27" customHeight="1" x14ac:dyDescent="0.4">
      <c r="A220" s="51"/>
      <c r="B220" s="51"/>
      <c r="C220" s="100"/>
      <c r="D220" s="51"/>
      <c r="E220" s="51"/>
      <c r="F220" s="99"/>
      <c r="G220" s="5"/>
      <c r="H220" s="54"/>
      <c r="I220" s="5"/>
      <c r="J220" s="56"/>
      <c r="K220" s="5"/>
      <c r="L220" s="56"/>
      <c r="M220" s="5"/>
      <c r="N220" s="56"/>
      <c r="O220" s="5"/>
      <c r="P220" s="54"/>
      <c r="Q220" s="5"/>
      <c r="R220" s="56"/>
      <c r="S220" s="5"/>
      <c r="T220" s="56"/>
      <c r="U220" s="5"/>
      <c r="V220" s="56"/>
      <c r="W220" s="5"/>
      <c r="X220" s="56"/>
      <c r="Y220" s="5"/>
      <c r="Z220" s="56"/>
      <c r="AA220" s="5"/>
      <c r="AB220" s="57"/>
      <c r="AC220" s="61"/>
      <c r="AD220" s="62"/>
      <c r="AE220" s="61"/>
      <c r="AF220" s="62"/>
      <c r="AG220" s="61"/>
      <c r="AH220" s="111"/>
      <c r="AI220" s="111"/>
      <c r="AJ220" s="112"/>
      <c r="AK220" s="112"/>
      <c r="AL220" s="112"/>
      <c r="AM220" s="112"/>
      <c r="AN220" s="112"/>
    </row>
    <row r="221" spans="1:44" ht="27" customHeight="1" x14ac:dyDescent="0.4">
      <c r="A221" s="51"/>
      <c r="B221" s="51"/>
      <c r="C221" s="100"/>
      <c r="D221" s="51"/>
      <c r="E221" s="51"/>
      <c r="F221" s="99"/>
      <c r="G221" s="5"/>
      <c r="H221" s="54"/>
      <c r="I221" s="5"/>
      <c r="J221" s="56"/>
      <c r="K221" s="5"/>
      <c r="L221" s="56"/>
      <c r="M221" s="5"/>
      <c r="N221" s="56"/>
      <c r="O221" s="5"/>
      <c r="P221" s="54"/>
      <c r="Q221" s="5"/>
      <c r="R221" s="56"/>
      <c r="S221" s="5"/>
      <c r="T221" s="56"/>
      <c r="U221" s="5"/>
      <c r="V221" s="56"/>
      <c r="W221" s="5"/>
      <c r="X221" s="56"/>
      <c r="Y221" s="5"/>
      <c r="Z221" s="56"/>
      <c r="AA221" s="5"/>
      <c r="AB221" s="57"/>
      <c r="AC221" s="61"/>
      <c r="AD221" s="62"/>
      <c r="AE221" s="61"/>
      <c r="AF221" s="62"/>
      <c r="AG221" s="61"/>
      <c r="AH221" s="111"/>
      <c r="AI221" s="111"/>
      <c r="AJ221" s="112"/>
      <c r="AK221" s="112"/>
      <c r="AL221" s="112"/>
      <c r="AM221" s="112"/>
      <c r="AN221" s="112"/>
    </row>
    <row r="222" spans="1:44" ht="27" customHeight="1" x14ac:dyDescent="0.4">
      <c r="A222" s="51"/>
      <c r="B222" s="51"/>
      <c r="C222" s="100"/>
      <c r="D222" s="51"/>
      <c r="E222" s="51"/>
      <c r="F222" s="99"/>
      <c r="G222" s="5"/>
      <c r="H222" s="54"/>
      <c r="I222" s="5"/>
      <c r="J222" s="56"/>
      <c r="K222" s="5"/>
      <c r="L222" s="56"/>
      <c r="M222" s="5"/>
      <c r="N222" s="56"/>
      <c r="O222" s="5"/>
      <c r="P222" s="54"/>
      <c r="Q222" s="5"/>
      <c r="R222" s="56"/>
      <c r="S222" s="5"/>
      <c r="T222" s="56"/>
      <c r="U222" s="5"/>
      <c r="V222" s="56"/>
      <c r="W222" s="5"/>
      <c r="X222" s="56"/>
      <c r="Y222" s="5"/>
      <c r="Z222" s="56"/>
      <c r="AA222" s="5"/>
      <c r="AB222" s="57"/>
      <c r="AC222" s="61"/>
      <c r="AD222" s="62"/>
      <c r="AE222" s="61"/>
      <c r="AF222" s="62"/>
      <c r="AG222" s="61"/>
      <c r="AH222" s="111"/>
      <c r="AI222" s="111"/>
      <c r="AJ222" s="112"/>
      <c r="AK222" s="112"/>
      <c r="AL222" s="112"/>
      <c r="AM222" s="112"/>
      <c r="AN222" s="112"/>
    </row>
    <row r="223" spans="1:44" ht="41.5" customHeight="1" x14ac:dyDescent="0.4">
      <c r="A223" s="51"/>
      <c r="B223" s="51"/>
      <c r="C223" s="100"/>
      <c r="D223" s="51"/>
      <c r="E223" s="51"/>
      <c r="F223" s="99"/>
      <c r="G223" s="5"/>
      <c r="H223" s="54"/>
      <c r="I223" s="5"/>
      <c r="J223" s="56"/>
      <c r="K223" s="5"/>
      <c r="L223" s="56"/>
      <c r="M223" s="5"/>
      <c r="N223" s="56"/>
      <c r="O223" s="5"/>
      <c r="P223" s="54"/>
      <c r="Q223" s="5"/>
      <c r="R223" s="56"/>
      <c r="S223" s="5"/>
      <c r="T223" s="56"/>
      <c r="U223" s="5"/>
      <c r="V223" s="56"/>
      <c r="W223" s="5"/>
      <c r="X223" s="56"/>
      <c r="Y223" s="5"/>
      <c r="Z223" s="56"/>
      <c r="AA223" s="5"/>
      <c r="AB223" s="57"/>
      <c r="AC223" s="61"/>
      <c r="AD223" s="62"/>
      <c r="AE223" s="61"/>
      <c r="AF223" s="62"/>
      <c r="AG223" s="61"/>
      <c r="AH223" s="111"/>
      <c r="AI223" s="111"/>
      <c r="AJ223" s="112"/>
      <c r="AK223" s="112"/>
      <c r="AL223" s="112"/>
      <c r="AM223" s="112"/>
      <c r="AN223" s="112"/>
    </row>
    <row r="224" spans="1:44" s="77" customFormat="1" ht="30" customHeight="1" x14ac:dyDescent="0.4">
      <c r="A224" s="200" t="s">
        <v>57</v>
      </c>
      <c r="B224" s="200"/>
      <c r="C224" s="200"/>
      <c r="D224" s="200"/>
      <c r="E224" s="200"/>
      <c r="F224" s="200"/>
      <c r="G224" s="71">
        <f>G8+G13+G128+G152+G203</f>
        <v>87823245</v>
      </c>
      <c r="H224" s="72">
        <f>ROUND(G224/$AA224*100,2)</f>
        <v>30.28</v>
      </c>
      <c r="I224" s="85">
        <f>I8+I13+I128+I152+I203</f>
        <v>104422</v>
      </c>
      <c r="J224" s="72">
        <f>ROUND(I224/$AA224*100,2)</f>
        <v>0.04</v>
      </c>
      <c r="K224" s="71">
        <f>K8+K13+K128+K152+K203</f>
        <v>19821536</v>
      </c>
      <c r="L224" s="72">
        <f>ROUND(K224/$AA224*100,2)</f>
        <v>6.83</v>
      </c>
      <c r="M224" s="84">
        <f>M8+M13+M128+M152+M203</f>
        <v>891220</v>
      </c>
      <c r="N224" s="72">
        <f>ROUND(M224/$AA224*100,2)</f>
        <v>0.31</v>
      </c>
      <c r="O224" s="71">
        <f>O8+O13+O128+O152+O203</f>
        <v>108640423</v>
      </c>
      <c r="P224" s="72">
        <f>ROUND(O224/$AA224*100,2)</f>
        <v>37.46</v>
      </c>
      <c r="Q224" s="71">
        <f>Q8+Q13+Q128+Q152+Q203</f>
        <v>45391219</v>
      </c>
      <c r="R224" s="72">
        <f>ROUND(Q224/$AA224*100,2)</f>
        <v>15.65</v>
      </c>
      <c r="S224" s="71">
        <f>S8+S13+S128+S152+S203</f>
        <v>125180431</v>
      </c>
      <c r="T224" s="72">
        <f>ROUND(S224/$AA224*100,2)-0.01</f>
        <v>43.15</v>
      </c>
      <c r="U224" s="71">
        <f>U8+U13+U128+U152+U203</f>
        <v>8000000</v>
      </c>
      <c r="V224" s="72">
        <f>ROUND(U224/$AA224*100,2)</f>
        <v>2.76</v>
      </c>
      <c r="W224" s="71">
        <f>W8+W13+W128+W152+W203</f>
        <v>2843000</v>
      </c>
      <c r="X224" s="72">
        <f>ROUND(W224/$AA224*100,2)</f>
        <v>0.98</v>
      </c>
      <c r="Y224" s="71">
        <f>Y8+Y13+Y128+Y152+Y203</f>
        <v>181414650</v>
      </c>
      <c r="Z224" s="72">
        <f>ROUND(Y224/$AA224*100,2)</f>
        <v>62.54</v>
      </c>
      <c r="AA224" s="71">
        <f>AA8+AA13+AA128+AA152+AA203</f>
        <v>290055073</v>
      </c>
      <c r="AB224" s="71">
        <f>ROUND(AA224/$AA224*100,2)</f>
        <v>100</v>
      </c>
      <c r="AC224" s="61">
        <f>H224+L224+N224+J224</f>
        <v>37.46</v>
      </c>
      <c r="AD224" s="62">
        <f>P224-AC224</f>
        <v>0</v>
      </c>
      <c r="AE224" s="61">
        <f>R224+T224+V224+X224</f>
        <v>62.539999999999992</v>
      </c>
      <c r="AF224" s="62">
        <f>AE224-Z224</f>
        <v>0</v>
      </c>
      <c r="AG224" s="61">
        <f>P224+Z224-AB224</f>
        <v>0</v>
      </c>
      <c r="AH224" s="111">
        <f t="shared" si="257"/>
        <v>0</v>
      </c>
      <c r="AI224" s="111">
        <f t="shared" si="258"/>
        <v>0</v>
      </c>
      <c r="AJ224" s="112">
        <f t="shared" si="259"/>
        <v>0</v>
      </c>
      <c r="AK224" s="171">
        <f t="shared" ref="AK224" si="351">G224/AA224</f>
        <v>0.30278127560968393</v>
      </c>
      <c r="AL224" s="171">
        <f t="shared" ref="AL224" si="352">I224/AA224</f>
        <v>3.6000749416301365E-4</v>
      </c>
      <c r="AM224" s="171">
        <f t="shared" ref="AM224" si="353">K224/AA224</f>
        <v>6.833714644253093E-2</v>
      </c>
      <c r="AN224" s="171">
        <f t="shared" ref="AN224" si="354">M224/AA224</f>
        <v>3.0725889079692118E-3</v>
      </c>
      <c r="AO224" s="169">
        <f t="shared" ref="AO224" si="355">Q224/AA224</f>
        <v>0.15649172596957131</v>
      </c>
      <c r="AP224" s="169">
        <f t="shared" ref="AP224" si="356">S224/AA224</f>
        <v>0.43157469960885669</v>
      </c>
      <c r="AQ224" s="169">
        <f t="shared" ref="AQ224" si="357">U224/AA224</f>
        <v>2.7580969080309794E-2</v>
      </c>
      <c r="AR224" s="169">
        <f t="shared" ref="AR224" si="358">W224/AA224</f>
        <v>9.8015868869150927E-3</v>
      </c>
    </row>
    <row r="225" spans="1:40" s="181" customFormat="1" ht="16.5" customHeight="1" x14ac:dyDescent="0.4">
      <c r="A225" s="175" t="s">
        <v>140</v>
      </c>
      <c r="B225" s="175" t="s">
        <v>136</v>
      </c>
      <c r="C225" s="175"/>
      <c r="D225" s="175"/>
      <c r="E225" s="175"/>
      <c r="F225" s="175"/>
      <c r="G225" s="175"/>
      <c r="H225" s="176"/>
      <c r="I225" s="175"/>
      <c r="J225" s="176"/>
      <c r="K225" s="175"/>
      <c r="L225" s="176"/>
      <c r="M225" s="175"/>
      <c r="N225" s="176"/>
      <c r="O225" s="175"/>
      <c r="P225" s="176"/>
      <c r="Q225" s="175" t="s">
        <v>141</v>
      </c>
      <c r="R225" s="176"/>
      <c r="S225" s="175"/>
      <c r="T225" s="177"/>
      <c r="U225" s="178"/>
      <c r="V225" s="177"/>
      <c r="W225" s="178"/>
      <c r="X225" s="177"/>
      <c r="Y225" s="178"/>
      <c r="Z225" s="177"/>
      <c r="AA225" s="178"/>
      <c r="AB225" s="179"/>
      <c r="AC225" s="180"/>
      <c r="AH225" s="182"/>
      <c r="AI225" s="182"/>
      <c r="AJ225" s="182"/>
      <c r="AK225" s="182"/>
      <c r="AL225" s="182"/>
      <c r="AM225" s="182"/>
      <c r="AN225" s="182"/>
    </row>
    <row r="226" spans="1:40" s="181" customFormat="1" ht="15.5" x14ac:dyDescent="0.4">
      <c r="A226" s="175"/>
      <c r="B226" s="183" t="s">
        <v>142</v>
      </c>
      <c r="C226" s="175"/>
      <c r="D226" s="175"/>
      <c r="E226" s="175"/>
      <c r="F226" s="175"/>
      <c r="G226" s="175"/>
      <c r="H226" s="176"/>
      <c r="I226" s="175"/>
      <c r="J226" s="176"/>
      <c r="K226" s="175"/>
      <c r="L226" s="176"/>
      <c r="M226" s="175"/>
      <c r="N226" s="176"/>
      <c r="O226" s="175"/>
      <c r="P226" s="176"/>
      <c r="Q226" s="175"/>
      <c r="R226" s="176"/>
      <c r="S226" s="175"/>
      <c r="T226" s="177"/>
      <c r="U226" s="178"/>
      <c r="V226" s="177"/>
      <c r="W226" s="178"/>
      <c r="X226" s="177"/>
      <c r="Y226" s="178"/>
      <c r="Z226" s="177"/>
      <c r="AA226" s="178"/>
      <c r="AB226" s="179"/>
      <c r="AH226" s="182"/>
      <c r="AI226" s="182"/>
      <c r="AJ226" s="182"/>
      <c r="AK226" s="182"/>
      <c r="AL226" s="182"/>
      <c r="AM226" s="182"/>
      <c r="AN226" s="182"/>
    </row>
    <row r="227" spans="1:40" s="181" customFormat="1" ht="15.5" x14ac:dyDescent="0.4">
      <c r="A227" s="175"/>
      <c r="B227" s="92" t="s">
        <v>143</v>
      </c>
      <c r="C227" s="175"/>
      <c r="D227" s="175"/>
      <c r="E227" s="175"/>
      <c r="F227" s="175"/>
      <c r="G227" s="175"/>
      <c r="H227" s="176"/>
      <c r="I227" s="175"/>
      <c r="J227" s="176"/>
      <c r="K227" s="175"/>
      <c r="L227" s="176"/>
      <c r="M227" s="175"/>
      <c r="N227" s="176"/>
      <c r="O227" s="175"/>
      <c r="P227" s="184"/>
      <c r="Q227" s="185" t="s">
        <v>148</v>
      </c>
      <c r="R227" s="176"/>
      <c r="S227" s="175"/>
      <c r="T227" s="177"/>
      <c r="U227" s="178"/>
      <c r="V227" s="177"/>
      <c r="W227" s="178"/>
      <c r="X227" s="177"/>
      <c r="Y227" s="178"/>
      <c r="Z227" s="177"/>
      <c r="AA227" s="178"/>
      <c r="AB227" s="186"/>
      <c r="AH227" s="182"/>
      <c r="AI227" s="182"/>
      <c r="AJ227" s="182"/>
      <c r="AK227" s="182"/>
      <c r="AL227" s="182"/>
      <c r="AM227" s="182"/>
      <c r="AN227" s="182"/>
    </row>
    <row r="228" spans="1:40" s="181" customFormat="1" ht="15.5" x14ac:dyDescent="0.4">
      <c r="A228" s="175"/>
      <c r="B228" s="175" t="s">
        <v>149</v>
      </c>
      <c r="C228" s="175"/>
      <c r="D228" s="175"/>
      <c r="E228" s="175"/>
      <c r="F228" s="175"/>
      <c r="G228" s="175"/>
      <c r="H228" s="176"/>
      <c r="I228" s="175"/>
      <c r="J228" s="176"/>
      <c r="K228" s="175"/>
      <c r="L228" s="176"/>
      <c r="M228" s="175"/>
      <c r="N228" s="176"/>
      <c r="O228" s="175"/>
      <c r="P228" s="184"/>
      <c r="Q228" s="92"/>
      <c r="R228" s="176"/>
      <c r="S228" s="175"/>
      <c r="T228" s="177"/>
      <c r="U228" s="178"/>
      <c r="V228" s="177"/>
      <c r="W228" s="178"/>
      <c r="X228" s="177"/>
      <c r="Y228" s="178"/>
      <c r="Z228" s="177"/>
      <c r="AA228" s="178"/>
      <c r="AB228" s="186"/>
      <c r="AH228" s="182"/>
      <c r="AI228" s="182"/>
      <c r="AJ228" s="182"/>
      <c r="AK228" s="182"/>
      <c r="AL228" s="182"/>
      <c r="AM228" s="182"/>
      <c r="AN228" s="182"/>
    </row>
    <row r="229" spans="1:40" ht="17" x14ac:dyDescent="0.4">
      <c r="A229" s="86"/>
      <c r="B229" s="86"/>
      <c r="C229" s="86"/>
      <c r="D229" s="86"/>
      <c r="E229" s="86"/>
      <c r="F229" s="87" t="s">
        <v>84</v>
      </c>
      <c r="G229" s="168">
        <v>87823245</v>
      </c>
      <c r="H229" s="167">
        <v>30.28</v>
      </c>
      <c r="I229" s="168">
        <v>104422</v>
      </c>
      <c r="J229" s="167">
        <v>0.04</v>
      </c>
      <c r="K229" s="168">
        <v>19821536</v>
      </c>
      <c r="L229" s="167">
        <v>6.83</v>
      </c>
      <c r="M229" s="168">
        <v>891220</v>
      </c>
      <c r="N229" s="167">
        <v>0.31</v>
      </c>
      <c r="O229" s="168">
        <v>108640423</v>
      </c>
      <c r="P229" s="167">
        <v>37.46</v>
      </c>
      <c r="Q229" s="168">
        <v>45391219</v>
      </c>
      <c r="R229" s="167">
        <v>15.65</v>
      </c>
      <c r="S229" s="168">
        <v>125180431</v>
      </c>
      <c r="T229" s="167">
        <v>43.16</v>
      </c>
      <c r="U229" s="168">
        <v>8000000</v>
      </c>
      <c r="V229" s="167">
        <v>2.76</v>
      </c>
      <c r="W229" s="168">
        <v>2843000</v>
      </c>
      <c r="X229" s="167">
        <v>0.98</v>
      </c>
      <c r="Y229" s="168">
        <v>181414650</v>
      </c>
      <c r="Z229" s="167">
        <v>62.54</v>
      </c>
      <c r="AA229" s="168">
        <v>290055073</v>
      </c>
      <c r="AB229" s="165">
        <v>100</v>
      </c>
      <c r="AC229" s="89">
        <v>100</v>
      </c>
      <c r="AH229" s="77"/>
      <c r="AI229" s="77"/>
      <c r="AJ229" s="77"/>
      <c r="AK229" s="77"/>
      <c r="AL229" s="77"/>
      <c r="AM229" s="77"/>
      <c r="AN229" s="77"/>
    </row>
    <row r="230" spans="1:40" ht="17" x14ac:dyDescent="0.4">
      <c r="F230" s="77"/>
      <c r="G230" s="63">
        <f>G224-G229</f>
        <v>0</v>
      </c>
      <c r="H230" s="63">
        <f t="shared" ref="H230:AB230" si="359">H224-H229</f>
        <v>0</v>
      </c>
      <c r="I230" s="63">
        <f t="shared" si="359"/>
        <v>0</v>
      </c>
      <c r="J230" s="63">
        <f>J224-J229</f>
        <v>0</v>
      </c>
      <c r="K230" s="63">
        <f t="shared" si="359"/>
        <v>0</v>
      </c>
      <c r="L230" s="63">
        <f t="shared" si="359"/>
        <v>0</v>
      </c>
      <c r="M230" s="63">
        <f t="shared" si="359"/>
        <v>0</v>
      </c>
      <c r="N230" s="63">
        <f t="shared" si="359"/>
        <v>0</v>
      </c>
      <c r="O230" s="63">
        <f t="shared" si="359"/>
        <v>0</v>
      </c>
      <c r="P230" s="63">
        <f t="shared" si="359"/>
        <v>0</v>
      </c>
      <c r="Q230" s="63">
        <f t="shared" si="359"/>
        <v>0</v>
      </c>
      <c r="R230" s="63">
        <f t="shared" si="359"/>
        <v>0</v>
      </c>
      <c r="S230" s="63">
        <f t="shared" si="359"/>
        <v>0</v>
      </c>
      <c r="T230" s="63">
        <f t="shared" si="359"/>
        <v>-9.9999999999980105E-3</v>
      </c>
      <c r="U230" s="63">
        <f t="shared" si="359"/>
        <v>0</v>
      </c>
      <c r="V230" s="63">
        <f t="shared" si="359"/>
        <v>0</v>
      </c>
      <c r="W230" s="63">
        <f t="shared" si="359"/>
        <v>0</v>
      </c>
      <c r="X230" s="63">
        <f t="shared" si="359"/>
        <v>0</v>
      </c>
      <c r="Y230" s="63">
        <f t="shared" si="359"/>
        <v>0</v>
      </c>
      <c r="Z230" s="63">
        <f t="shared" si="359"/>
        <v>0</v>
      </c>
      <c r="AA230" s="63">
        <f t="shared" si="359"/>
        <v>0</v>
      </c>
      <c r="AB230" s="63">
        <f t="shared" si="359"/>
        <v>0</v>
      </c>
      <c r="AH230" s="77"/>
      <c r="AI230" s="77"/>
      <c r="AJ230" s="77"/>
      <c r="AK230" s="77"/>
      <c r="AL230" s="77"/>
      <c r="AM230" s="77"/>
      <c r="AN230" s="77"/>
    </row>
    <row r="231" spans="1:40" ht="17" x14ac:dyDescent="0.4">
      <c r="F231" s="77"/>
      <c r="G231" s="14"/>
      <c r="H231" s="90"/>
      <c r="I231" s="14"/>
      <c r="J231" s="90"/>
      <c r="K231" s="14"/>
      <c r="L231" s="90"/>
      <c r="M231" s="14"/>
      <c r="N231" s="90"/>
      <c r="O231" s="14"/>
      <c r="P231" s="90"/>
      <c r="Q231" s="14"/>
      <c r="R231" s="90"/>
      <c r="S231" s="14"/>
      <c r="T231" s="90"/>
      <c r="U231" s="14"/>
      <c r="V231" s="90"/>
      <c r="W231" s="14"/>
      <c r="X231" s="90"/>
      <c r="Y231" s="14"/>
      <c r="Z231" s="90"/>
      <c r="AA231" s="14"/>
      <c r="AB231" s="14"/>
      <c r="AH231" s="77"/>
      <c r="AI231" s="77"/>
      <c r="AJ231" s="77"/>
      <c r="AK231" s="77"/>
      <c r="AL231" s="77"/>
      <c r="AM231" s="77"/>
      <c r="AN231" s="77"/>
    </row>
    <row r="232" spans="1:40" ht="17" x14ac:dyDescent="0.4">
      <c r="F232" s="77"/>
      <c r="G232" s="14"/>
      <c r="H232" s="90"/>
      <c r="I232" s="14"/>
      <c r="J232" s="90"/>
      <c r="K232" s="14"/>
      <c r="L232" s="90"/>
      <c r="M232" s="14"/>
      <c r="N232" s="90"/>
      <c r="O232" s="14"/>
      <c r="P232" s="90"/>
      <c r="Q232" s="14"/>
      <c r="R232" s="90"/>
      <c r="S232" s="14"/>
      <c r="T232" s="90"/>
      <c r="U232" s="14"/>
      <c r="V232" s="90"/>
      <c r="W232" s="14"/>
      <c r="X232" s="90"/>
      <c r="Y232" s="14"/>
      <c r="Z232" s="90"/>
      <c r="AA232" s="14"/>
      <c r="AB232" s="14"/>
      <c r="AH232" s="77"/>
      <c r="AI232" s="77"/>
      <c r="AJ232" s="77"/>
      <c r="AK232" s="77"/>
      <c r="AL232" s="77"/>
      <c r="AM232" s="77"/>
      <c r="AN232" s="77"/>
    </row>
    <row r="233" spans="1:40" ht="17" x14ac:dyDescent="0.4">
      <c r="F233" s="14"/>
      <c r="G233" s="14"/>
      <c r="H233" s="90"/>
      <c r="I233" s="14"/>
      <c r="J233" s="90"/>
      <c r="K233" s="14"/>
      <c r="L233" s="90"/>
      <c r="M233" s="14"/>
      <c r="N233" s="90"/>
      <c r="O233" s="14"/>
      <c r="P233" s="90"/>
      <c r="Q233" s="14"/>
      <c r="R233" s="90"/>
      <c r="S233" s="14"/>
      <c r="T233" s="90"/>
      <c r="U233" s="14"/>
      <c r="V233" s="90"/>
      <c r="W233" s="14"/>
      <c r="X233" s="90"/>
      <c r="Y233" s="14"/>
      <c r="Z233" s="90"/>
      <c r="AA233" s="14"/>
      <c r="AB233" s="14"/>
      <c r="AH233" s="77"/>
      <c r="AI233" s="77"/>
      <c r="AJ233" s="77"/>
      <c r="AK233" s="77"/>
      <c r="AL233" s="77"/>
      <c r="AM233" s="77"/>
      <c r="AN233" s="77"/>
    </row>
    <row r="234" spans="1:40" ht="17" x14ac:dyDescent="0.4">
      <c r="F234" s="14"/>
      <c r="G234" s="14"/>
      <c r="H234" s="90"/>
      <c r="I234" s="14"/>
      <c r="J234" s="90"/>
      <c r="K234" s="14"/>
      <c r="L234" s="90"/>
      <c r="M234" s="14"/>
      <c r="N234" s="90"/>
      <c r="O234" s="14"/>
      <c r="P234" s="90"/>
      <c r="Q234" s="14"/>
      <c r="R234" s="90"/>
      <c r="S234" s="14"/>
      <c r="T234" s="90"/>
      <c r="U234" s="14"/>
      <c r="V234" s="90"/>
      <c r="W234" s="14"/>
      <c r="X234" s="90"/>
      <c r="Y234" s="14"/>
      <c r="Z234" s="90"/>
      <c r="AA234" s="14"/>
      <c r="AB234" s="14"/>
      <c r="AH234" s="77"/>
      <c r="AI234" s="77"/>
      <c r="AJ234" s="77"/>
      <c r="AK234" s="77"/>
      <c r="AL234" s="77"/>
      <c r="AM234" s="77"/>
      <c r="AN234" s="77"/>
    </row>
    <row r="235" spans="1:40" ht="17" x14ac:dyDescent="0.4">
      <c r="F235" s="14"/>
      <c r="G235" s="14"/>
      <c r="H235" s="90"/>
      <c r="I235" s="14"/>
      <c r="J235" s="90"/>
      <c r="K235" s="14"/>
      <c r="L235" s="90"/>
      <c r="M235" s="14"/>
      <c r="N235" s="90"/>
      <c r="O235" s="14"/>
      <c r="P235" s="90"/>
      <c r="Q235" s="14"/>
      <c r="R235" s="90"/>
      <c r="S235" s="14"/>
      <c r="T235" s="90"/>
      <c r="U235" s="14"/>
      <c r="V235" s="90"/>
      <c r="W235" s="14"/>
      <c r="X235" s="90"/>
      <c r="Y235" s="14"/>
      <c r="Z235" s="90"/>
      <c r="AA235" s="14"/>
      <c r="AB235" s="14"/>
      <c r="AH235" s="77"/>
      <c r="AI235" s="77"/>
      <c r="AJ235" s="77"/>
      <c r="AK235" s="77"/>
      <c r="AL235" s="77"/>
      <c r="AM235" s="77"/>
      <c r="AN235" s="77"/>
    </row>
    <row r="236" spans="1:40" ht="16.5" customHeight="1" x14ac:dyDescent="0.4">
      <c r="AH236" s="77"/>
      <c r="AI236" s="77"/>
      <c r="AJ236" s="77"/>
      <c r="AK236" s="77"/>
      <c r="AL236" s="77"/>
      <c r="AM236" s="77"/>
      <c r="AN236" s="77"/>
    </row>
    <row r="237" spans="1:40" ht="17" x14ac:dyDescent="0.4">
      <c r="F237" s="14"/>
      <c r="G237" s="14"/>
      <c r="H237" s="90"/>
      <c r="I237" s="14"/>
      <c r="J237" s="90"/>
      <c r="K237" s="14"/>
      <c r="L237" s="90"/>
      <c r="M237" s="14"/>
      <c r="N237" s="90"/>
      <c r="O237" s="14"/>
      <c r="P237" s="90"/>
      <c r="Q237" s="14"/>
      <c r="R237" s="90"/>
      <c r="S237" s="14"/>
      <c r="T237" s="90"/>
      <c r="U237" s="14"/>
      <c r="V237" s="90"/>
      <c r="W237" s="14"/>
      <c r="X237" s="90"/>
      <c r="Y237" s="14"/>
      <c r="Z237" s="90"/>
      <c r="AA237" s="14"/>
      <c r="AB237" s="14"/>
      <c r="AH237" s="77"/>
      <c r="AI237" s="77"/>
      <c r="AJ237" s="77"/>
      <c r="AK237" s="77"/>
      <c r="AL237" s="77"/>
      <c r="AM237" s="77"/>
      <c r="AN237" s="77"/>
    </row>
    <row r="238" spans="1:40" ht="17" x14ac:dyDescent="0.4">
      <c r="F238" s="14"/>
      <c r="G238" s="14"/>
      <c r="H238" s="90"/>
      <c r="I238" s="14"/>
      <c r="J238" s="90"/>
      <c r="K238" s="14"/>
      <c r="L238" s="90"/>
      <c r="M238" s="14"/>
      <c r="N238" s="90"/>
      <c r="O238" s="14"/>
      <c r="P238" s="90"/>
      <c r="Q238" s="14"/>
      <c r="R238" s="90"/>
      <c r="S238" s="14"/>
      <c r="T238" s="90"/>
      <c r="U238" s="14"/>
      <c r="V238" s="90"/>
      <c r="W238" s="14"/>
      <c r="X238" s="90"/>
      <c r="Y238" s="14"/>
      <c r="Z238" s="90"/>
      <c r="AA238" s="14"/>
      <c r="AB238" s="14"/>
      <c r="AH238" s="77"/>
      <c r="AI238" s="77"/>
      <c r="AJ238" s="77"/>
      <c r="AK238" s="77"/>
      <c r="AL238" s="77"/>
      <c r="AM238" s="77"/>
      <c r="AN238" s="77"/>
    </row>
    <row r="239" spans="1:40" ht="17" x14ac:dyDescent="0.4">
      <c r="F239" s="14"/>
      <c r="G239" s="14"/>
      <c r="H239" s="90"/>
      <c r="I239" s="14"/>
      <c r="J239" s="90"/>
      <c r="K239" s="14"/>
      <c r="L239" s="90"/>
      <c r="M239" s="14"/>
      <c r="N239" s="90"/>
      <c r="O239" s="14"/>
      <c r="P239" s="90"/>
      <c r="Q239" s="14"/>
      <c r="R239" s="90"/>
      <c r="S239" s="14">
        <f>4473697+497916+5256</f>
        <v>4976869</v>
      </c>
      <c r="T239" s="90"/>
      <c r="U239" s="14"/>
      <c r="V239" s="90"/>
      <c r="W239" s="14"/>
      <c r="X239" s="90"/>
      <c r="Y239" s="14"/>
      <c r="Z239" s="90"/>
      <c r="AA239" s="14"/>
      <c r="AB239" s="14"/>
      <c r="AH239" s="77"/>
      <c r="AI239" s="77"/>
      <c r="AJ239" s="77"/>
      <c r="AK239" s="77"/>
      <c r="AL239" s="77"/>
      <c r="AM239" s="77"/>
      <c r="AN239" s="77"/>
    </row>
    <row r="240" spans="1:40" ht="17" x14ac:dyDescent="0.4">
      <c r="F240" s="14"/>
      <c r="G240" s="14"/>
      <c r="H240" s="90"/>
      <c r="I240" s="14"/>
      <c r="J240" s="90"/>
      <c r="K240" s="14"/>
      <c r="L240" s="90"/>
      <c r="M240" s="14"/>
      <c r="N240" s="90"/>
      <c r="O240" s="14"/>
      <c r="P240" s="90"/>
      <c r="Q240" s="14"/>
      <c r="R240" s="90"/>
      <c r="S240" s="14">
        <v>285078204</v>
      </c>
      <c r="T240" s="90"/>
      <c r="U240" s="14"/>
      <c r="V240" s="90"/>
      <c r="W240" s="14"/>
      <c r="X240" s="90"/>
      <c r="Y240" s="14"/>
      <c r="Z240" s="90"/>
      <c r="AA240" s="14"/>
      <c r="AB240" s="14"/>
      <c r="AH240" s="77"/>
      <c r="AI240" s="77"/>
      <c r="AJ240" s="77"/>
      <c r="AK240" s="77"/>
      <c r="AL240" s="77"/>
      <c r="AM240" s="77"/>
      <c r="AN240" s="77"/>
    </row>
    <row r="241" spans="6:40" ht="17" x14ac:dyDescent="0.4">
      <c r="F241" s="14"/>
      <c r="G241" s="14"/>
      <c r="H241" s="90"/>
      <c r="I241" s="14"/>
      <c r="J241" s="90"/>
      <c r="K241" s="14"/>
      <c r="L241" s="90"/>
      <c r="M241" s="14"/>
      <c r="N241" s="90"/>
      <c r="O241" s="14"/>
      <c r="P241" s="90"/>
      <c r="Q241" s="14"/>
      <c r="R241" s="90"/>
      <c r="S241" s="14">
        <f>S239+S240</f>
        <v>290055073</v>
      </c>
      <c r="T241" s="90"/>
      <c r="U241" s="14"/>
      <c r="V241" s="90"/>
      <c r="W241" s="14"/>
      <c r="X241" s="90"/>
      <c r="Y241" s="14"/>
      <c r="Z241" s="90"/>
      <c r="AA241" s="14"/>
      <c r="AB241" s="14"/>
      <c r="AH241" s="77"/>
      <c r="AI241" s="77"/>
      <c r="AJ241" s="77"/>
      <c r="AK241" s="77"/>
      <c r="AL241" s="77"/>
      <c r="AM241" s="77"/>
      <c r="AN241" s="77"/>
    </row>
    <row r="242" spans="6:40" ht="17" x14ac:dyDescent="0.4">
      <c r="F242" s="14"/>
      <c r="G242" s="14"/>
      <c r="H242" s="90"/>
      <c r="I242" s="14"/>
      <c r="J242" s="90"/>
      <c r="K242" s="14"/>
      <c r="L242" s="90"/>
      <c r="M242" s="14"/>
      <c r="N242" s="90"/>
      <c r="O242" s="14"/>
      <c r="P242" s="90"/>
      <c r="Q242" s="14"/>
      <c r="R242" s="90"/>
      <c r="S242" s="14"/>
      <c r="T242" s="90"/>
      <c r="U242" s="14"/>
      <c r="V242" s="90"/>
      <c r="W242" s="14"/>
      <c r="X242" s="90"/>
      <c r="Y242" s="14"/>
      <c r="Z242" s="90"/>
      <c r="AA242" s="14"/>
      <c r="AB242" s="14"/>
      <c r="AH242" s="77"/>
      <c r="AI242" s="77"/>
      <c r="AJ242" s="77"/>
      <c r="AK242" s="77"/>
      <c r="AL242" s="77"/>
      <c r="AM242" s="77"/>
      <c r="AN242" s="77"/>
    </row>
    <row r="243" spans="6:40" ht="17" x14ac:dyDescent="0.4">
      <c r="F243" s="14"/>
      <c r="G243" s="14"/>
      <c r="H243" s="90"/>
      <c r="I243" s="14"/>
      <c r="J243" s="90"/>
      <c r="K243" s="14"/>
      <c r="L243" s="90"/>
      <c r="M243" s="14"/>
      <c r="N243" s="90"/>
      <c r="O243" s="14"/>
      <c r="P243" s="90"/>
      <c r="Q243" s="14"/>
      <c r="R243" s="90"/>
      <c r="S243" s="14"/>
      <c r="T243" s="90"/>
      <c r="U243" s="14"/>
      <c r="V243" s="90"/>
      <c r="W243" s="14"/>
      <c r="X243" s="90"/>
      <c r="Y243" s="14"/>
      <c r="Z243" s="90"/>
      <c r="AA243" s="14"/>
      <c r="AB243" s="14"/>
      <c r="AH243" s="77"/>
      <c r="AI243" s="77"/>
      <c r="AJ243" s="77"/>
      <c r="AK243" s="77"/>
      <c r="AL243" s="77"/>
      <c r="AM243" s="77"/>
      <c r="AN243" s="77"/>
    </row>
    <row r="244" spans="6:40" ht="17" x14ac:dyDescent="0.4">
      <c r="F244" s="14"/>
      <c r="G244" s="14"/>
      <c r="H244" s="90"/>
      <c r="I244" s="14"/>
      <c r="J244" s="90"/>
      <c r="K244" s="14"/>
      <c r="L244" s="90"/>
      <c r="M244" s="14"/>
      <c r="N244" s="90"/>
      <c r="O244" s="14"/>
      <c r="P244" s="90"/>
      <c r="Q244" s="14"/>
      <c r="R244" s="90"/>
      <c r="S244" s="14"/>
      <c r="T244" s="90"/>
      <c r="U244" s="14"/>
      <c r="V244" s="90"/>
      <c r="W244" s="14"/>
      <c r="X244" s="90"/>
      <c r="Y244" s="14"/>
      <c r="Z244" s="90"/>
      <c r="AA244" s="14"/>
      <c r="AB244" s="14"/>
      <c r="AH244" s="77"/>
      <c r="AI244" s="77"/>
      <c r="AJ244" s="77"/>
      <c r="AK244" s="77"/>
      <c r="AL244" s="77"/>
      <c r="AM244" s="77"/>
      <c r="AN244" s="77"/>
    </row>
    <row r="245" spans="6:40" ht="17" x14ac:dyDescent="0.4">
      <c r="F245" s="14"/>
      <c r="G245" s="14"/>
      <c r="H245" s="90"/>
      <c r="I245" s="14"/>
      <c r="J245" s="90"/>
      <c r="K245" s="14"/>
      <c r="L245" s="90"/>
      <c r="M245" s="14"/>
      <c r="N245" s="90"/>
      <c r="O245" s="14"/>
      <c r="P245" s="90"/>
      <c r="Q245" s="14"/>
      <c r="R245" s="90"/>
      <c r="S245" s="14"/>
      <c r="T245" s="90"/>
      <c r="U245" s="14"/>
      <c r="V245" s="90"/>
      <c r="W245" s="14"/>
      <c r="X245" s="90"/>
      <c r="Y245" s="14"/>
      <c r="Z245" s="90"/>
      <c r="AA245" s="14"/>
      <c r="AB245" s="14"/>
      <c r="AH245" s="77"/>
      <c r="AI245" s="77"/>
      <c r="AJ245" s="77"/>
      <c r="AK245" s="77"/>
      <c r="AL245" s="77"/>
      <c r="AM245" s="77"/>
      <c r="AN245" s="77"/>
    </row>
    <row r="246" spans="6:40" ht="17" x14ac:dyDescent="0.4">
      <c r="F246" s="14"/>
      <c r="G246" s="14"/>
      <c r="H246" s="90"/>
      <c r="I246" s="14"/>
      <c r="J246" s="90"/>
      <c r="K246" s="14"/>
      <c r="L246" s="90"/>
      <c r="M246" s="14"/>
      <c r="N246" s="90"/>
      <c r="O246" s="14"/>
      <c r="P246" s="90"/>
      <c r="Q246" s="14"/>
      <c r="R246" s="90"/>
      <c r="S246" s="14"/>
      <c r="T246" s="90"/>
      <c r="U246" s="14"/>
      <c r="V246" s="90"/>
      <c r="W246" s="14"/>
      <c r="X246" s="90"/>
      <c r="Y246" s="14"/>
      <c r="Z246" s="90"/>
      <c r="AA246" s="14"/>
      <c r="AB246" s="14"/>
      <c r="AH246" s="77"/>
      <c r="AI246" s="77"/>
      <c r="AJ246" s="77"/>
      <c r="AK246" s="77"/>
      <c r="AL246" s="77"/>
      <c r="AM246" s="77"/>
      <c r="AN246" s="77"/>
    </row>
    <row r="247" spans="6:40" ht="17" x14ac:dyDescent="0.4">
      <c r="F247" s="14"/>
      <c r="G247" s="14"/>
      <c r="H247" s="90"/>
      <c r="I247" s="14"/>
      <c r="J247" s="90"/>
      <c r="K247" s="14"/>
      <c r="L247" s="90"/>
      <c r="M247" s="14"/>
      <c r="N247" s="90"/>
      <c r="O247" s="14"/>
      <c r="P247" s="90"/>
      <c r="Q247" s="14"/>
      <c r="R247" s="90"/>
      <c r="S247" s="14"/>
      <c r="T247" s="90"/>
      <c r="U247" s="14"/>
      <c r="V247" s="90"/>
      <c r="W247" s="14"/>
      <c r="X247" s="90"/>
      <c r="Y247" s="14"/>
      <c r="Z247" s="90"/>
      <c r="AA247" s="14"/>
      <c r="AB247" s="14"/>
      <c r="AH247" s="77"/>
      <c r="AI247" s="77"/>
      <c r="AJ247" s="77"/>
      <c r="AK247" s="77"/>
      <c r="AL247" s="77"/>
      <c r="AM247" s="77"/>
      <c r="AN247" s="77"/>
    </row>
    <row r="248" spans="6:40" ht="17" x14ac:dyDescent="0.4">
      <c r="F248" s="14"/>
      <c r="G248" s="14"/>
      <c r="H248" s="90"/>
      <c r="I248" s="14"/>
      <c r="J248" s="90"/>
      <c r="K248" s="14"/>
      <c r="L248" s="90"/>
      <c r="M248" s="14"/>
      <c r="N248" s="90"/>
      <c r="O248" s="14"/>
      <c r="P248" s="90"/>
      <c r="Q248" s="14"/>
      <c r="R248" s="90"/>
      <c r="S248" s="14"/>
      <c r="T248" s="90"/>
      <c r="U248" s="14"/>
      <c r="V248" s="90"/>
      <c r="W248" s="14"/>
      <c r="X248" s="90"/>
      <c r="Y248" s="14"/>
      <c r="Z248" s="90"/>
      <c r="AA248" s="14"/>
      <c r="AB248" s="14"/>
      <c r="AH248" s="77"/>
      <c r="AI248" s="77"/>
      <c r="AJ248" s="77"/>
      <c r="AK248" s="77"/>
      <c r="AL248" s="77"/>
      <c r="AM248" s="77"/>
      <c r="AN248" s="77"/>
    </row>
    <row r="249" spans="6:40" ht="17" x14ac:dyDescent="0.4">
      <c r="F249" s="14"/>
      <c r="G249" s="14"/>
      <c r="H249" s="90"/>
      <c r="I249" s="14"/>
      <c r="J249" s="90"/>
      <c r="K249" s="14"/>
      <c r="L249" s="90"/>
      <c r="M249" s="14"/>
      <c r="N249" s="90"/>
      <c r="O249" s="14"/>
      <c r="P249" s="90"/>
      <c r="Q249" s="14"/>
      <c r="R249" s="90"/>
      <c r="S249" s="14"/>
      <c r="T249" s="90"/>
      <c r="U249" s="14"/>
      <c r="V249" s="90"/>
      <c r="W249" s="14"/>
      <c r="X249" s="90"/>
      <c r="Y249" s="14"/>
      <c r="Z249" s="90"/>
      <c r="AA249" s="14"/>
      <c r="AB249" s="14"/>
      <c r="AH249" s="77"/>
      <c r="AI249" s="77"/>
      <c r="AJ249" s="77"/>
      <c r="AK249" s="77"/>
      <c r="AL249" s="77"/>
      <c r="AM249" s="77"/>
      <c r="AN249" s="77"/>
    </row>
    <row r="250" spans="6:40" ht="17" x14ac:dyDescent="0.4">
      <c r="F250" s="14"/>
      <c r="G250" s="14"/>
      <c r="H250" s="90"/>
      <c r="I250" s="14"/>
      <c r="J250" s="90"/>
      <c r="K250" s="14"/>
      <c r="L250" s="90"/>
      <c r="M250" s="14"/>
      <c r="N250" s="90"/>
      <c r="O250" s="14"/>
      <c r="P250" s="90"/>
      <c r="Q250" s="14"/>
      <c r="R250" s="90"/>
      <c r="S250" s="14"/>
      <c r="T250" s="90"/>
      <c r="U250" s="14"/>
      <c r="V250" s="90"/>
      <c r="W250" s="14"/>
      <c r="X250" s="90"/>
      <c r="Y250" s="14"/>
      <c r="Z250" s="90"/>
      <c r="AA250" s="14"/>
      <c r="AB250" s="14"/>
      <c r="AH250" s="77"/>
      <c r="AI250" s="77"/>
      <c r="AJ250" s="77"/>
      <c r="AK250" s="77"/>
      <c r="AL250" s="77"/>
      <c r="AM250" s="77"/>
      <c r="AN250" s="77"/>
    </row>
    <row r="251" spans="6:40" ht="17" x14ac:dyDescent="0.4">
      <c r="F251" s="14"/>
      <c r="G251" s="14"/>
      <c r="H251" s="90"/>
      <c r="I251" s="14"/>
      <c r="J251" s="90"/>
      <c r="K251" s="14"/>
      <c r="L251" s="90"/>
      <c r="M251" s="14"/>
      <c r="N251" s="90"/>
      <c r="O251" s="14"/>
      <c r="P251" s="90"/>
      <c r="Q251" s="14"/>
      <c r="R251" s="90"/>
      <c r="S251" s="14"/>
      <c r="T251" s="90"/>
      <c r="U251" s="14"/>
      <c r="V251" s="90"/>
      <c r="W251" s="14"/>
      <c r="X251" s="90"/>
      <c r="Y251" s="14"/>
      <c r="Z251" s="90"/>
      <c r="AA251" s="14"/>
      <c r="AB251" s="14"/>
      <c r="AH251" s="77"/>
      <c r="AI251" s="77"/>
      <c r="AJ251" s="77"/>
      <c r="AK251" s="77"/>
      <c r="AL251" s="77"/>
      <c r="AM251" s="77"/>
      <c r="AN251" s="77"/>
    </row>
    <row r="252" spans="6:40" ht="17" x14ac:dyDescent="0.4">
      <c r="F252" s="14"/>
      <c r="G252" s="14"/>
      <c r="H252" s="90"/>
      <c r="I252" s="14"/>
      <c r="J252" s="90"/>
      <c r="K252" s="14"/>
      <c r="L252" s="90"/>
      <c r="M252" s="14"/>
      <c r="N252" s="90"/>
      <c r="O252" s="14"/>
      <c r="P252" s="90"/>
      <c r="Q252" s="14"/>
      <c r="R252" s="90"/>
      <c r="S252" s="14"/>
      <c r="T252" s="90"/>
      <c r="U252" s="14"/>
      <c r="V252" s="90"/>
      <c r="W252" s="14"/>
      <c r="X252" s="90"/>
      <c r="Y252" s="14"/>
      <c r="Z252" s="90"/>
      <c r="AA252" s="14"/>
      <c r="AB252" s="14"/>
    </row>
    <row r="253" spans="6:40" ht="17" x14ac:dyDescent="0.4">
      <c r="F253" s="14"/>
      <c r="G253" s="14"/>
      <c r="H253" s="90"/>
      <c r="I253" s="14"/>
      <c r="J253" s="90"/>
      <c r="K253" s="14"/>
      <c r="L253" s="90"/>
      <c r="M253" s="14"/>
      <c r="N253" s="90"/>
      <c r="O253" s="14"/>
      <c r="P253" s="90"/>
      <c r="Q253" s="14"/>
      <c r="R253" s="90"/>
      <c r="S253" s="14"/>
      <c r="T253" s="90"/>
      <c r="U253" s="14"/>
      <c r="V253" s="90"/>
      <c r="W253" s="14"/>
      <c r="X253" s="90"/>
      <c r="Y253" s="14"/>
      <c r="Z253" s="90"/>
      <c r="AA253" s="14"/>
      <c r="AB253" s="14"/>
    </row>
    <row r="254" spans="6:40" ht="17" x14ac:dyDescent="0.4">
      <c r="F254" s="14"/>
      <c r="G254" s="14"/>
      <c r="H254" s="90"/>
      <c r="I254" s="14"/>
      <c r="J254" s="90"/>
      <c r="K254" s="14"/>
      <c r="L254" s="90"/>
      <c r="M254" s="14"/>
      <c r="N254" s="90"/>
      <c r="O254" s="14"/>
      <c r="P254" s="90"/>
      <c r="Q254" s="14"/>
      <c r="R254" s="90"/>
      <c r="S254" s="14"/>
      <c r="T254" s="90"/>
      <c r="U254" s="14"/>
      <c r="V254" s="90"/>
      <c r="W254" s="14"/>
      <c r="X254" s="90"/>
      <c r="Y254" s="14"/>
      <c r="Z254" s="90"/>
      <c r="AA254" s="14"/>
      <c r="AB254" s="14"/>
    </row>
    <row r="255" spans="6:40" ht="17" x14ac:dyDescent="0.4">
      <c r="F255" s="14"/>
      <c r="G255" s="14"/>
      <c r="H255" s="90"/>
      <c r="I255" s="14"/>
      <c r="J255" s="90"/>
      <c r="K255" s="14"/>
      <c r="L255" s="90"/>
      <c r="M255" s="14"/>
      <c r="N255" s="90"/>
      <c r="O255" s="14"/>
      <c r="P255" s="90"/>
      <c r="Q255" s="14"/>
      <c r="R255" s="90"/>
      <c r="S255" s="14"/>
      <c r="T255" s="90"/>
      <c r="U255" s="14"/>
      <c r="V255" s="90"/>
      <c r="W255" s="14"/>
      <c r="X255" s="90"/>
      <c r="Y255" s="14"/>
      <c r="Z255" s="90"/>
      <c r="AA255" s="14"/>
      <c r="AB255" s="14"/>
    </row>
    <row r="256" spans="6:40" ht="17" x14ac:dyDescent="0.4">
      <c r="F256" s="14"/>
      <c r="G256" s="14"/>
      <c r="H256" s="90"/>
      <c r="I256" s="14"/>
      <c r="J256" s="90"/>
      <c r="K256" s="14"/>
      <c r="L256" s="90"/>
      <c r="M256" s="14"/>
      <c r="N256" s="90"/>
      <c r="O256" s="14"/>
      <c r="P256" s="90"/>
      <c r="Q256" s="14"/>
      <c r="R256" s="90"/>
      <c r="S256" s="14"/>
      <c r="T256" s="90"/>
      <c r="U256" s="14"/>
      <c r="V256" s="90"/>
      <c r="W256" s="14"/>
      <c r="X256" s="90"/>
      <c r="Y256" s="14"/>
      <c r="Z256" s="90"/>
      <c r="AA256" s="14"/>
      <c r="AB256" s="14"/>
    </row>
    <row r="257" spans="6:28" ht="17" x14ac:dyDescent="0.4">
      <c r="F257" s="14"/>
      <c r="G257" s="14"/>
      <c r="H257" s="90"/>
      <c r="I257" s="14"/>
      <c r="J257" s="90"/>
      <c r="K257" s="14"/>
      <c r="L257" s="90"/>
      <c r="M257" s="14"/>
      <c r="N257" s="90"/>
      <c r="O257" s="14"/>
      <c r="P257" s="90"/>
      <c r="Q257" s="14"/>
      <c r="R257" s="90"/>
      <c r="S257" s="14"/>
      <c r="T257" s="90"/>
      <c r="U257" s="14"/>
      <c r="V257" s="90"/>
      <c r="W257" s="14"/>
      <c r="X257" s="90"/>
      <c r="Y257" s="14"/>
      <c r="Z257" s="90"/>
      <c r="AA257" s="14"/>
      <c r="AB257" s="14"/>
    </row>
    <row r="258" spans="6:28" ht="17" x14ac:dyDescent="0.4">
      <c r="F258" s="14"/>
      <c r="G258" s="14"/>
      <c r="H258" s="90"/>
      <c r="I258" s="14"/>
      <c r="J258" s="90"/>
      <c r="K258" s="14"/>
      <c r="L258" s="90"/>
      <c r="M258" s="14"/>
      <c r="N258" s="90"/>
      <c r="O258" s="14"/>
      <c r="P258" s="90"/>
      <c r="Q258" s="14"/>
      <c r="R258" s="90"/>
      <c r="S258" s="14"/>
      <c r="T258" s="90"/>
      <c r="U258" s="14"/>
      <c r="V258" s="90"/>
      <c r="W258" s="14"/>
      <c r="X258" s="90"/>
      <c r="Y258" s="14"/>
      <c r="Z258" s="90"/>
      <c r="AA258" s="14"/>
      <c r="AB258" s="14"/>
    </row>
    <row r="259" spans="6:28" ht="17" x14ac:dyDescent="0.4">
      <c r="F259" s="14"/>
      <c r="G259" s="14"/>
      <c r="H259" s="90"/>
      <c r="I259" s="14"/>
      <c r="J259" s="90"/>
      <c r="K259" s="14"/>
      <c r="L259" s="90"/>
      <c r="M259" s="14"/>
      <c r="N259" s="90"/>
      <c r="O259" s="14"/>
      <c r="P259" s="90"/>
      <c r="Q259" s="14"/>
      <c r="R259" s="90"/>
      <c r="S259" s="14"/>
      <c r="T259" s="90"/>
      <c r="U259" s="14"/>
      <c r="V259" s="90"/>
      <c r="W259" s="14"/>
      <c r="X259" s="90"/>
      <c r="Y259" s="14"/>
      <c r="Z259" s="90"/>
      <c r="AA259" s="14"/>
      <c r="AB259" s="14"/>
    </row>
    <row r="260" spans="6:28" ht="17" x14ac:dyDescent="0.4">
      <c r="F260" s="14"/>
      <c r="G260" s="14"/>
      <c r="H260" s="90"/>
      <c r="I260" s="14"/>
      <c r="J260" s="90"/>
      <c r="K260" s="14"/>
      <c r="L260" s="90"/>
      <c r="M260" s="14"/>
      <c r="N260" s="90"/>
      <c r="O260" s="14"/>
      <c r="P260" s="90"/>
      <c r="Q260" s="14"/>
      <c r="R260" s="90"/>
      <c r="S260" s="14"/>
      <c r="T260" s="90"/>
      <c r="U260" s="14"/>
      <c r="V260" s="90"/>
      <c r="W260" s="14"/>
      <c r="X260" s="90"/>
      <c r="Y260" s="14"/>
      <c r="Z260" s="90"/>
      <c r="AA260" s="14"/>
      <c r="AB260" s="14"/>
    </row>
    <row r="261" spans="6:28" ht="17" x14ac:dyDescent="0.4">
      <c r="F261" s="14"/>
      <c r="G261" s="14"/>
      <c r="H261" s="90"/>
      <c r="I261" s="14"/>
      <c r="J261" s="90"/>
      <c r="K261" s="14"/>
      <c r="L261" s="90"/>
      <c r="M261" s="14"/>
      <c r="N261" s="90"/>
      <c r="O261" s="14"/>
      <c r="P261" s="90"/>
      <c r="Q261" s="14"/>
      <c r="R261" s="90"/>
      <c r="S261" s="14"/>
      <c r="T261" s="90"/>
      <c r="U261" s="14"/>
      <c r="V261" s="90"/>
      <c r="W261" s="14"/>
      <c r="X261" s="90"/>
      <c r="Y261" s="14"/>
      <c r="Z261" s="90"/>
      <c r="AA261" s="14"/>
      <c r="AB261" s="14"/>
    </row>
    <row r="262" spans="6:28" ht="17" x14ac:dyDescent="0.4">
      <c r="F262" s="14"/>
      <c r="G262" s="14"/>
      <c r="H262" s="90"/>
      <c r="I262" s="14"/>
      <c r="J262" s="90"/>
      <c r="K262" s="14"/>
      <c r="L262" s="90"/>
      <c r="M262" s="14"/>
      <c r="N262" s="90"/>
      <c r="O262" s="14"/>
      <c r="P262" s="90"/>
      <c r="Q262" s="14"/>
      <c r="R262" s="90"/>
      <c r="S262" s="14"/>
      <c r="T262" s="90"/>
      <c r="U262" s="14"/>
      <c r="V262" s="90"/>
      <c r="W262" s="14"/>
      <c r="X262" s="90"/>
      <c r="Y262" s="14"/>
      <c r="Z262" s="90"/>
      <c r="AA262" s="14"/>
      <c r="AB262" s="14"/>
    </row>
    <row r="263" spans="6:28" ht="17" x14ac:dyDescent="0.4">
      <c r="F263" s="14"/>
      <c r="G263" s="14"/>
      <c r="H263" s="90"/>
      <c r="I263" s="14"/>
      <c r="J263" s="90"/>
      <c r="K263" s="14"/>
      <c r="L263" s="90"/>
      <c r="M263" s="14"/>
      <c r="N263" s="90"/>
      <c r="O263" s="14"/>
      <c r="P263" s="90"/>
      <c r="Q263" s="14"/>
      <c r="R263" s="90"/>
      <c r="S263" s="14"/>
      <c r="T263" s="90"/>
      <c r="U263" s="14"/>
      <c r="V263" s="90"/>
      <c r="W263" s="14"/>
      <c r="X263" s="90"/>
      <c r="Y263" s="14"/>
      <c r="Z263" s="90"/>
      <c r="AA263" s="14"/>
      <c r="AB263" s="14"/>
    </row>
    <row r="264" spans="6:28" ht="17" x14ac:dyDescent="0.4">
      <c r="F264" s="14"/>
      <c r="G264" s="14"/>
      <c r="H264" s="90"/>
      <c r="I264" s="14"/>
      <c r="J264" s="90"/>
      <c r="K264" s="14"/>
      <c r="L264" s="90"/>
      <c r="M264" s="14"/>
      <c r="N264" s="90"/>
      <c r="O264" s="14"/>
      <c r="P264" s="90"/>
      <c r="Q264" s="14"/>
      <c r="R264" s="90"/>
      <c r="S264" s="14"/>
      <c r="T264" s="90"/>
      <c r="U264" s="14"/>
      <c r="V264" s="90"/>
      <c r="W264" s="14"/>
      <c r="X264" s="90"/>
      <c r="Y264" s="14"/>
      <c r="Z264" s="90"/>
      <c r="AA264" s="14"/>
      <c r="AB264" s="14"/>
    </row>
    <row r="265" spans="6:28" ht="17" x14ac:dyDescent="0.4">
      <c r="F265" s="14"/>
      <c r="G265" s="14"/>
      <c r="H265" s="90"/>
      <c r="I265" s="14"/>
      <c r="J265" s="90"/>
      <c r="K265" s="14"/>
      <c r="L265" s="90"/>
      <c r="M265" s="14"/>
      <c r="N265" s="90"/>
      <c r="O265" s="14"/>
      <c r="P265" s="90"/>
      <c r="Q265" s="14"/>
      <c r="R265" s="90"/>
      <c r="S265" s="14"/>
      <c r="T265" s="90"/>
      <c r="U265" s="14"/>
      <c r="V265" s="90"/>
      <c r="W265" s="14"/>
      <c r="X265" s="90"/>
      <c r="Y265" s="14"/>
      <c r="Z265" s="90"/>
      <c r="AA265" s="14"/>
      <c r="AB265" s="14"/>
    </row>
    <row r="266" spans="6:28" ht="17" x14ac:dyDescent="0.4">
      <c r="F266" s="14"/>
      <c r="G266" s="14"/>
      <c r="H266" s="90"/>
      <c r="I266" s="14"/>
      <c r="J266" s="90"/>
      <c r="K266" s="14"/>
      <c r="L266" s="90"/>
      <c r="M266" s="14"/>
      <c r="N266" s="90"/>
      <c r="O266" s="14"/>
      <c r="P266" s="90"/>
      <c r="Q266" s="14"/>
      <c r="R266" s="90"/>
      <c r="S266" s="14"/>
      <c r="T266" s="90"/>
      <c r="U266" s="14"/>
      <c r="V266" s="90"/>
      <c r="W266" s="14"/>
      <c r="X266" s="90"/>
      <c r="Y266" s="14"/>
      <c r="Z266" s="90"/>
      <c r="AA266" s="14"/>
      <c r="AB266" s="14"/>
    </row>
    <row r="267" spans="6:28" ht="17" x14ac:dyDescent="0.4">
      <c r="F267" s="14"/>
      <c r="G267" s="14"/>
      <c r="H267" s="90"/>
      <c r="I267" s="14"/>
      <c r="J267" s="90"/>
      <c r="K267" s="14"/>
      <c r="L267" s="90"/>
      <c r="M267" s="14"/>
      <c r="N267" s="90"/>
      <c r="O267" s="14"/>
      <c r="P267" s="90"/>
      <c r="Q267" s="14"/>
      <c r="R267" s="90"/>
      <c r="S267" s="14"/>
      <c r="T267" s="90"/>
      <c r="U267" s="14"/>
      <c r="V267" s="90"/>
      <c r="W267" s="14"/>
      <c r="X267" s="90"/>
      <c r="Y267" s="14"/>
      <c r="Z267" s="90"/>
      <c r="AA267" s="14"/>
      <c r="AB267" s="14"/>
    </row>
    <row r="268" spans="6:28" ht="17" x14ac:dyDescent="0.4">
      <c r="F268" s="14"/>
      <c r="G268" s="14"/>
      <c r="H268" s="90"/>
      <c r="I268" s="14"/>
      <c r="J268" s="90"/>
      <c r="K268" s="14"/>
      <c r="L268" s="90"/>
      <c r="M268" s="14"/>
      <c r="N268" s="90"/>
      <c r="O268" s="14"/>
      <c r="P268" s="90"/>
      <c r="Q268" s="14"/>
      <c r="R268" s="90"/>
      <c r="S268" s="14"/>
      <c r="T268" s="90"/>
      <c r="U268" s="14"/>
      <c r="V268" s="90"/>
      <c r="W268" s="14"/>
      <c r="X268" s="90"/>
      <c r="Y268" s="14"/>
      <c r="Z268" s="90"/>
      <c r="AA268" s="14"/>
      <c r="AB268" s="14"/>
    </row>
    <row r="269" spans="6:28" ht="17" x14ac:dyDescent="0.4">
      <c r="F269" s="14"/>
      <c r="G269" s="14"/>
      <c r="H269" s="90"/>
      <c r="I269" s="14"/>
      <c r="J269" s="90"/>
      <c r="K269" s="14"/>
      <c r="L269" s="90"/>
      <c r="M269" s="14"/>
      <c r="N269" s="90"/>
      <c r="O269" s="14"/>
      <c r="P269" s="90"/>
      <c r="Q269" s="14"/>
      <c r="R269" s="90"/>
      <c r="S269" s="14"/>
      <c r="T269" s="90"/>
      <c r="U269" s="14"/>
      <c r="V269" s="90"/>
      <c r="W269" s="14"/>
      <c r="X269" s="90"/>
      <c r="Y269" s="14"/>
      <c r="Z269" s="90"/>
      <c r="AA269" s="14"/>
      <c r="AB269" s="14"/>
    </row>
    <row r="270" spans="6:28" ht="17" x14ac:dyDescent="0.4">
      <c r="F270" s="14"/>
      <c r="G270" s="14"/>
      <c r="H270" s="90"/>
      <c r="I270" s="14"/>
      <c r="J270" s="90"/>
      <c r="K270" s="14"/>
      <c r="L270" s="90"/>
      <c r="M270" s="14"/>
      <c r="N270" s="90"/>
      <c r="O270" s="14"/>
      <c r="P270" s="90"/>
      <c r="Q270" s="14"/>
      <c r="R270" s="90"/>
      <c r="S270" s="14"/>
      <c r="T270" s="90"/>
      <c r="U270" s="14"/>
      <c r="V270" s="90"/>
      <c r="W270" s="14"/>
      <c r="X270" s="90"/>
      <c r="Y270" s="14"/>
      <c r="Z270" s="90"/>
      <c r="AA270" s="14"/>
      <c r="AB270" s="14"/>
    </row>
    <row r="271" spans="6:28" ht="17" x14ac:dyDescent="0.4">
      <c r="F271" s="14"/>
      <c r="G271" s="14"/>
      <c r="H271" s="90"/>
      <c r="I271" s="14"/>
      <c r="J271" s="90"/>
      <c r="K271" s="14"/>
      <c r="L271" s="90"/>
      <c r="M271" s="14"/>
      <c r="N271" s="90"/>
      <c r="O271" s="14"/>
      <c r="P271" s="90"/>
      <c r="Q271" s="14"/>
      <c r="R271" s="90"/>
      <c r="S271" s="14"/>
      <c r="T271" s="90"/>
      <c r="U271" s="14"/>
      <c r="V271" s="90"/>
      <c r="W271" s="14"/>
      <c r="X271" s="90"/>
      <c r="Y271" s="14"/>
      <c r="Z271" s="90"/>
      <c r="AA271" s="14"/>
      <c r="AB271" s="14"/>
    </row>
    <row r="272" spans="6:28" ht="17" x14ac:dyDescent="0.4">
      <c r="F272" s="14"/>
      <c r="G272" s="14"/>
      <c r="H272" s="90"/>
      <c r="I272" s="14"/>
      <c r="J272" s="90"/>
      <c r="K272" s="14"/>
      <c r="L272" s="90"/>
      <c r="M272" s="14"/>
      <c r="N272" s="90"/>
      <c r="O272" s="14"/>
      <c r="P272" s="90"/>
      <c r="Q272" s="14"/>
      <c r="R272" s="90"/>
      <c r="S272" s="14"/>
      <c r="T272" s="90"/>
      <c r="U272" s="14"/>
      <c r="V272" s="90"/>
      <c r="W272" s="14"/>
      <c r="X272" s="90"/>
      <c r="Y272" s="14"/>
      <c r="Z272" s="90"/>
      <c r="AA272" s="14"/>
      <c r="AB272" s="14"/>
    </row>
    <row r="273" spans="6:28" ht="17" x14ac:dyDescent="0.4">
      <c r="F273" s="14"/>
      <c r="G273" s="14"/>
      <c r="H273" s="90"/>
      <c r="I273" s="14"/>
      <c r="J273" s="90"/>
      <c r="K273" s="14"/>
      <c r="L273" s="90"/>
      <c r="M273" s="14"/>
      <c r="N273" s="90"/>
      <c r="O273" s="14"/>
      <c r="P273" s="90"/>
      <c r="Q273" s="14"/>
      <c r="R273" s="90"/>
      <c r="S273" s="14"/>
      <c r="T273" s="90"/>
      <c r="U273" s="14"/>
      <c r="V273" s="90"/>
      <c r="W273" s="14"/>
      <c r="X273" s="90"/>
      <c r="Y273" s="14"/>
      <c r="Z273" s="90"/>
      <c r="AA273" s="14"/>
      <c r="AB273" s="14"/>
    </row>
    <row r="274" spans="6:28" ht="17" x14ac:dyDescent="0.4">
      <c r="F274" s="14"/>
      <c r="G274" s="14"/>
      <c r="H274" s="90"/>
      <c r="I274" s="14"/>
      <c r="J274" s="90"/>
      <c r="K274" s="14"/>
      <c r="L274" s="90"/>
      <c r="M274" s="14"/>
      <c r="N274" s="90"/>
      <c r="O274" s="14"/>
      <c r="P274" s="90"/>
      <c r="Q274" s="14"/>
      <c r="R274" s="90"/>
      <c r="S274" s="14"/>
      <c r="T274" s="90"/>
      <c r="U274" s="14"/>
      <c r="V274" s="90"/>
      <c r="W274" s="14"/>
      <c r="X274" s="90"/>
      <c r="Y274" s="14"/>
      <c r="Z274" s="90"/>
      <c r="AA274" s="14"/>
      <c r="AB274" s="14"/>
    </row>
    <row r="275" spans="6:28" ht="17" x14ac:dyDescent="0.4">
      <c r="F275" s="14"/>
      <c r="G275" s="14"/>
      <c r="H275" s="90"/>
      <c r="I275" s="14"/>
      <c r="J275" s="90"/>
      <c r="K275" s="14"/>
      <c r="L275" s="90"/>
      <c r="M275" s="14"/>
      <c r="N275" s="90"/>
      <c r="O275" s="14"/>
      <c r="P275" s="90"/>
      <c r="Q275" s="14"/>
      <c r="R275" s="90"/>
      <c r="S275" s="14"/>
      <c r="T275" s="90"/>
      <c r="U275" s="14"/>
      <c r="V275" s="90"/>
      <c r="W275" s="14"/>
      <c r="X275" s="90"/>
      <c r="Y275" s="14"/>
      <c r="Z275" s="90"/>
      <c r="AA275" s="14"/>
      <c r="AB275" s="14"/>
    </row>
    <row r="276" spans="6:28" ht="17" x14ac:dyDescent="0.4">
      <c r="F276" s="14"/>
      <c r="G276" s="14"/>
      <c r="H276" s="90"/>
      <c r="I276" s="14"/>
      <c r="J276" s="90"/>
      <c r="K276" s="14"/>
      <c r="L276" s="90"/>
      <c r="M276" s="14"/>
      <c r="N276" s="90"/>
      <c r="O276" s="14"/>
      <c r="P276" s="90"/>
      <c r="Q276" s="14"/>
      <c r="R276" s="90"/>
      <c r="S276" s="14"/>
      <c r="T276" s="90"/>
      <c r="U276" s="14"/>
      <c r="V276" s="90"/>
      <c r="W276" s="14"/>
      <c r="X276" s="90"/>
      <c r="Y276" s="14"/>
      <c r="Z276" s="90"/>
      <c r="AA276" s="14"/>
      <c r="AB276" s="14"/>
    </row>
    <row r="277" spans="6:28" ht="17" x14ac:dyDescent="0.4">
      <c r="F277" s="14"/>
      <c r="G277" s="14"/>
      <c r="H277" s="90"/>
      <c r="I277" s="14"/>
      <c r="J277" s="90"/>
      <c r="K277" s="14"/>
      <c r="L277" s="90"/>
      <c r="M277" s="14"/>
      <c r="N277" s="90"/>
      <c r="O277" s="14"/>
      <c r="P277" s="90"/>
      <c r="Q277" s="14"/>
      <c r="R277" s="90"/>
      <c r="S277" s="14"/>
      <c r="T277" s="90"/>
      <c r="U277" s="14"/>
      <c r="V277" s="90"/>
      <c r="W277" s="14"/>
      <c r="X277" s="90"/>
      <c r="Y277" s="14"/>
      <c r="Z277" s="90"/>
      <c r="AA277" s="14"/>
      <c r="AB277" s="14"/>
    </row>
    <row r="278" spans="6:28" ht="17" x14ac:dyDescent="0.4">
      <c r="F278" s="14"/>
      <c r="G278" s="14"/>
      <c r="H278" s="90"/>
      <c r="I278" s="14"/>
      <c r="J278" s="90"/>
      <c r="K278" s="14"/>
      <c r="L278" s="90"/>
      <c r="M278" s="14"/>
      <c r="N278" s="90"/>
      <c r="O278" s="14"/>
      <c r="P278" s="90"/>
      <c r="Q278" s="14"/>
      <c r="R278" s="90"/>
      <c r="S278" s="14"/>
      <c r="T278" s="90"/>
      <c r="U278" s="14"/>
      <c r="V278" s="90"/>
      <c r="W278" s="14"/>
      <c r="X278" s="90"/>
      <c r="Y278" s="14"/>
      <c r="Z278" s="90"/>
      <c r="AA278" s="14"/>
      <c r="AB278" s="14"/>
    </row>
    <row r="279" spans="6:28" ht="17" x14ac:dyDescent="0.4">
      <c r="F279" s="14"/>
      <c r="G279" s="14"/>
      <c r="H279" s="90"/>
      <c r="I279" s="14"/>
      <c r="J279" s="90"/>
      <c r="K279" s="14"/>
      <c r="L279" s="90"/>
      <c r="M279" s="14"/>
      <c r="N279" s="90"/>
      <c r="O279" s="14"/>
      <c r="P279" s="90"/>
      <c r="Q279" s="14"/>
      <c r="R279" s="90"/>
      <c r="S279" s="14"/>
      <c r="T279" s="90"/>
      <c r="U279" s="14"/>
      <c r="V279" s="90"/>
      <c r="W279" s="14"/>
      <c r="X279" s="90"/>
      <c r="Y279" s="14"/>
      <c r="Z279" s="90"/>
      <c r="AA279" s="14"/>
      <c r="AB279" s="14"/>
    </row>
    <row r="280" spans="6:28" ht="17" x14ac:dyDescent="0.4">
      <c r="F280" s="14"/>
      <c r="G280" s="14"/>
      <c r="H280" s="90"/>
      <c r="I280" s="14"/>
      <c r="J280" s="90"/>
      <c r="K280" s="14"/>
      <c r="L280" s="90"/>
      <c r="M280" s="14"/>
      <c r="N280" s="90"/>
      <c r="O280" s="14"/>
      <c r="P280" s="90"/>
      <c r="Q280" s="14"/>
      <c r="R280" s="90"/>
      <c r="S280" s="14"/>
      <c r="T280" s="90"/>
      <c r="U280" s="14"/>
      <c r="V280" s="90"/>
      <c r="W280" s="14"/>
      <c r="X280" s="90"/>
      <c r="Y280" s="14"/>
      <c r="Z280" s="90"/>
      <c r="AA280" s="14"/>
      <c r="AB280" s="14"/>
    </row>
    <row r="281" spans="6:28" ht="17" x14ac:dyDescent="0.4">
      <c r="F281" s="14"/>
      <c r="G281" s="14"/>
      <c r="H281" s="90"/>
      <c r="I281" s="14"/>
      <c r="J281" s="90"/>
      <c r="K281" s="14"/>
      <c r="L281" s="90"/>
      <c r="M281" s="14"/>
      <c r="N281" s="90"/>
      <c r="O281" s="14"/>
      <c r="P281" s="90"/>
      <c r="Q281" s="14"/>
      <c r="R281" s="90"/>
      <c r="S281" s="14"/>
      <c r="T281" s="90"/>
      <c r="U281" s="14"/>
      <c r="V281" s="90"/>
      <c r="W281" s="14"/>
      <c r="X281" s="90"/>
      <c r="Y281" s="14"/>
      <c r="Z281" s="90"/>
      <c r="AA281" s="14"/>
      <c r="AB281" s="14"/>
    </row>
    <row r="282" spans="6:28" ht="17" x14ac:dyDescent="0.4">
      <c r="F282" s="14"/>
      <c r="G282" s="14"/>
      <c r="H282" s="90"/>
      <c r="I282" s="14"/>
      <c r="J282" s="90"/>
      <c r="K282" s="14"/>
      <c r="L282" s="90"/>
      <c r="M282" s="14"/>
      <c r="N282" s="90"/>
      <c r="O282" s="14"/>
      <c r="P282" s="90"/>
      <c r="Q282" s="14"/>
      <c r="R282" s="90"/>
      <c r="S282" s="14"/>
      <c r="T282" s="90"/>
      <c r="U282" s="14"/>
      <c r="V282" s="90"/>
      <c r="W282" s="14"/>
      <c r="X282" s="90"/>
      <c r="Y282" s="14"/>
      <c r="Z282" s="90"/>
      <c r="AA282" s="14"/>
      <c r="AB282" s="14"/>
    </row>
    <row r="283" spans="6:28" ht="17" x14ac:dyDescent="0.4">
      <c r="F283" s="14"/>
      <c r="G283" s="14"/>
      <c r="H283" s="90"/>
      <c r="I283" s="14"/>
      <c r="J283" s="90"/>
      <c r="K283" s="14"/>
      <c r="L283" s="90"/>
      <c r="M283" s="14"/>
      <c r="N283" s="90"/>
      <c r="O283" s="14"/>
      <c r="P283" s="90"/>
      <c r="Q283" s="14"/>
      <c r="R283" s="90"/>
      <c r="S283" s="14"/>
      <c r="T283" s="90"/>
      <c r="U283" s="14"/>
      <c r="V283" s="90"/>
      <c r="W283" s="14"/>
      <c r="X283" s="90"/>
      <c r="Y283" s="14"/>
      <c r="Z283" s="90"/>
      <c r="AA283" s="14"/>
      <c r="AB283" s="14"/>
    </row>
    <row r="284" spans="6:28" ht="17" x14ac:dyDescent="0.4">
      <c r="F284" s="14"/>
      <c r="G284" s="14"/>
      <c r="H284" s="90"/>
      <c r="I284" s="14"/>
      <c r="J284" s="90"/>
      <c r="K284" s="14"/>
      <c r="L284" s="90"/>
      <c r="M284" s="14"/>
      <c r="N284" s="90"/>
      <c r="O284" s="14"/>
      <c r="P284" s="90"/>
      <c r="Q284" s="14"/>
      <c r="R284" s="90"/>
      <c r="S284" s="14"/>
      <c r="T284" s="90"/>
      <c r="U284" s="14"/>
      <c r="V284" s="90"/>
      <c r="W284" s="14"/>
      <c r="X284" s="90"/>
      <c r="Y284" s="14"/>
      <c r="Z284" s="90"/>
      <c r="AA284" s="14"/>
      <c r="AB284" s="14"/>
    </row>
    <row r="285" spans="6:28" ht="17" x14ac:dyDescent="0.4">
      <c r="F285" s="14"/>
      <c r="G285" s="14"/>
      <c r="H285" s="90"/>
      <c r="I285" s="14"/>
      <c r="J285" s="90"/>
      <c r="K285" s="14"/>
      <c r="L285" s="90"/>
      <c r="M285" s="14"/>
      <c r="N285" s="90"/>
      <c r="O285" s="14"/>
      <c r="P285" s="90"/>
      <c r="Q285" s="14"/>
      <c r="R285" s="90"/>
      <c r="S285" s="14"/>
      <c r="T285" s="90"/>
      <c r="U285" s="14"/>
      <c r="V285" s="90"/>
      <c r="W285" s="14"/>
      <c r="X285" s="90"/>
      <c r="Y285" s="14"/>
      <c r="Z285" s="90"/>
      <c r="AA285" s="14"/>
      <c r="AB285" s="14"/>
    </row>
    <row r="286" spans="6:28" ht="17" x14ac:dyDescent="0.4">
      <c r="F286" s="14"/>
      <c r="G286" s="14"/>
      <c r="H286" s="90"/>
      <c r="I286" s="14"/>
      <c r="J286" s="90"/>
      <c r="K286" s="14"/>
      <c r="L286" s="90"/>
      <c r="M286" s="14"/>
      <c r="N286" s="90"/>
      <c r="O286" s="14"/>
      <c r="P286" s="90"/>
      <c r="Q286" s="14"/>
      <c r="R286" s="90"/>
      <c r="S286" s="14"/>
      <c r="T286" s="90"/>
      <c r="U286" s="14"/>
      <c r="V286" s="90"/>
      <c r="W286" s="14"/>
      <c r="X286" s="90"/>
      <c r="Y286" s="14"/>
      <c r="Z286" s="90"/>
      <c r="AA286" s="14"/>
      <c r="AB286" s="14"/>
    </row>
    <row r="287" spans="6:28" ht="17" x14ac:dyDescent="0.4">
      <c r="F287" s="14"/>
      <c r="G287" s="14"/>
      <c r="H287" s="90"/>
      <c r="I287" s="14"/>
      <c r="J287" s="90"/>
      <c r="K287" s="14"/>
      <c r="L287" s="90"/>
      <c r="M287" s="14"/>
      <c r="N287" s="90"/>
      <c r="O287" s="14"/>
      <c r="P287" s="90"/>
      <c r="Q287" s="14"/>
      <c r="R287" s="90"/>
      <c r="S287" s="14"/>
      <c r="T287" s="90"/>
      <c r="U287" s="14"/>
      <c r="V287" s="90"/>
      <c r="W287" s="14"/>
      <c r="X287" s="90"/>
      <c r="Y287" s="14"/>
      <c r="Z287" s="90"/>
      <c r="AA287" s="14"/>
      <c r="AB287" s="14"/>
    </row>
    <row r="288" spans="6:28" ht="17" x14ac:dyDescent="0.4">
      <c r="F288" s="14"/>
      <c r="G288" s="14"/>
      <c r="H288" s="90"/>
      <c r="I288" s="14"/>
      <c r="J288" s="90"/>
      <c r="K288" s="14"/>
      <c r="L288" s="90"/>
      <c r="M288" s="14"/>
      <c r="N288" s="90"/>
      <c r="O288" s="14"/>
      <c r="P288" s="90"/>
      <c r="Q288" s="14"/>
      <c r="R288" s="90"/>
      <c r="S288" s="14"/>
      <c r="T288" s="90"/>
      <c r="U288" s="14"/>
      <c r="V288" s="90"/>
      <c r="W288" s="14"/>
      <c r="X288" s="90"/>
      <c r="Y288" s="14"/>
      <c r="Z288" s="90"/>
      <c r="AA288" s="14"/>
      <c r="AB288" s="14"/>
    </row>
    <row r="289" spans="6:28" ht="17" x14ac:dyDescent="0.4">
      <c r="F289" s="14"/>
      <c r="G289" s="14"/>
      <c r="H289" s="90"/>
      <c r="I289" s="14"/>
      <c r="J289" s="90"/>
      <c r="K289" s="14"/>
      <c r="L289" s="90"/>
      <c r="M289" s="14"/>
      <c r="N289" s="90"/>
      <c r="O289" s="14"/>
      <c r="P289" s="90"/>
      <c r="Q289" s="14"/>
      <c r="R289" s="90"/>
      <c r="S289" s="14"/>
      <c r="T289" s="90"/>
      <c r="U289" s="14"/>
      <c r="V289" s="90"/>
      <c r="W289" s="14"/>
      <c r="X289" s="90"/>
      <c r="Y289" s="14"/>
      <c r="Z289" s="90"/>
      <c r="AA289" s="14"/>
      <c r="AB289" s="14"/>
    </row>
    <row r="290" spans="6:28" ht="17" x14ac:dyDescent="0.4">
      <c r="F290" s="14"/>
      <c r="G290" s="14"/>
      <c r="H290" s="90"/>
      <c r="I290" s="14"/>
      <c r="J290" s="90"/>
      <c r="K290" s="14"/>
      <c r="L290" s="90"/>
      <c r="M290" s="14"/>
      <c r="N290" s="90"/>
      <c r="O290" s="14"/>
      <c r="P290" s="90"/>
      <c r="Q290" s="14"/>
      <c r="R290" s="90"/>
      <c r="S290" s="14"/>
      <c r="T290" s="90"/>
      <c r="U290" s="14"/>
      <c r="V290" s="90"/>
      <c r="W290" s="14"/>
      <c r="X290" s="90"/>
      <c r="Y290" s="14"/>
      <c r="Z290" s="90"/>
      <c r="AA290" s="14"/>
      <c r="AB290" s="14"/>
    </row>
    <row r="291" spans="6:28" ht="17" x14ac:dyDescent="0.4">
      <c r="F291" s="14"/>
      <c r="G291" s="14"/>
      <c r="H291" s="90"/>
      <c r="I291" s="14"/>
      <c r="J291" s="90"/>
      <c r="K291" s="14"/>
      <c r="L291" s="90"/>
      <c r="M291" s="14"/>
      <c r="N291" s="90"/>
      <c r="O291" s="14"/>
      <c r="P291" s="90"/>
      <c r="Q291" s="14"/>
      <c r="R291" s="90"/>
      <c r="S291" s="14"/>
      <c r="T291" s="90"/>
      <c r="U291" s="14"/>
      <c r="V291" s="90"/>
      <c r="W291" s="14"/>
      <c r="X291" s="90"/>
      <c r="Y291" s="14"/>
      <c r="Z291" s="90"/>
      <c r="AA291" s="14"/>
      <c r="AB291" s="14"/>
    </row>
    <row r="292" spans="6:28" ht="17" x14ac:dyDescent="0.4">
      <c r="F292" s="14"/>
      <c r="G292" s="14"/>
      <c r="H292" s="90"/>
      <c r="I292" s="14"/>
      <c r="J292" s="90"/>
      <c r="K292" s="14"/>
      <c r="L292" s="90"/>
      <c r="M292" s="14"/>
      <c r="N292" s="90"/>
      <c r="O292" s="14"/>
      <c r="P292" s="90"/>
      <c r="Q292" s="14"/>
      <c r="R292" s="90"/>
      <c r="S292" s="14"/>
      <c r="T292" s="90"/>
      <c r="U292" s="14"/>
      <c r="V292" s="90"/>
      <c r="W292" s="14"/>
      <c r="X292" s="90"/>
      <c r="Y292" s="14"/>
      <c r="Z292" s="90"/>
      <c r="AA292" s="14"/>
      <c r="AB292" s="14"/>
    </row>
    <row r="293" spans="6:28" ht="17" x14ac:dyDescent="0.4">
      <c r="F293" s="14"/>
      <c r="G293" s="14"/>
      <c r="H293" s="90"/>
      <c r="I293" s="14"/>
      <c r="J293" s="90"/>
      <c r="K293" s="14"/>
      <c r="L293" s="90"/>
      <c r="M293" s="14"/>
      <c r="N293" s="90"/>
      <c r="O293" s="14"/>
      <c r="P293" s="90"/>
      <c r="Q293" s="14"/>
      <c r="R293" s="90"/>
      <c r="S293" s="14"/>
      <c r="T293" s="90"/>
      <c r="U293" s="14"/>
      <c r="V293" s="90"/>
      <c r="W293" s="14"/>
      <c r="X293" s="90"/>
      <c r="Y293" s="14"/>
      <c r="Z293" s="90"/>
      <c r="AA293" s="14"/>
      <c r="AB293" s="14"/>
    </row>
    <row r="294" spans="6:28" ht="17" x14ac:dyDescent="0.4">
      <c r="F294" s="14"/>
      <c r="G294" s="14"/>
      <c r="H294" s="90"/>
      <c r="I294" s="14"/>
      <c r="J294" s="90"/>
      <c r="K294" s="14"/>
      <c r="L294" s="90"/>
      <c r="M294" s="14"/>
      <c r="N294" s="90"/>
      <c r="O294" s="14"/>
      <c r="P294" s="90"/>
      <c r="Q294" s="14"/>
      <c r="R294" s="90"/>
      <c r="S294" s="14"/>
      <c r="T294" s="90"/>
      <c r="U294" s="14"/>
      <c r="V294" s="90"/>
      <c r="W294" s="14"/>
      <c r="X294" s="90"/>
      <c r="Y294" s="14"/>
      <c r="Z294" s="90"/>
      <c r="AA294" s="14"/>
      <c r="AB294" s="14"/>
    </row>
    <row r="295" spans="6:28" ht="17" x14ac:dyDescent="0.4">
      <c r="F295" s="14"/>
      <c r="G295" s="14"/>
      <c r="H295" s="90"/>
      <c r="I295" s="14"/>
      <c r="J295" s="90"/>
      <c r="K295" s="14"/>
      <c r="L295" s="90"/>
      <c r="M295" s="14"/>
      <c r="N295" s="90"/>
      <c r="O295" s="14"/>
      <c r="P295" s="90"/>
      <c r="Q295" s="14"/>
      <c r="R295" s="90"/>
      <c r="S295" s="14"/>
      <c r="T295" s="90"/>
      <c r="U295" s="14"/>
      <c r="V295" s="90"/>
      <c r="W295" s="14"/>
      <c r="X295" s="90"/>
      <c r="Y295" s="14"/>
      <c r="Z295" s="90"/>
      <c r="AA295" s="14"/>
      <c r="AB295" s="14"/>
    </row>
    <row r="296" spans="6:28" ht="17" x14ac:dyDescent="0.4">
      <c r="F296" s="14"/>
      <c r="G296" s="14"/>
      <c r="H296" s="90"/>
      <c r="I296" s="14"/>
      <c r="J296" s="90"/>
      <c r="K296" s="14"/>
      <c r="L296" s="90"/>
      <c r="M296" s="14"/>
      <c r="N296" s="90"/>
      <c r="O296" s="14"/>
      <c r="P296" s="90"/>
      <c r="Q296" s="14"/>
      <c r="R296" s="90"/>
      <c r="S296" s="14"/>
      <c r="T296" s="90"/>
      <c r="U296" s="14"/>
      <c r="V296" s="90"/>
      <c r="W296" s="14"/>
      <c r="X296" s="90"/>
      <c r="Y296" s="14"/>
      <c r="Z296" s="90"/>
      <c r="AA296" s="14"/>
      <c r="AB296" s="14"/>
    </row>
    <row r="297" spans="6:28" ht="17" x14ac:dyDescent="0.4">
      <c r="F297" s="14"/>
      <c r="G297" s="14"/>
      <c r="H297" s="90"/>
      <c r="I297" s="14"/>
      <c r="J297" s="90"/>
      <c r="K297" s="14"/>
      <c r="L297" s="90"/>
      <c r="M297" s="14"/>
      <c r="N297" s="90"/>
      <c r="O297" s="14"/>
      <c r="P297" s="90"/>
      <c r="Q297" s="14"/>
      <c r="R297" s="90"/>
      <c r="S297" s="14"/>
      <c r="T297" s="90"/>
      <c r="U297" s="14"/>
      <c r="V297" s="90"/>
      <c r="W297" s="14"/>
      <c r="X297" s="90"/>
      <c r="Y297" s="14"/>
      <c r="Z297" s="90"/>
      <c r="AA297" s="14"/>
      <c r="AB297" s="14"/>
    </row>
    <row r="298" spans="6:28" ht="17" x14ac:dyDescent="0.4">
      <c r="F298" s="14"/>
      <c r="G298" s="14"/>
      <c r="H298" s="90"/>
      <c r="I298" s="14"/>
      <c r="J298" s="90"/>
      <c r="K298" s="14"/>
      <c r="L298" s="90"/>
      <c r="M298" s="14"/>
      <c r="N298" s="90"/>
      <c r="O298" s="14"/>
      <c r="P298" s="90"/>
      <c r="Q298" s="14"/>
      <c r="R298" s="90"/>
      <c r="S298" s="14"/>
      <c r="T298" s="90"/>
      <c r="U298" s="14"/>
      <c r="V298" s="90"/>
      <c r="W298" s="14"/>
      <c r="X298" s="90"/>
      <c r="Y298" s="14"/>
      <c r="Z298" s="90"/>
      <c r="AA298" s="14"/>
      <c r="AB298" s="14"/>
    </row>
    <row r="299" spans="6:28" ht="17" x14ac:dyDescent="0.4">
      <c r="F299" s="14"/>
      <c r="G299" s="14"/>
      <c r="H299" s="90"/>
      <c r="I299" s="14"/>
      <c r="J299" s="90"/>
      <c r="K299" s="14"/>
      <c r="L299" s="90"/>
      <c r="M299" s="14"/>
      <c r="N299" s="90"/>
      <c r="O299" s="14"/>
      <c r="P299" s="90"/>
      <c r="Q299" s="14"/>
      <c r="R299" s="90"/>
      <c r="S299" s="14"/>
      <c r="T299" s="90"/>
      <c r="U299" s="14"/>
      <c r="V299" s="90"/>
      <c r="W299" s="14"/>
      <c r="X299" s="90"/>
      <c r="Y299" s="14"/>
      <c r="Z299" s="90"/>
      <c r="AA299" s="14"/>
      <c r="AB299" s="14"/>
    </row>
    <row r="300" spans="6:28" ht="17" x14ac:dyDescent="0.4">
      <c r="F300" s="14"/>
      <c r="G300" s="14"/>
      <c r="H300" s="90"/>
      <c r="I300" s="14"/>
      <c r="J300" s="90"/>
      <c r="K300" s="14"/>
      <c r="L300" s="90"/>
      <c r="M300" s="14"/>
      <c r="N300" s="90"/>
      <c r="O300" s="14"/>
      <c r="P300" s="90"/>
      <c r="Q300" s="14"/>
      <c r="R300" s="90"/>
      <c r="S300" s="14"/>
      <c r="T300" s="90"/>
      <c r="U300" s="14"/>
      <c r="V300" s="90"/>
      <c r="W300" s="14"/>
      <c r="X300" s="90"/>
      <c r="Y300" s="14"/>
      <c r="Z300" s="90"/>
      <c r="AA300" s="14"/>
      <c r="AB300" s="14"/>
    </row>
    <row r="301" spans="6:28" ht="17" x14ac:dyDescent="0.4">
      <c r="F301" s="14"/>
      <c r="G301" s="14"/>
      <c r="H301" s="90"/>
      <c r="I301" s="14"/>
      <c r="J301" s="90"/>
      <c r="K301" s="14"/>
      <c r="L301" s="90"/>
      <c r="M301" s="14"/>
      <c r="N301" s="90"/>
      <c r="O301" s="14"/>
      <c r="P301" s="90"/>
      <c r="Q301" s="14"/>
      <c r="R301" s="90"/>
      <c r="S301" s="14"/>
      <c r="T301" s="90"/>
      <c r="U301" s="14"/>
      <c r="V301" s="90"/>
      <c r="W301" s="14"/>
      <c r="X301" s="90"/>
      <c r="Y301" s="14"/>
      <c r="Z301" s="90"/>
      <c r="AA301" s="14"/>
      <c r="AB301" s="14"/>
    </row>
    <row r="302" spans="6:28" ht="17" x14ac:dyDescent="0.4">
      <c r="F302" s="14"/>
      <c r="G302" s="14"/>
      <c r="H302" s="90"/>
      <c r="I302" s="14"/>
      <c r="J302" s="90"/>
      <c r="K302" s="14"/>
      <c r="L302" s="90"/>
      <c r="M302" s="14"/>
      <c r="N302" s="90"/>
      <c r="O302" s="14"/>
      <c r="P302" s="90"/>
      <c r="Q302" s="14"/>
      <c r="R302" s="90"/>
      <c r="S302" s="14"/>
      <c r="T302" s="90"/>
      <c r="U302" s="14"/>
      <c r="V302" s="90"/>
      <c r="W302" s="14"/>
      <c r="X302" s="90"/>
      <c r="Y302" s="14"/>
      <c r="Z302" s="90"/>
      <c r="AA302" s="14"/>
      <c r="AB302" s="14"/>
    </row>
    <row r="303" spans="6:28" ht="17" x14ac:dyDescent="0.4">
      <c r="F303" s="14"/>
      <c r="G303" s="14"/>
      <c r="H303" s="90"/>
      <c r="I303" s="14"/>
      <c r="J303" s="90"/>
      <c r="K303" s="14"/>
      <c r="L303" s="90"/>
      <c r="M303" s="14"/>
      <c r="N303" s="90"/>
      <c r="O303" s="14"/>
      <c r="P303" s="90"/>
      <c r="Q303" s="14"/>
      <c r="R303" s="90"/>
      <c r="S303" s="14"/>
      <c r="T303" s="90"/>
      <c r="U303" s="14"/>
      <c r="V303" s="90"/>
      <c r="W303" s="14"/>
      <c r="X303" s="90"/>
      <c r="Y303" s="14"/>
      <c r="Z303" s="90"/>
      <c r="AA303" s="14"/>
      <c r="AB303" s="14"/>
    </row>
    <row r="304" spans="6:28" ht="17" x14ac:dyDescent="0.4">
      <c r="F304" s="14"/>
      <c r="G304" s="14"/>
      <c r="H304" s="90"/>
      <c r="I304" s="14"/>
      <c r="J304" s="90"/>
      <c r="K304" s="14"/>
      <c r="L304" s="90"/>
      <c r="M304" s="14"/>
      <c r="N304" s="90"/>
      <c r="O304" s="14"/>
      <c r="P304" s="90"/>
      <c r="Q304" s="14"/>
      <c r="R304" s="90"/>
      <c r="S304" s="14"/>
      <c r="T304" s="90"/>
      <c r="U304" s="14"/>
      <c r="V304" s="90"/>
      <c r="W304" s="14"/>
      <c r="X304" s="90"/>
      <c r="Y304" s="14"/>
      <c r="Z304" s="90"/>
      <c r="AA304" s="14"/>
      <c r="AB304" s="14"/>
    </row>
    <row r="305" spans="6:28" ht="17" x14ac:dyDescent="0.4">
      <c r="F305" s="14"/>
      <c r="G305" s="14"/>
      <c r="H305" s="90"/>
      <c r="I305" s="14"/>
      <c r="J305" s="90"/>
      <c r="K305" s="14"/>
      <c r="L305" s="90"/>
      <c r="M305" s="14"/>
      <c r="N305" s="90"/>
      <c r="O305" s="14"/>
      <c r="P305" s="90"/>
      <c r="Q305" s="14"/>
      <c r="R305" s="90"/>
      <c r="S305" s="14"/>
      <c r="T305" s="90"/>
      <c r="U305" s="14"/>
      <c r="V305" s="90"/>
      <c r="W305" s="14"/>
      <c r="X305" s="90"/>
      <c r="Y305" s="14"/>
      <c r="Z305" s="90"/>
      <c r="AA305" s="14"/>
      <c r="AB305" s="14"/>
    </row>
    <row r="306" spans="6:28" ht="17" x14ac:dyDescent="0.4">
      <c r="F306" s="14"/>
      <c r="G306" s="14"/>
      <c r="H306" s="90"/>
      <c r="I306" s="14"/>
      <c r="J306" s="90"/>
      <c r="K306" s="14"/>
      <c r="L306" s="90"/>
      <c r="M306" s="14"/>
      <c r="N306" s="90"/>
      <c r="O306" s="14"/>
      <c r="P306" s="90"/>
      <c r="Q306" s="14"/>
      <c r="R306" s="90"/>
      <c r="S306" s="14"/>
      <c r="T306" s="90"/>
      <c r="U306" s="14"/>
      <c r="V306" s="90"/>
      <c r="W306" s="14"/>
      <c r="X306" s="90"/>
      <c r="Y306" s="14"/>
      <c r="Z306" s="90"/>
      <c r="AA306" s="14"/>
      <c r="AB306" s="14"/>
    </row>
    <row r="307" spans="6:28" ht="17" x14ac:dyDescent="0.4">
      <c r="F307" s="14"/>
      <c r="G307" s="14"/>
      <c r="H307" s="90"/>
      <c r="I307" s="14"/>
      <c r="J307" s="90"/>
      <c r="K307" s="14"/>
      <c r="L307" s="90"/>
      <c r="M307" s="14"/>
      <c r="N307" s="90"/>
      <c r="O307" s="14"/>
      <c r="P307" s="90"/>
      <c r="Q307" s="14"/>
      <c r="R307" s="90"/>
      <c r="S307" s="14"/>
      <c r="T307" s="90"/>
      <c r="U307" s="14"/>
      <c r="V307" s="90"/>
      <c r="W307" s="14"/>
      <c r="X307" s="90"/>
      <c r="Y307" s="14"/>
      <c r="Z307" s="90"/>
      <c r="AA307" s="14"/>
      <c r="AB307" s="14"/>
    </row>
    <row r="308" spans="6:28" ht="17" x14ac:dyDescent="0.4">
      <c r="F308" s="14"/>
      <c r="G308" s="14"/>
      <c r="H308" s="90"/>
      <c r="I308" s="14"/>
      <c r="J308" s="90"/>
      <c r="K308" s="14"/>
      <c r="L308" s="90"/>
      <c r="M308" s="14"/>
      <c r="N308" s="90"/>
      <c r="O308" s="14"/>
      <c r="P308" s="90"/>
      <c r="Q308" s="14"/>
      <c r="R308" s="90"/>
      <c r="S308" s="14"/>
      <c r="T308" s="90"/>
      <c r="U308" s="14"/>
      <c r="V308" s="90"/>
      <c r="W308" s="14"/>
      <c r="X308" s="90"/>
      <c r="Y308" s="14"/>
      <c r="Z308" s="90"/>
      <c r="AA308" s="14"/>
      <c r="AB308" s="14"/>
    </row>
    <row r="309" spans="6:28" ht="17" x14ac:dyDescent="0.4">
      <c r="F309" s="14"/>
      <c r="G309" s="14"/>
      <c r="H309" s="90"/>
      <c r="I309" s="14"/>
      <c r="J309" s="90"/>
      <c r="K309" s="14"/>
      <c r="L309" s="90"/>
      <c r="M309" s="14"/>
      <c r="N309" s="90"/>
      <c r="O309" s="14"/>
      <c r="P309" s="90"/>
      <c r="Q309" s="14"/>
      <c r="R309" s="90"/>
      <c r="S309" s="14"/>
      <c r="T309" s="90"/>
      <c r="U309" s="14"/>
      <c r="V309" s="90"/>
      <c r="W309" s="14"/>
      <c r="X309" s="90"/>
      <c r="Y309" s="14"/>
      <c r="Z309" s="90"/>
      <c r="AA309" s="14"/>
      <c r="AB309" s="14"/>
    </row>
    <row r="310" spans="6:28" ht="17" x14ac:dyDescent="0.4">
      <c r="F310" s="14"/>
      <c r="G310" s="14"/>
      <c r="H310" s="90"/>
      <c r="I310" s="14"/>
      <c r="J310" s="90"/>
      <c r="K310" s="14"/>
      <c r="L310" s="90"/>
      <c r="M310" s="14"/>
      <c r="N310" s="90"/>
      <c r="O310" s="14"/>
      <c r="P310" s="90"/>
      <c r="Q310" s="14"/>
      <c r="R310" s="90"/>
      <c r="S310" s="14"/>
      <c r="T310" s="90"/>
      <c r="U310" s="14"/>
      <c r="V310" s="90"/>
      <c r="W310" s="14"/>
      <c r="X310" s="90"/>
      <c r="Y310" s="14"/>
      <c r="Z310" s="90"/>
      <c r="AA310" s="14"/>
      <c r="AB310" s="14"/>
    </row>
    <row r="311" spans="6:28" ht="17" x14ac:dyDescent="0.4">
      <c r="F311" s="14"/>
      <c r="G311" s="14"/>
      <c r="H311" s="90"/>
      <c r="I311" s="14"/>
      <c r="J311" s="90"/>
      <c r="K311" s="14"/>
      <c r="L311" s="90"/>
      <c r="M311" s="14"/>
      <c r="N311" s="90"/>
      <c r="O311" s="14"/>
      <c r="P311" s="90"/>
      <c r="Q311" s="14"/>
      <c r="R311" s="90"/>
      <c r="S311" s="14"/>
      <c r="T311" s="90"/>
      <c r="U311" s="14"/>
      <c r="V311" s="90"/>
      <c r="W311" s="14"/>
      <c r="X311" s="90"/>
      <c r="Y311" s="14"/>
      <c r="Z311" s="90"/>
      <c r="AA311" s="14"/>
      <c r="AB311" s="14"/>
    </row>
    <row r="312" spans="6:28" ht="17" x14ac:dyDescent="0.4">
      <c r="F312" s="14"/>
      <c r="G312" s="14"/>
      <c r="H312" s="90"/>
      <c r="I312" s="14"/>
      <c r="J312" s="90"/>
      <c r="K312" s="14"/>
      <c r="L312" s="90"/>
      <c r="M312" s="14"/>
      <c r="N312" s="90"/>
      <c r="O312" s="14"/>
      <c r="P312" s="90"/>
      <c r="Q312" s="14"/>
      <c r="R312" s="90"/>
      <c r="S312" s="14"/>
      <c r="T312" s="90"/>
      <c r="U312" s="14"/>
      <c r="V312" s="90"/>
      <c r="W312" s="14"/>
      <c r="X312" s="90"/>
      <c r="Y312" s="14"/>
      <c r="Z312" s="90"/>
      <c r="AA312" s="14"/>
      <c r="AB312" s="14"/>
    </row>
    <row r="313" spans="6:28" ht="17" x14ac:dyDescent="0.4">
      <c r="F313" s="14"/>
      <c r="G313" s="14"/>
      <c r="H313" s="90"/>
      <c r="I313" s="14"/>
      <c r="J313" s="90"/>
      <c r="K313" s="14"/>
      <c r="L313" s="90"/>
      <c r="M313" s="14"/>
      <c r="N313" s="90"/>
      <c r="O313" s="14"/>
      <c r="P313" s="90"/>
      <c r="Q313" s="14"/>
      <c r="R313" s="90"/>
      <c r="S313" s="14"/>
      <c r="T313" s="90"/>
      <c r="U313" s="14"/>
      <c r="V313" s="90"/>
      <c r="W313" s="14"/>
      <c r="X313" s="90"/>
      <c r="Y313" s="14"/>
      <c r="Z313" s="90"/>
      <c r="AA313" s="14"/>
      <c r="AB313" s="14"/>
    </row>
    <row r="314" spans="6:28" ht="17" x14ac:dyDescent="0.4">
      <c r="F314" s="14"/>
      <c r="G314" s="14"/>
      <c r="H314" s="90"/>
      <c r="I314" s="14"/>
      <c r="J314" s="90"/>
      <c r="K314" s="14"/>
      <c r="L314" s="90"/>
      <c r="M314" s="14"/>
      <c r="N314" s="90"/>
      <c r="O314" s="14"/>
      <c r="P314" s="90"/>
      <c r="Q314" s="14"/>
      <c r="R314" s="90"/>
      <c r="S314" s="14"/>
      <c r="T314" s="90"/>
      <c r="U314" s="14"/>
      <c r="V314" s="90"/>
      <c r="W314" s="14"/>
      <c r="X314" s="90"/>
      <c r="Y314" s="14"/>
      <c r="Z314" s="90"/>
      <c r="AA314" s="14"/>
      <c r="AB314" s="14"/>
    </row>
    <row r="315" spans="6:28" ht="17" x14ac:dyDescent="0.4">
      <c r="F315" s="14"/>
      <c r="G315" s="14"/>
      <c r="H315" s="90"/>
      <c r="I315" s="14"/>
      <c r="J315" s="90"/>
      <c r="K315" s="14"/>
      <c r="L315" s="90"/>
      <c r="M315" s="14"/>
      <c r="N315" s="90"/>
      <c r="O315" s="14"/>
      <c r="P315" s="90"/>
      <c r="Q315" s="14"/>
      <c r="R315" s="90"/>
      <c r="S315" s="14"/>
      <c r="T315" s="90"/>
      <c r="U315" s="14"/>
      <c r="V315" s="90"/>
      <c r="W315" s="14"/>
      <c r="X315" s="90"/>
      <c r="Y315" s="14"/>
      <c r="Z315" s="90"/>
      <c r="AA315" s="14"/>
      <c r="AB315" s="14"/>
    </row>
    <row r="316" spans="6:28" ht="17" x14ac:dyDescent="0.4">
      <c r="F316" s="14"/>
      <c r="G316" s="14"/>
      <c r="H316" s="90"/>
      <c r="I316" s="14"/>
      <c r="J316" s="90"/>
      <c r="K316" s="14"/>
      <c r="L316" s="90"/>
      <c r="M316" s="14"/>
      <c r="N316" s="90"/>
      <c r="O316" s="14"/>
      <c r="P316" s="90"/>
      <c r="Q316" s="14"/>
      <c r="R316" s="90"/>
      <c r="S316" s="14"/>
      <c r="T316" s="90"/>
      <c r="U316" s="14"/>
      <c r="V316" s="90"/>
      <c r="W316" s="14"/>
      <c r="X316" s="90"/>
      <c r="Y316" s="14"/>
      <c r="Z316" s="90"/>
      <c r="AA316" s="14"/>
      <c r="AB316" s="14"/>
    </row>
    <row r="317" spans="6:28" ht="17" x14ac:dyDescent="0.4">
      <c r="F317" s="14"/>
      <c r="G317" s="14"/>
      <c r="H317" s="90"/>
      <c r="I317" s="14"/>
      <c r="J317" s="90"/>
      <c r="K317" s="14"/>
      <c r="L317" s="90"/>
      <c r="M317" s="14"/>
      <c r="N317" s="90"/>
      <c r="O317" s="14"/>
      <c r="P317" s="90"/>
      <c r="Q317" s="14"/>
      <c r="R317" s="90"/>
      <c r="S317" s="14"/>
      <c r="T317" s="90"/>
      <c r="U317" s="14"/>
      <c r="V317" s="90"/>
      <c r="W317" s="14"/>
      <c r="X317" s="90"/>
      <c r="Y317" s="14"/>
      <c r="Z317" s="90"/>
      <c r="AA317" s="14"/>
      <c r="AB317" s="14"/>
    </row>
    <row r="318" spans="6:28" ht="17" x14ac:dyDescent="0.4">
      <c r="F318" s="14"/>
      <c r="G318" s="14"/>
      <c r="H318" s="90"/>
      <c r="I318" s="14"/>
      <c r="J318" s="90"/>
      <c r="K318" s="14"/>
      <c r="L318" s="90"/>
      <c r="M318" s="14"/>
      <c r="N318" s="90"/>
      <c r="O318" s="14"/>
      <c r="P318" s="90"/>
      <c r="Q318" s="14"/>
      <c r="R318" s="90"/>
      <c r="S318" s="14"/>
      <c r="T318" s="90"/>
      <c r="U318" s="14"/>
      <c r="V318" s="90"/>
      <c r="W318" s="14"/>
      <c r="X318" s="90"/>
      <c r="Y318" s="14"/>
      <c r="Z318" s="90"/>
      <c r="AA318" s="14"/>
      <c r="AB318" s="14"/>
    </row>
    <row r="319" spans="6:28" ht="17" x14ac:dyDescent="0.4">
      <c r="F319" s="14"/>
      <c r="G319" s="14"/>
      <c r="H319" s="90"/>
      <c r="I319" s="14"/>
      <c r="J319" s="90"/>
      <c r="K319" s="14"/>
      <c r="L319" s="90"/>
      <c r="M319" s="14"/>
      <c r="N319" s="90"/>
      <c r="O319" s="14"/>
      <c r="P319" s="90"/>
      <c r="Q319" s="14"/>
      <c r="R319" s="90"/>
      <c r="S319" s="14"/>
      <c r="T319" s="90"/>
      <c r="U319" s="14"/>
      <c r="V319" s="90"/>
      <c r="W319" s="14"/>
      <c r="X319" s="90"/>
      <c r="Y319" s="14"/>
      <c r="Z319" s="90"/>
      <c r="AA319" s="14"/>
      <c r="AB319" s="14"/>
    </row>
    <row r="320" spans="6:28" ht="17" x14ac:dyDescent="0.4">
      <c r="F320" s="14"/>
      <c r="G320" s="14"/>
      <c r="H320" s="90"/>
      <c r="I320" s="14"/>
      <c r="J320" s="90"/>
      <c r="K320" s="14"/>
      <c r="L320" s="90"/>
      <c r="M320" s="14"/>
      <c r="N320" s="90"/>
      <c r="O320" s="14"/>
      <c r="P320" s="90"/>
      <c r="Q320" s="14"/>
      <c r="R320" s="90"/>
      <c r="S320" s="14"/>
      <c r="T320" s="90"/>
      <c r="U320" s="14"/>
      <c r="V320" s="90"/>
      <c r="W320" s="14"/>
      <c r="X320" s="90"/>
      <c r="Y320" s="14"/>
      <c r="Z320" s="90"/>
      <c r="AA320" s="14"/>
      <c r="AB320" s="14"/>
    </row>
    <row r="321" spans="6:28" ht="17" x14ac:dyDescent="0.4">
      <c r="F321" s="14"/>
      <c r="G321" s="14"/>
      <c r="H321" s="90"/>
      <c r="I321" s="14"/>
      <c r="J321" s="90"/>
      <c r="K321" s="14"/>
      <c r="L321" s="90"/>
      <c r="M321" s="14"/>
      <c r="N321" s="90"/>
      <c r="O321" s="14"/>
      <c r="P321" s="90"/>
      <c r="Q321" s="14"/>
      <c r="R321" s="90"/>
      <c r="S321" s="14"/>
      <c r="T321" s="90"/>
      <c r="U321" s="14"/>
      <c r="V321" s="90"/>
      <c r="W321" s="14"/>
      <c r="X321" s="90"/>
      <c r="Y321" s="14"/>
      <c r="Z321" s="90"/>
      <c r="AA321" s="14"/>
      <c r="AB321" s="14"/>
    </row>
    <row r="322" spans="6:28" ht="17" x14ac:dyDescent="0.4">
      <c r="F322" s="14"/>
      <c r="G322" s="14"/>
      <c r="H322" s="90"/>
      <c r="I322" s="14"/>
      <c r="J322" s="90"/>
      <c r="K322" s="14"/>
      <c r="L322" s="90"/>
      <c r="M322" s="14"/>
      <c r="N322" s="90"/>
      <c r="O322" s="14"/>
      <c r="P322" s="90"/>
      <c r="Q322" s="14"/>
      <c r="R322" s="90"/>
      <c r="S322" s="14"/>
      <c r="T322" s="90"/>
      <c r="U322" s="14"/>
      <c r="V322" s="90"/>
      <c r="W322" s="14"/>
      <c r="X322" s="90"/>
      <c r="Y322" s="14"/>
      <c r="Z322" s="90"/>
      <c r="AA322" s="14"/>
      <c r="AB322" s="14"/>
    </row>
    <row r="323" spans="6:28" ht="17" x14ac:dyDescent="0.4">
      <c r="F323" s="14"/>
      <c r="G323" s="14"/>
      <c r="H323" s="90"/>
      <c r="I323" s="14"/>
      <c r="J323" s="90"/>
      <c r="K323" s="14"/>
      <c r="L323" s="90"/>
      <c r="M323" s="14"/>
      <c r="N323" s="90"/>
      <c r="O323" s="14"/>
      <c r="P323" s="90"/>
      <c r="Q323" s="14"/>
      <c r="R323" s="90"/>
      <c r="S323" s="14"/>
      <c r="T323" s="90"/>
      <c r="U323" s="14"/>
      <c r="V323" s="90"/>
      <c r="W323" s="14"/>
      <c r="X323" s="90"/>
      <c r="Y323" s="14"/>
      <c r="Z323" s="90"/>
      <c r="AA323" s="14"/>
      <c r="AB323" s="14"/>
    </row>
    <row r="324" spans="6:28" ht="17" x14ac:dyDescent="0.4">
      <c r="F324" s="14"/>
      <c r="G324" s="14"/>
      <c r="H324" s="90"/>
      <c r="I324" s="14"/>
      <c r="J324" s="90"/>
      <c r="K324" s="14"/>
      <c r="L324" s="90"/>
      <c r="M324" s="14"/>
      <c r="N324" s="90"/>
      <c r="O324" s="14"/>
      <c r="P324" s="90"/>
      <c r="Q324" s="14"/>
      <c r="R324" s="90"/>
      <c r="S324" s="14"/>
      <c r="T324" s="90"/>
      <c r="U324" s="14"/>
      <c r="V324" s="90"/>
      <c r="W324" s="14"/>
      <c r="X324" s="90"/>
      <c r="Y324" s="14"/>
      <c r="Z324" s="90"/>
      <c r="AA324" s="14"/>
      <c r="AB324" s="14"/>
    </row>
    <row r="325" spans="6:28" ht="17" x14ac:dyDescent="0.4">
      <c r="F325" s="14"/>
      <c r="G325" s="14"/>
      <c r="H325" s="90"/>
      <c r="I325" s="14"/>
      <c r="J325" s="90"/>
      <c r="K325" s="14"/>
      <c r="L325" s="90"/>
      <c r="M325" s="14"/>
      <c r="N325" s="90"/>
      <c r="O325" s="14"/>
      <c r="P325" s="90"/>
      <c r="Q325" s="14"/>
      <c r="R325" s="90"/>
      <c r="S325" s="14"/>
      <c r="T325" s="90"/>
      <c r="U325" s="14"/>
      <c r="V325" s="90"/>
      <c r="W325" s="14"/>
      <c r="X325" s="90"/>
      <c r="Y325" s="14"/>
      <c r="Z325" s="90"/>
      <c r="AA325" s="14"/>
      <c r="AB325" s="14"/>
    </row>
    <row r="326" spans="6:28" ht="17" x14ac:dyDescent="0.4">
      <c r="F326" s="14"/>
      <c r="G326" s="14"/>
      <c r="H326" s="90"/>
      <c r="I326" s="14"/>
      <c r="J326" s="90"/>
      <c r="K326" s="14"/>
      <c r="L326" s="90"/>
      <c r="M326" s="14"/>
      <c r="N326" s="90"/>
      <c r="O326" s="14"/>
      <c r="P326" s="90"/>
      <c r="Q326" s="14"/>
      <c r="R326" s="90"/>
      <c r="S326" s="14"/>
      <c r="T326" s="90"/>
      <c r="U326" s="14"/>
      <c r="V326" s="90"/>
      <c r="W326" s="14"/>
      <c r="X326" s="90"/>
      <c r="Y326" s="14"/>
      <c r="Z326" s="90"/>
      <c r="AA326" s="14"/>
      <c r="AB326" s="14"/>
    </row>
    <row r="327" spans="6:28" ht="17" x14ac:dyDescent="0.4">
      <c r="F327" s="14"/>
      <c r="G327" s="14"/>
      <c r="H327" s="90"/>
      <c r="I327" s="14"/>
      <c r="J327" s="90"/>
      <c r="K327" s="14"/>
      <c r="L327" s="90"/>
      <c r="M327" s="14"/>
      <c r="N327" s="90"/>
      <c r="O327" s="14"/>
      <c r="P327" s="90"/>
      <c r="Q327" s="14"/>
      <c r="R327" s="90"/>
      <c r="S327" s="14"/>
      <c r="T327" s="90"/>
      <c r="U327" s="14"/>
      <c r="V327" s="90"/>
      <c r="W327" s="14"/>
      <c r="X327" s="90"/>
      <c r="Y327" s="14"/>
      <c r="Z327" s="90"/>
      <c r="AA327" s="14"/>
      <c r="AB327" s="14"/>
    </row>
    <row r="328" spans="6:28" ht="17" x14ac:dyDescent="0.4">
      <c r="F328" s="14"/>
      <c r="G328" s="14"/>
      <c r="H328" s="90"/>
      <c r="I328" s="14"/>
      <c r="J328" s="90"/>
      <c r="K328" s="14"/>
      <c r="L328" s="90"/>
      <c r="M328" s="14"/>
      <c r="N328" s="90"/>
      <c r="O328" s="14"/>
      <c r="P328" s="90"/>
      <c r="Q328" s="14"/>
      <c r="R328" s="90"/>
      <c r="S328" s="14"/>
      <c r="T328" s="90"/>
      <c r="U328" s="14"/>
      <c r="V328" s="90"/>
      <c r="W328" s="14"/>
      <c r="X328" s="90"/>
      <c r="Y328" s="14"/>
      <c r="Z328" s="90"/>
      <c r="AA328" s="14"/>
      <c r="AB328" s="14"/>
    </row>
    <row r="329" spans="6:28" ht="17" x14ac:dyDescent="0.4">
      <c r="F329" s="14"/>
      <c r="G329" s="14"/>
      <c r="H329" s="90"/>
      <c r="I329" s="14"/>
      <c r="J329" s="90"/>
      <c r="K329" s="14"/>
      <c r="L329" s="90"/>
      <c r="M329" s="14"/>
      <c r="N329" s="90"/>
      <c r="O329" s="14"/>
      <c r="P329" s="90"/>
      <c r="Q329" s="14"/>
      <c r="R329" s="90"/>
      <c r="S329" s="14"/>
      <c r="T329" s="90"/>
      <c r="U329" s="14"/>
      <c r="V329" s="90"/>
      <c r="W329" s="14"/>
      <c r="X329" s="90"/>
      <c r="Y329" s="14"/>
      <c r="Z329" s="90"/>
      <c r="AA329" s="14"/>
      <c r="AB329" s="14"/>
    </row>
    <row r="330" spans="6:28" ht="17" x14ac:dyDescent="0.4">
      <c r="F330" s="14"/>
      <c r="G330" s="14"/>
      <c r="H330" s="90"/>
      <c r="I330" s="14"/>
      <c r="J330" s="90"/>
      <c r="K330" s="14"/>
      <c r="L330" s="90"/>
      <c r="M330" s="14"/>
      <c r="N330" s="90"/>
      <c r="O330" s="14"/>
      <c r="P330" s="90"/>
      <c r="Q330" s="14"/>
      <c r="R330" s="90"/>
      <c r="S330" s="14"/>
      <c r="T330" s="90"/>
      <c r="U330" s="14"/>
      <c r="V330" s="90"/>
      <c r="W330" s="14"/>
      <c r="X330" s="90"/>
      <c r="Y330" s="14"/>
      <c r="Z330" s="90"/>
      <c r="AA330" s="14"/>
      <c r="AB330" s="14"/>
    </row>
    <row r="331" spans="6:28" ht="17" x14ac:dyDescent="0.4">
      <c r="F331" s="14"/>
      <c r="G331" s="14"/>
      <c r="H331" s="90"/>
      <c r="I331" s="14"/>
      <c r="J331" s="90"/>
      <c r="K331" s="14"/>
      <c r="L331" s="90"/>
      <c r="M331" s="14"/>
      <c r="N331" s="90"/>
      <c r="O331" s="14"/>
      <c r="P331" s="90"/>
      <c r="Q331" s="14"/>
      <c r="R331" s="90"/>
      <c r="S331" s="14"/>
      <c r="T331" s="90"/>
      <c r="U331" s="14"/>
      <c r="V331" s="90"/>
      <c r="W331" s="14"/>
      <c r="X331" s="90"/>
      <c r="Y331" s="14"/>
      <c r="Z331" s="90"/>
      <c r="AA331" s="14"/>
      <c r="AB331" s="14"/>
    </row>
    <row r="332" spans="6:28" ht="17" x14ac:dyDescent="0.4">
      <c r="F332" s="14"/>
      <c r="G332" s="14"/>
      <c r="H332" s="90"/>
      <c r="I332" s="14"/>
      <c r="J332" s="90"/>
      <c r="K332" s="14"/>
      <c r="L332" s="90"/>
      <c r="M332" s="14"/>
      <c r="N332" s="90"/>
      <c r="O332" s="14"/>
      <c r="P332" s="90"/>
      <c r="Q332" s="14"/>
      <c r="R332" s="90"/>
      <c r="S332" s="14"/>
      <c r="T332" s="90"/>
      <c r="U332" s="14"/>
      <c r="V332" s="90"/>
      <c r="W332" s="14"/>
      <c r="X332" s="90"/>
      <c r="Y332" s="14"/>
      <c r="Z332" s="90"/>
      <c r="AA332" s="14"/>
      <c r="AB332" s="14"/>
    </row>
    <row r="333" spans="6:28" ht="17" x14ac:dyDescent="0.4">
      <c r="F333" s="14"/>
      <c r="G333" s="14"/>
      <c r="H333" s="90"/>
      <c r="I333" s="14"/>
      <c r="J333" s="90"/>
      <c r="K333" s="14"/>
      <c r="L333" s="90"/>
      <c r="M333" s="14"/>
      <c r="N333" s="90"/>
      <c r="O333" s="14"/>
      <c r="P333" s="90"/>
      <c r="Q333" s="14"/>
      <c r="R333" s="90"/>
      <c r="S333" s="14"/>
      <c r="T333" s="90"/>
      <c r="U333" s="14"/>
      <c r="V333" s="90"/>
      <c r="W333" s="14"/>
      <c r="X333" s="90"/>
      <c r="Y333" s="14"/>
      <c r="Z333" s="90"/>
      <c r="AA333" s="14"/>
      <c r="AB333" s="14"/>
    </row>
    <row r="334" spans="6:28" ht="17" x14ac:dyDescent="0.4">
      <c r="F334" s="14"/>
      <c r="G334" s="14"/>
      <c r="H334" s="90"/>
      <c r="I334" s="14"/>
      <c r="J334" s="90"/>
      <c r="K334" s="14"/>
      <c r="L334" s="90"/>
      <c r="M334" s="14"/>
      <c r="N334" s="90"/>
      <c r="O334" s="14"/>
      <c r="P334" s="90"/>
      <c r="Q334" s="14"/>
      <c r="R334" s="90"/>
      <c r="S334" s="14"/>
      <c r="T334" s="90"/>
      <c r="U334" s="14"/>
      <c r="V334" s="90"/>
      <c r="W334" s="14"/>
      <c r="X334" s="90"/>
      <c r="Y334" s="14"/>
      <c r="Z334" s="90"/>
      <c r="AA334" s="14"/>
      <c r="AB334" s="14"/>
    </row>
    <row r="335" spans="6:28" ht="17" x14ac:dyDescent="0.4">
      <c r="F335" s="14"/>
      <c r="G335" s="14"/>
      <c r="H335" s="90"/>
      <c r="I335" s="14"/>
      <c r="J335" s="90"/>
      <c r="K335" s="14"/>
      <c r="L335" s="90"/>
      <c r="M335" s="14"/>
      <c r="N335" s="90"/>
      <c r="O335" s="14"/>
      <c r="P335" s="90"/>
      <c r="Q335" s="14"/>
      <c r="R335" s="90"/>
      <c r="S335" s="14"/>
      <c r="T335" s="90"/>
      <c r="U335" s="14"/>
      <c r="V335" s="90"/>
      <c r="W335" s="14"/>
      <c r="X335" s="90"/>
      <c r="Y335" s="14"/>
      <c r="Z335" s="90"/>
      <c r="AA335" s="14"/>
      <c r="AB335" s="14"/>
    </row>
    <row r="336" spans="6:28" ht="17" x14ac:dyDescent="0.4">
      <c r="F336" s="14"/>
      <c r="G336" s="14"/>
      <c r="H336" s="90"/>
      <c r="I336" s="14"/>
      <c r="J336" s="90"/>
      <c r="K336" s="14"/>
      <c r="L336" s="90"/>
      <c r="M336" s="14"/>
      <c r="N336" s="90"/>
      <c r="O336" s="14"/>
      <c r="P336" s="90"/>
      <c r="Q336" s="14"/>
      <c r="R336" s="90"/>
      <c r="S336" s="14"/>
      <c r="T336" s="90"/>
      <c r="U336" s="14"/>
      <c r="V336" s="90"/>
      <c r="W336" s="14"/>
      <c r="X336" s="90"/>
      <c r="Y336" s="14"/>
      <c r="Z336" s="90"/>
      <c r="AA336" s="14"/>
      <c r="AB336" s="14"/>
    </row>
    <row r="337" spans="6:28" ht="17" x14ac:dyDescent="0.4">
      <c r="F337" s="14"/>
      <c r="G337" s="14"/>
      <c r="H337" s="90"/>
      <c r="I337" s="14"/>
      <c r="J337" s="90"/>
      <c r="K337" s="14"/>
      <c r="L337" s="90"/>
      <c r="M337" s="14"/>
      <c r="N337" s="90"/>
      <c r="O337" s="14"/>
      <c r="P337" s="90"/>
      <c r="Q337" s="14"/>
      <c r="R337" s="90"/>
      <c r="S337" s="14"/>
      <c r="T337" s="90"/>
      <c r="U337" s="14"/>
      <c r="V337" s="90"/>
      <c r="W337" s="14"/>
      <c r="X337" s="90"/>
      <c r="Y337" s="14"/>
      <c r="Z337" s="90"/>
      <c r="AA337" s="14"/>
      <c r="AB337" s="14"/>
    </row>
    <row r="338" spans="6:28" ht="17" x14ac:dyDescent="0.4">
      <c r="F338" s="14"/>
      <c r="G338" s="14"/>
      <c r="H338" s="90"/>
      <c r="I338" s="14"/>
      <c r="J338" s="90"/>
      <c r="K338" s="14"/>
      <c r="L338" s="90"/>
      <c r="M338" s="14"/>
      <c r="N338" s="90"/>
      <c r="O338" s="14"/>
      <c r="P338" s="90"/>
      <c r="Q338" s="14"/>
      <c r="R338" s="90"/>
      <c r="S338" s="14"/>
      <c r="T338" s="90"/>
      <c r="U338" s="14"/>
      <c r="V338" s="90"/>
      <c r="W338" s="14"/>
      <c r="X338" s="90"/>
      <c r="Y338" s="14"/>
      <c r="Z338" s="90"/>
      <c r="AA338" s="14"/>
      <c r="AB338" s="14"/>
    </row>
    <row r="339" spans="6:28" ht="17" x14ac:dyDescent="0.4">
      <c r="F339" s="14"/>
      <c r="G339" s="14"/>
      <c r="H339" s="90"/>
      <c r="I339" s="14"/>
      <c r="J339" s="90"/>
      <c r="K339" s="14"/>
      <c r="L339" s="90"/>
      <c r="M339" s="14"/>
      <c r="N339" s="90"/>
      <c r="O339" s="14"/>
      <c r="P339" s="90"/>
      <c r="Q339" s="14"/>
      <c r="R339" s="90"/>
      <c r="S339" s="14"/>
      <c r="T339" s="90"/>
      <c r="U339" s="14"/>
      <c r="V339" s="90"/>
      <c r="W339" s="14"/>
      <c r="X339" s="90"/>
      <c r="Y339" s="14"/>
      <c r="Z339" s="90"/>
      <c r="AA339" s="14"/>
      <c r="AB339" s="14"/>
    </row>
    <row r="340" spans="6:28" ht="17" x14ac:dyDescent="0.4">
      <c r="F340" s="14"/>
      <c r="G340" s="14"/>
      <c r="H340" s="90"/>
      <c r="I340" s="14"/>
      <c r="J340" s="90"/>
      <c r="K340" s="14"/>
      <c r="L340" s="90"/>
      <c r="M340" s="14"/>
      <c r="N340" s="90"/>
      <c r="O340" s="14"/>
      <c r="P340" s="90"/>
      <c r="Q340" s="14"/>
      <c r="R340" s="90"/>
      <c r="S340" s="14"/>
      <c r="T340" s="90"/>
      <c r="U340" s="14"/>
      <c r="V340" s="90"/>
      <c r="W340" s="14"/>
      <c r="X340" s="90"/>
      <c r="Y340" s="14"/>
      <c r="Z340" s="90"/>
      <c r="AA340" s="14"/>
      <c r="AB340" s="14"/>
    </row>
    <row r="341" spans="6:28" ht="17" x14ac:dyDescent="0.4">
      <c r="F341" s="14"/>
      <c r="G341" s="14"/>
      <c r="H341" s="90"/>
      <c r="I341" s="14"/>
      <c r="J341" s="90"/>
      <c r="K341" s="14"/>
      <c r="L341" s="90"/>
      <c r="M341" s="14"/>
      <c r="N341" s="90"/>
      <c r="O341" s="14"/>
      <c r="P341" s="90"/>
      <c r="Q341" s="14"/>
      <c r="R341" s="90"/>
      <c r="S341" s="14"/>
      <c r="T341" s="90"/>
      <c r="U341" s="14"/>
      <c r="V341" s="90"/>
      <c r="W341" s="14"/>
      <c r="X341" s="90"/>
      <c r="Y341" s="14"/>
      <c r="Z341" s="90"/>
      <c r="AA341" s="14"/>
      <c r="AB341" s="14"/>
    </row>
    <row r="342" spans="6:28" ht="17" x14ac:dyDescent="0.4">
      <c r="F342" s="14"/>
      <c r="G342" s="14"/>
      <c r="H342" s="90"/>
      <c r="I342" s="14"/>
      <c r="J342" s="90"/>
      <c r="K342" s="14"/>
      <c r="L342" s="90"/>
      <c r="M342" s="14"/>
      <c r="N342" s="90"/>
      <c r="O342" s="14"/>
      <c r="P342" s="90"/>
      <c r="Q342" s="14"/>
      <c r="R342" s="90"/>
      <c r="S342" s="14"/>
      <c r="T342" s="90"/>
      <c r="U342" s="14"/>
      <c r="V342" s="90"/>
      <c r="W342" s="14"/>
      <c r="X342" s="90"/>
      <c r="Y342" s="14"/>
      <c r="Z342" s="90"/>
      <c r="AA342" s="14"/>
      <c r="AB342" s="14"/>
    </row>
    <row r="343" spans="6:28" ht="17" x14ac:dyDescent="0.4">
      <c r="F343" s="14"/>
      <c r="G343" s="14"/>
      <c r="H343" s="90"/>
      <c r="I343" s="14"/>
      <c r="J343" s="90"/>
      <c r="K343" s="14"/>
      <c r="L343" s="90"/>
      <c r="M343" s="14"/>
      <c r="N343" s="90"/>
      <c r="O343" s="14"/>
      <c r="P343" s="90"/>
      <c r="Q343" s="14"/>
      <c r="R343" s="90"/>
      <c r="S343" s="14"/>
      <c r="T343" s="90"/>
      <c r="U343" s="14"/>
      <c r="V343" s="90"/>
      <c r="W343" s="14"/>
      <c r="X343" s="90"/>
      <c r="Y343" s="14"/>
      <c r="Z343" s="90"/>
      <c r="AA343" s="14"/>
      <c r="AB343" s="14"/>
    </row>
    <row r="344" spans="6:28" ht="17" x14ac:dyDescent="0.4">
      <c r="F344" s="14"/>
      <c r="G344" s="14"/>
      <c r="H344" s="90"/>
      <c r="I344" s="14"/>
      <c r="J344" s="90"/>
      <c r="K344" s="14"/>
      <c r="L344" s="90"/>
      <c r="M344" s="14"/>
      <c r="N344" s="90"/>
      <c r="O344" s="14"/>
      <c r="P344" s="90"/>
      <c r="Q344" s="14"/>
      <c r="R344" s="90"/>
      <c r="S344" s="14"/>
      <c r="T344" s="90"/>
      <c r="U344" s="14"/>
      <c r="V344" s="90"/>
      <c r="W344" s="14"/>
      <c r="X344" s="90"/>
      <c r="Y344" s="14"/>
      <c r="Z344" s="90"/>
      <c r="AA344" s="14"/>
      <c r="AB344" s="14"/>
    </row>
    <row r="345" spans="6:28" ht="17" x14ac:dyDescent="0.4">
      <c r="F345" s="14"/>
      <c r="G345" s="14"/>
      <c r="H345" s="90"/>
      <c r="I345" s="14"/>
      <c r="J345" s="90"/>
      <c r="K345" s="14"/>
      <c r="L345" s="90"/>
      <c r="M345" s="14"/>
      <c r="N345" s="90"/>
      <c r="O345" s="14"/>
      <c r="P345" s="90"/>
      <c r="Q345" s="14"/>
      <c r="R345" s="90"/>
      <c r="S345" s="14"/>
      <c r="T345" s="90"/>
      <c r="U345" s="14"/>
      <c r="V345" s="90"/>
      <c r="W345" s="14"/>
      <c r="X345" s="90"/>
      <c r="Y345" s="14"/>
      <c r="Z345" s="90"/>
      <c r="AA345" s="14"/>
      <c r="AB345" s="14"/>
    </row>
    <row r="346" spans="6:28" ht="17" x14ac:dyDescent="0.4">
      <c r="F346" s="14"/>
      <c r="G346" s="14"/>
      <c r="H346" s="90"/>
      <c r="I346" s="14"/>
      <c r="J346" s="90"/>
      <c r="K346" s="14"/>
      <c r="L346" s="90"/>
      <c r="M346" s="14"/>
      <c r="N346" s="90"/>
      <c r="O346" s="14"/>
      <c r="P346" s="90"/>
      <c r="Q346" s="14"/>
      <c r="R346" s="90"/>
      <c r="S346" s="14"/>
      <c r="T346" s="90"/>
      <c r="U346" s="14"/>
      <c r="V346" s="90"/>
      <c r="W346" s="14"/>
      <c r="X346" s="90"/>
      <c r="Y346" s="14"/>
      <c r="Z346" s="90"/>
      <c r="AA346" s="14"/>
      <c r="AB346" s="14"/>
    </row>
    <row r="347" spans="6:28" ht="17" x14ac:dyDescent="0.4">
      <c r="F347" s="14"/>
      <c r="G347" s="14"/>
      <c r="H347" s="90"/>
      <c r="I347" s="14"/>
      <c r="J347" s="90"/>
      <c r="K347" s="14"/>
      <c r="L347" s="90"/>
      <c r="M347" s="14"/>
      <c r="N347" s="90"/>
      <c r="O347" s="14"/>
      <c r="P347" s="90"/>
      <c r="Q347" s="14"/>
      <c r="R347" s="90"/>
      <c r="S347" s="14"/>
      <c r="T347" s="90"/>
      <c r="U347" s="14"/>
      <c r="V347" s="90"/>
      <c r="W347" s="14"/>
      <c r="X347" s="90"/>
      <c r="Y347" s="14"/>
      <c r="Z347" s="90"/>
      <c r="AA347" s="14"/>
      <c r="AB347" s="14"/>
    </row>
    <row r="348" spans="6:28" ht="17" x14ac:dyDescent="0.4">
      <c r="F348" s="14"/>
      <c r="G348" s="14"/>
      <c r="H348" s="90"/>
      <c r="I348" s="14"/>
      <c r="J348" s="90"/>
      <c r="K348" s="14"/>
      <c r="L348" s="90"/>
      <c r="M348" s="14"/>
      <c r="N348" s="90"/>
      <c r="O348" s="14"/>
      <c r="P348" s="90"/>
      <c r="Q348" s="14"/>
      <c r="R348" s="90"/>
      <c r="S348" s="14"/>
      <c r="T348" s="90"/>
      <c r="U348" s="14"/>
      <c r="V348" s="90"/>
      <c r="W348" s="14"/>
      <c r="X348" s="90"/>
      <c r="Y348" s="14"/>
      <c r="Z348" s="90"/>
      <c r="AA348" s="14"/>
      <c r="AB348" s="14"/>
    </row>
    <row r="349" spans="6:28" ht="17" x14ac:dyDescent="0.4">
      <c r="F349" s="14"/>
      <c r="G349" s="14"/>
      <c r="H349" s="90"/>
      <c r="I349" s="14"/>
      <c r="J349" s="90"/>
      <c r="K349" s="14"/>
      <c r="L349" s="90"/>
      <c r="M349" s="14"/>
      <c r="N349" s="90"/>
      <c r="O349" s="14"/>
      <c r="P349" s="90"/>
      <c r="Q349" s="14"/>
      <c r="R349" s="90"/>
      <c r="S349" s="14"/>
      <c r="T349" s="90"/>
      <c r="U349" s="14"/>
      <c r="V349" s="90"/>
      <c r="W349" s="14"/>
      <c r="X349" s="90"/>
      <c r="Y349" s="14"/>
      <c r="Z349" s="90"/>
      <c r="AA349" s="14"/>
      <c r="AB349" s="14"/>
    </row>
    <row r="350" spans="6:28" ht="17" x14ac:dyDescent="0.4">
      <c r="F350" s="14"/>
      <c r="G350" s="14"/>
      <c r="H350" s="90"/>
      <c r="I350" s="14"/>
      <c r="J350" s="90"/>
      <c r="K350" s="14"/>
      <c r="L350" s="90"/>
      <c r="M350" s="14"/>
      <c r="N350" s="90"/>
      <c r="O350" s="14"/>
      <c r="P350" s="90"/>
      <c r="Q350" s="14"/>
      <c r="R350" s="90"/>
      <c r="S350" s="14"/>
      <c r="T350" s="90"/>
      <c r="U350" s="14"/>
      <c r="V350" s="90"/>
      <c r="W350" s="14"/>
      <c r="X350" s="90"/>
      <c r="Y350" s="14"/>
      <c r="Z350" s="90"/>
      <c r="AA350" s="14"/>
      <c r="AB350" s="14"/>
    </row>
    <row r="351" spans="6:28" ht="17" x14ac:dyDescent="0.4">
      <c r="F351" s="14"/>
      <c r="G351" s="14"/>
      <c r="H351" s="90"/>
      <c r="I351" s="14"/>
      <c r="J351" s="90"/>
      <c r="K351" s="14"/>
      <c r="L351" s="90"/>
      <c r="M351" s="14"/>
      <c r="N351" s="90"/>
      <c r="O351" s="14"/>
      <c r="P351" s="90"/>
      <c r="Q351" s="14"/>
      <c r="R351" s="90"/>
      <c r="S351" s="14"/>
      <c r="T351" s="90"/>
      <c r="U351" s="14"/>
      <c r="V351" s="90"/>
      <c r="W351" s="14"/>
      <c r="X351" s="90"/>
      <c r="Y351" s="14"/>
      <c r="Z351" s="90"/>
      <c r="AA351" s="14"/>
      <c r="AB351" s="14"/>
    </row>
    <row r="352" spans="6:28" ht="17" x14ac:dyDescent="0.4">
      <c r="F352" s="14"/>
      <c r="G352" s="14"/>
      <c r="H352" s="90"/>
      <c r="I352" s="14"/>
      <c r="J352" s="90"/>
      <c r="K352" s="14"/>
      <c r="L352" s="90"/>
      <c r="M352" s="14"/>
      <c r="N352" s="90"/>
      <c r="O352" s="14"/>
      <c r="P352" s="90"/>
      <c r="Q352" s="14"/>
      <c r="R352" s="90"/>
      <c r="S352" s="14"/>
      <c r="T352" s="90"/>
      <c r="U352" s="14"/>
      <c r="V352" s="90"/>
      <c r="W352" s="14"/>
      <c r="X352" s="90"/>
      <c r="Y352" s="14"/>
      <c r="Z352" s="90"/>
      <c r="AA352" s="14"/>
      <c r="AB352" s="14"/>
    </row>
    <row r="353" spans="6:28" ht="17" x14ac:dyDescent="0.4">
      <c r="F353" s="14"/>
      <c r="G353" s="14"/>
      <c r="H353" s="90"/>
      <c r="I353" s="14"/>
      <c r="J353" s="90"/>
      <c r="K353" s="14"/>
      <c r="L353" s="90"/>
      <c r="M353" s="14"/>
      <c r="N353" s="90"/>
      <c r="O353" s="14"/>
      <c r="P353" s="90"/>
      <c r="Q353" s="14"/>
      <c r="R353" s="90"/>
      <c r="S353" s="14"/>
      <c r="T353" s="90"/>
      <c r="U353" s="14"/>
      <c r="V353" s="90"/>
      <c r="W353" s="14"/>
      <c r="X353" s="90"/>
      <c r="Y353" s="14"/>
      <c r="Z353" s="90"/>
      <c r="AA353" s="14"/>
      <c r="AB353" s="14"/>
    </row>
    <row r="354" spans="6:28" ht="17" x14ac:dyDescent="0.4">
      <c r="F354" s="14"/>
      <c r="G354" s="14"/>
      <c r="H354" s="90"/>
      <c r="I354" s="14"/>
      <c r="J354" s="90"/>
      <c r="K354" s="14"/>
      <c r="L354" s="90"/>
      <c r="M354" s="14"/>
      <c r="N354" s="90"/>
      <c r="O354" s="14"/>
      <c r="P354" s="90"/>
      <c r="Q354" s="14"/>
      <c r="R354" s="90"/>
      <c r="S354" s="14"/>
      <c r="T354" s="90"/>
      <c r="U354" s="14"/>
      <c r="V354" s="90"/>
      <c r="W354" s="14"/>
      <c r="X354" s="90"/>
      <c r="Y354" s="14"/>
      <c r="Z354" s="90"/>
      <c r="AA354" s="14"/>
      <c r="AB354" s="14"/>
    </row>
    <row r="355" spans="6:28" ht="17" x14ac:dyDescent="0.4">
      <c r="F355" s="14"/>
      <c r="G355" s="14"/>
      <c r="H355" s="90"/>
      <c r="I355" s="14"/>
      <c r="J355" s="90"/>
      <c r="K355" s="14"/>
      <c r="L355" s="90"/>
      <c r="M355" s="14"/>
      <c r="N355" s="90"/>
      <c r="O355" s="14"/>
      <c r="P355" s="90"/>
      <c r="Q355" s="14"/>
      <c r="R355" s="90"/>
      <c r="S355" s="14"/>
      <c r="T355" s="90"/>
      <c r="U355" s="14"/>
      <c r="V355" s="90"/>
      <c r="W355" s="14"/>
      <c r="X355" s="90"/>
      <c r="Y355" s="14"/>
      <c r="Z355" s="90"/>
      <c r="AA355" s="14"/>
      <c r="AB355" s="14"/>
    </row>
    <row r="356" spans="6:28" ht="17" x14ac:dyDescent="0.4">
      <c r="F356" s="14"/>
      <c r="G356" s="14"/>
      <c r="H356" s="90"/>
      <c r="I356" s="14"/>
      <c r="J356" s="90"/>
      <c r="K356" s="14"/>
      <c r="L356" s="90"/>
      <c r="M356" s="14"/>
      <c r="N356" s="90"/>
      <c r="O356" s="14"/>
      <c r="P356" s="90"/>
      <c r="Q356" s="14"/>
      <c r="R356" s="90"/>
      <c r="S356" s="14"/>
      <c r="T356" s="90"/>
      <c r="U356" s="14"/>
      <c r="V356" s="90"/>
      <c r="W356" s="14"/>
      <c r="X356" s="90"/>
      <c r="Y356" s="14"/>
      <c r="Z356" s="90"/>
      <c r="AA356" s="14"/>
      <c r="AB356" s="14"/>
    </row>
    <row r="357" spans="6:28" ht="17" x14ac:dyDescent="0.4">
      <c r="F357" s="14"/>
      <c r="G357" s="14"/>
      <c r="H357" s="90"/>
      <c r="I357" s="14"/>
      <c r="J357" s="90"/>
      <c r="K357" s="14"/>
      <c r="L357" s="90"/>
      <c r="M357" s="14"/>
      <c r="N357" s="90"/>
      <c r="O357" s="14"/>
      <c r="P357" s="90"/>
      <c r="Q357" s="14"/>
      <c r="R357" s="90"/>
      <c r="S357" s="14"/>
      <c r="T357" s="90"/>
      <c r="U357" s="14"/>
      <c r="V357" s="90"/>
      <c r="W357" s="14"/>
      <c r="X357" s="90"/>
      <c r="Y357" s="14"/>
      <c r="Z357" s="90"/>
      <c r="AA357" s="14"/>
      <c r="AB357" s="14"/>
    </row>
    <row r="358" spans="6:28" ht="17" x14ac:dyDescent="0.4">
      <c r="F358" s="14"/>
      <c r="G358" s="14"/>
      <c r="H358" s="90"/>
      <c r="I358" s="14"/>
      <c r="J358" s="90"/>
      <c r="K358" s="14"/>
      <c r="L358" s="90"/>
      <c r="M358" s="14"/>
      <c r="N358" s="90"/>
      <c r="O358" s="14"/>
      <c r="P358" s="90"/>
      <c r="Q358" s="14"/>
      <c r="R358" s="90"/>
      <c r="S358" s="14"/>
      <c r="T358" s="90"/>
      <c r="U358" s="14"/>
      <c r="V358" s="90"/>
      <c r="W358" s="14"/>
      <c r="X358" s="90"/>
      <c r="Y358" s="14"/>
      <c r="Z358" s="90"/>
      <c r="AA358" s="14"/>
      <c r="AB358" s="14"/>
    </row>
    <row r="359" spans="6:28" ht="17" x14ac:dyDescent="0.4">
      <c r="F359" s="14"/>
      <c r="G359" s="14"/>
      <c r="H359" s="90"/>
      <c r="I359" s="14"/>
      <c r="J359" s="90"/>
      <c r="K359" s="14"/>
      <c r="L359" s="90"/>
      <c r="M359" s="14"/>
      <c r="N359" s="90"/>
      <c r="O359" s="14"/>
      <c r="P359" s="90"/>
      <c r="Q359" s="14"/>
      <c r="R359" s="90"/>
      <c r="S359" s="14"/>
      <c r="T359" s="90"/>
      <c r="U359" s="14"/>
      <c r="V359" s="90"/>
      <c r="W359" s="14"/>
      <c r="X359" s="90"/>
      <c r="Y359" s="14"/>
      <c r="Z359" s="90"/>
      <c r="AA359" s="14"/>
      <c r="AB359" s="14"/>
    </row>
    <row r="360" spans="6:28" ht="17" x14ac:dyDescent="0.4">
      <c r="F360" s="14"/>
      <c r="G360" s="14"/>
      <c r="H360" s="90"/>
      <c r="I360" s="14"/>
      <c r="J360" s="90"/>
      <c r="K360" s="14"/>
      <c r="L360" s="90"/>
      <c r="M360" s="14"/>
      <c r="N360" s="90"/>
      <c r="O360" s="14"/>
      <c r="P360" s="90"/>
      <c r="Q360" s="14"/>
      <c r="R360" s="90"/>
      <c r="S360" s="14"/>
      <c r="T360" s="90"/>
      <c r="U360" s="14"/>
      <c r="V360" s="90"/>
      <c r="W360" s="14"/>
      <c r="X360" s="90"/>
      <c r="Y360" s="14"/>
      <c r="Z360" s="90"/>
      <c r="AA360" s="14"/>
      <c r="AB360" s="14"/>
    </row>
    <row r="361" spans="6:28" ht="17" x14ac:dyDescent="0.4">
      <c r="F361" s="14"/>
      <c r="G361" s="14"/>
      <c r="H361" s="90"/>
      <c r="I361" s="14"/>
      <c r="J361" s="90"/>
      <c r="K361" s="14"/>
      <c r="L361" s="90"/>
      <c r="M361" s="14"/>
      <c r="N361" s="90"/>
      <c r="O361" s="14"/>
      <c r="P361" s="90"/>
      <c r="Q361" s="14"/>
      <c r="R361" s="90"/>
      <c r="S361" s="14"/>
      <c r="T361" s="90"/>
      <c r="U361" s="14"/>
      <c r="V361" s="90"/>
      <c r="W361" s="14"/>
      <c r="X361" s="90"/>
      <c r="Y361" s="14"/>
      <c r="Z361" s="90"/>
      <c r="AA361" s="14"/>
      <c r="AB361" s="14"/>
    </row>
    <row r="362" spans="6:28" ht="17" x14ac:dyDescent="0.4">
      <c r="F362" s="14"/>
      <c r="G362" s="14"/>
      <c r="H362" s="90"/>
      <c r="I362" s="14"/>
      <c r="J362" s="90"/>
      <c r="K362" s="14"/>
      <c r="L362" s="90"/>
      <c r="M362" s="14"/>
      <c r="N362" s="90"/>
      <c r="O362" s="14"/>
      <c r="P362" s="90"/>
      <c r="Q362" s="14"/>
      <c r="R362" s="90"/>
      <c r="S362" s="14"/>
      <c r="T362" s="90"/>
      <c r="U362" s="14"/>
      <c r="V362" s="90"/>
      <c r="W362" s="14"/>
      <c r="X362" s="90"/>
      <c r="Y362" s="14"/>
      <c r="Z362" s="90"/>
      <c r="AA362" s="14"/>
      <c r="AB362" s="14"/>
    </row>
    <row r="363" spans="6:28" ht="17" x14ac:dyDescent="0.4">
      <c r="F363" s="14"/>
      <c r="G363" s="14"/>
      <c r="H363" s="90"/>
      <c r="I363" s="14"/>
      <c r="J363" s="90"/>
      <c r="K363" s="14"/>
      <c r="L363" s="90"/>
      <c r="M363" s="14"/>
      <c r="N363" s="90"/>
      <c r="O363" s="14"/>
      <c r="P363" s="90"/>
      <c r="Q363" s="14"/>
      <c r="R363" s="90"/>
      <c r="S363" s="14"/>
      <c r="T363" s="90"/>
      <c r="U363" s="14"/>
      <c r="V363" s="90"/>
      <c r="W363" s="14"/>
      <c r="X363" s="90"/>
      <c r="Y363" s="14"/>
      <c r="Z363" s="90"/>
      <c r="AA363" s="14"/>
      <c r="AB363" s="14"/>
    </row>
    <row r="364" spans="6:28" ht="17" x14ac:dyDescent="0.4">
      <c r="F364" s="14"/>
      <c r="G364" s="14"/>
      <c r="H364" s="90"/>
      <c r="I364" s="14"/>
      <c r="J364" s="90"/>
      <c r="K364" s="14"/>
      <c r="L364" s="90"/>
      <c r="M364" s="14"/>
      <c r="N364" s="90"/>
      <c r="O364" s="14"/>
      <c r="P364" s="90"/>
      <c r="Q364" s="14"/>
      <c r="R364" s="90"/>
      <c r="S364" s="14"/>
      <c r="T364" s="90"/>
      <c r="U364" s="14"/>
      <c r="V364" s="90"/>
      <c r="W364" s="14"/>
      <c r="X364" s="90"/>
      <c r="Y364" s="14"/>
      <c r="Z364" s="90"/>
      <c r="AA364" s="14"/>
      <c r="AB364" s="14"/>
    </row>
    <row r="365" spans="6:28" ht="17" x14ac:dyDescent="0.4">
      <c r="F365" s="14"/>
      <c r="G365" s="14"/>
      <c r="H365" s="90"/>
      <c r="I365" s="14"/>
      <c r="J365" s="90"/>
      <c r="K365" s="14"/>
      <c r="L365" s="90"/>
      <c r="M365" s="14"/>
      <c r="N365" s="90"/>
      <c r="O365" s="14"/>
      <c r="P365" s="90"/>
      <c r="Q365" s="14"/>
      <c r="R365" s="90"/>
      <c r="S365" s="14"/>
      <c r="T365" s="90"/>
      <c r="U365" s="14"/>
      <c r="V365" s="90"/>
      <c r="W365" s="14"/>
      <c r="X365" s="90"/>
      <c r="Y365" s="14"/>
      <c r="Z365" s="90"/>
      <c r="AA365" s="14"/>
      <c r="AB365" s="14"/>
    </row>
    <row r="366" spans="6:28" ht="17" x14ac:dyDescent="0.4">
      <c r="F366" s="14"/>
      <c r="G366" s="14"/>
      <c r="H366" s="90"/>
      <c r="I366" s="14"/>
      <c r="J366" s="90"/>
      <c r="K366" s="14"/>
      <c r="L366" s="90"/>
      <c r="M366" s="14"/>
      <c r="N366" s="90"/>
      <c r="O366" s="14"/>
      <c r="P366" s="90"/>
      <c r="Q366" s="14"/>
      <c r="R366" s="90"/>
      <c r="S366" s="14"/>
      <c r="T366" s="90"/>
      <c r="U366" s="14"/>
      <c r="V366" s="90"/>
      <c r="W366" s="14"/>
      <c r="X366" s="90"/>
      <c r="Y366" s="14"/>
      <c r="Z366" s="90"/>
      <c r="AA366" s="14"/>
      <c r="AB366" s="14"/>
    </row>
    <row r="367" spans="6:28" ht="17" x14ac:dyDescent="0.4">
      <c r="F367" s="14"/>
      <c r="G367" s="14"/>
      <c r="H367" s="90"/>
      <c r="I367" s="14"/>
      <c r="J367" s="90"/>
      <c r="K367" s="14"/>
      <c r="L367" s="90"/>
      <c r="M367" s="14"/>
      <c r="N367" s="90"/>
      <c r="O367" s="14"/>
      <c r="P367" s="90"/>
      <c r="Q367" s="14"/>
      <c r="R367" s="90"/>
      <c r="S367" s="14"/>
      <c r="T367" s="90"/>
      <c r="U367" s="14"/>
      <c r="V367" s="90"/>
      <c r="W367" s="14"/>
      <c r="X367" s="90"/>
      <c r="Y367" s="14"/>
      <c r="Z367" s="90"/>
      <c r="AA367" s="14"/>
      <c r="AB367" s="14"/>
    </row>
    <row r="368" spans="6:28" ht="17" x14ac:dyDescent="0.4">
      <c r="F368" s="14"/>
      <c r="G368" s="14"/>
      <c r="H368" s="90"/>
      <c r="I368" s="14"/>
      <c r="J368" s="90"/>
      <c r="K368" s="14"/>
      <c r="L368" s="90"/>
      <c r="M368" s="14"/>
      <c r="N368" s="90"/>
      <c r="O368" s="14"/>
      <c r="P368" s="90"/>
      <c r="Q368" s="14"/>
      <c r="R368" s="90"/>
      <c r="S368" s="14"/>
      <c r="T368" s="90"/>
      <c r="U368" s="14"/>
      <c r="V368" s="90"/>
      <c r="W368" s="14"/>
      <c r="X368" s="90"/>
      <c r="Y368" s="14"/>
      <c r="Z368" s="90"/>
      <c r="AA368" s="14"/>
      <c r="AB368" s="14"/>
    </row>
    <row r="369" spans="6:28" ht="17" x14ac:dyDescent="0.4">
      <c r="F369" s="14"/>
      <c r="G369" s="14"/>
      <c r="H369" s="90"/>
      <c r="I369" s="14"/>
      <c r="J369" s="90"/>
      <c r="K369" s="14"/>
      <c r="L369" s="90"/>
      <c r="M369" s="14"/>
      <c r="N369" s="90"/>
      <c r="O369" s="14"/>
      <c r="P369" s="90"/>
      <c r="Q369" s="14"/>
      <c r="R369" s="90"/>
      <c r="S369" s="14"/>
      <c r="T369" s="90"/>
      <c r="U369" s="14"/>
      <c r="V369" s="90"/>
      <c r="W369" s="14"/>
      <c r="X369" s="90"/>
      <c r="Y369" s="14"/>
      <c r="Z369" s="90"/>
      <c r="AA369" s="14"/>
      <c r="AB369" s="14"/>
    </row>
    <row r="370" spans="6:28" ht="17" x14ac:dyDescent="0.4">
      <c r="F370" s="14"/>
      <c r="G370" s="14"/>
      <c r="H370" s="90"/>
      <c r="I370" s="14"/>
      <c r="J370" s="90"/>
      <c r="K370" s="14"/>
      <c r="L370" s="90"/>
      <c r="M370" s="14"/>
      <c r="N370" s="90"/>
      <c r="O370" s="14"/>
      <c r="P370" s="90"/>
      <c r="Q370" s="14"/>
      <c r="R370" s="90"/>
      <c r="S370" s="14"/>
      <c r="T370" s="90"/>
      <c r="U370" s="14"/>
      <c r="V370" s="90"/>
      <c r="W370" s="14"/>
      <c r="X370" s="90"/>
      <c r="Y370" s="14"/>
      <c r="Z370" s="90"/>
      <c r="AA370" s="14"/>
      <c r="AB370" s="14"/>
    </row>
    <row r="371" spans="6:28" ht="17" x14ac:dyDescent="0.4">
      <c r="F371" s="14"/>
      <c r="G371" s="14"/>
      <c r="H371" s="90"/>
      <c r="I371" s="14"/>
      <c r="J371" s="90"/>
      <c r="K371" s="14"/>
      <c r="L371" s="90"/>
      <c r="M371" s="14"/>
      <c r="N371" s="90"/>
      <c r="O371" s="14"/>
      <c r="P371" s="90"/>
      <c r="Q371" s="14"/>
      <c r="R371" s="90"/>
      <c r="S371" s="14"/>
      <c r="T371" s="90"/>
      <c r="U371" s="14"/>
      <c r="V371" s="90"/>
      <c r="W371" s="14"/>
      <c r="X371" s="90"/>
      <c r="Y371" s="14"/>
      <c r="Z371" s="90"/>
      <c r="AA371" s="14"/>
      <c r="AB371" s="14"/>
    </row>
    <row r="372" spans="6:28" ht="17" x14ac:dyDescent="0.4">
      <c r="F372" s="14"/>
      <c r="G372" s="14"/>
      <c r="H372" s="90"/>
      <c r="I372" s="14"/>
      <c r="J372" s="90"/>
      <c r="K372" s="14"/>
      <c r="L372" s="90"/>
      <c r="M372" s="14"/>
      <c r="N372" s="90"/>
      <c r="O372" s="14"/>
      <c r="P372" s="90"/>
      <c r="Q372" s="14"/>
      <c r="R372" s="90"/>
      <c r="S372" s="14"/>
      <c r="T372" s="90"/>
      <c r="U372" s="14"/>
      <c r="V372" s="90"/>
      <c r="W372" s="14"/>
      <c r="X372" s="90"/>
      <c r="Y372" s="14"/>
      <c r="Z372" s="90"/>
      <c r="AA372" s="14"/>
      <c r="AB372" s="14"/>
    </row>
    <row r="373" spans="6:28" ht="17" x14ac:dyDescent="0.4">
      <c r="F373" s="14"/>
      <c r="G373" s="14"/>
      <c r="H373" s="90"/>
      <c r="I373" s="14"/>
      <c r="J373" s="90"/>
      <c r="K373" s="14"/>
      <c r="L373" s="90"/>
      <c r="M373" s="14"/>
      <c r="N373" s="90"/>
      <c r="O373" s="14"/>
      <c r="P373" s="90"/>
      <c r="Q373" s="14"/>
      <c r="R373" s="90"/>
      <c r="S373" s="14"/>
      <c r="T373" s="90"/>
      <c r="U373" s="14"/>
      <c r="V373" s="90"/>
      <c r="W373" s="14"/>
      <c r="X373" s="90"/>
      <c r="Y373" s="14"/>
      <c r="Z373" s="90"/>
      <c r="AA373" s="14"/>
      <c r="AB373" s="14"/>
    </row>
    <row r="374" spans="6:28" ht="17" x14ac:dyDescent="0.4">
      <c r="F374" s="14"/>
      <c r="G374" s="14"/>
      <c r="H374" s="90"/>
      <c r="I374" s="14"/>
      <c r="J374" s="90"/>
      <c r="K374" s="14"/>
      <c r="L374" s="90"/>
      <c r="M374" s="14"/>
      <c r="N374" s="90"/>
      <c r="O374" s="14"/>
      <c r="P374" s="90"/>
      <c r="Q374" s="14"/>
      <c r="R374" s="90"/>
      <c r="S374" s="14"/>
      <c r="T374" s="90"/>
      <c r="U374" s="14"/>
      <c r="V374" s="90"/>
      <c r="W374" s="14"/>
      <c r="X374" s="90"/>
      <c r="Y374" s="14"/>
      <c r="Z374" s="90"/>
      <c r="AA374" s="14"/>
      <c r="AB374" s="14"/>
    </row>
    <row r="375" spans="6:28" ht="17" x14ac:dyDescent="0.4">
      <c r="F375" s="14"/>
      <c r="G375" s="14"/>
      <c r="H375" s="90"/>
      <c r="I375" s="14"/>
      <c r="J375" s="90"/>
      <c r="K375" s="14"/>
      <c r="L375" s="90"/>
      <c r="M375" s="14"/>
      <c r="N375" s="90"/>
      <c r="O375" s="14"/>
      <c r="P375" s="90"/>
      <c r="Q375" s="14"/>
      <c r="R375" s="90"/>
      <c r="S375" s="14"/>
      <c r="T375" s="90"/>
      <c r="U375" s="14"/>
      <c r="V375" s="90"/>
      <c r="W375" s="14"/>
      <c r="X375" s="90"/>
      <c r="Y375" s="14"/>
      <c r="Z375" s="90"/>
      <c r="AA375" s="14"/>
      <c r="AB375" s="14"/>
    </row>
    <row r="376" spans="6:28" ht="17" x14ac:dyDescent="0.4">
      <c r="F376" s="14"/>
      <c r="G376" s="14"/>
      <c r="H376" s="90"/>
      <c r="I376" s="14"/>
      <c r="J376" s="90"/>
      <c r="K376" s="14"/>
      <c r="L376" s="90"/>
      <c r="M376" s="14"/>
      <c r="N376" s="90"/>
      <c r="O376" s="14"/>
      <c r="P376" s="90"/>
      <c r="Q376" s="14"/>
      <c r="R376" s="90"/>
      <c r="S376" s="14"/>
      <c r="T376" s="90"/>
      <c r="U376" s="14"/>
      <c r="V376" s="90"/>
      <c r="W376" s="14"/>
      <c r="X376" s="90"/>
      <c r="Y376" s="14"/>
      <c r="Z376" s="90"/>
      <c r="AA376" s="14"/>
      <c r="AB376" s="14"/>
    </row>
    <row r="377" spans="6:28" ht="17" x14ac:dyDescent="0.4">
      <c r="F377" s="14"/>
      <c r="G377" s="14"/>
      <c r="H377" s="90"/>
      <c r="I377" s="14"/>
      <c r="J377" s="90"/>
      <c r="K377" s="14"/>
      <c r="L377" s="90"/>
      <c r="M377" s="14"/>
      <c r="N377" s="90"/>
      <c r="O377" s="14"/>
      <c r="P377" s="90"/>
      <c r="Q377" s="14"/>
      <c r="R377" s="90"/>
      <c r="S377" s="14"/>
      <c r="T377" s="90"/>
      <c r="U377" s="14"/>
      <c r="V377" s="90"/>
      <c r="W377" s="14"/>
      <c r="X377" s="90"/>
      <c r="Y377" s="14"/>
      <c r="Z377" s="90"/>
      <c r="AA377" s="14"/>
      <c r="AB377" s="14"/>
    </row>
    <row r="378" spans="6:28" ht="17" x14ac:dyDescent="0.4">
      <c r="F378" s="14"/>
      <c r="G378" s="14"/>
      <c r="H378" s="90"/>
      <c r="I378" s="14"/>
      <c r="J378" s="90"/>
      <c r="K378" s="14"/>
      <c r="L378" s="90"/>
      <c r="M378" s="14"/>
      <c r="N378" s="90"/>
      <c r="O378" s="14"/>
      <c r="P378" s="90"/>
      <c r="Q378" s="14"/>
      <c r="R378" s="90"/>
      <c r="S378" s="14"/>
      <c r="T378" s="90"/>
      <c r="U378" s="14"/>
      <c r="V378" s="90"/>
      <c r="W378" s="14"/>
      <c r="X378" s="90"/>
      <c r="Y378" s="14"/>
      <c r="Z378" s="90"/>
      <c r="AA378" s="14"/>
      <c r="AB378" s="14"/>
    </row>
    <row r="379" spans="6:28" ht="17" x14ac:dyDescent="0.4">
      <c r="F379" s="14"/>
      <c r="G379" s="14"/>
      <c r="H379" s="90"/>
      <c r="I379" s="14"/>
      <c r="J379" s="90"/>
      <c r="K379" s="14"/>
      <c r="L379" s="90"/>
      <c r="M379" s="14"/>
      <c r="N379" s="90"/>
      <c r="O379" s="14"/>
      <c r="P379" s="90"/>
      <c r="Q379" s="14"/>
      <c r="R379" s="90"/>
      <c r="S379" s="14"/>
      <c r="T379" s="90"/>
      <c r="U379" s="14"/>
      <c r="V379" s="90"/>
      <c r="W379" s="14"/>
      <c r="X379" s="90"/>
      <c r="Y379" s="14"/>
      <c r="Z379" s="90"/>
      <c r="AA379" s="14"/>
      <c r="AB379" s="14"/>
    </row>
    <row r="380" spans="6:28" ht="17" x14ac:dyDescent="0.4">
      <c r="F380" s="14"/>
      <c r="G380" s="14"/>
      <c r="H380" s="90"/>
      <c r="I380" s="14"/>
      <c r="J380" s="90"/>
      <c r="K380" s="14"/>
      <c r="L380" s="90"/>
      <c r="M380" s="14"/>
      <c r="N380" s="90"/>
      <c r="O380" s="14"/>
      <c r="P380" s="90"/>
      <c r="Q380" s="14"/>
      <c r="R380" s="90"/>
      <c r="S380" s="14"/>
      <c r="T380" s="90"/>
      <c r="U380" s="14"/>
      <c r="V380" s="90"/>
      <c r="W380" s="14"/>
      <c r="X380" s="90"/>
      <c r="Y380" s="14"/>
      <c r="Z380" s="90"/>
      <c r="AA380" s="14"/>
      <c r="AB380" s="14"/>
    </row>
    <row r="381" spans="6:28" ht="17" x14ac:dyDescent="0.4">
      <c r="F381" s="14"/>
      <c r="G381" s="14"/>
      <c r="H381" s="90"/>
      <c r="I381" s="14"/>
      <c r="J381" s="90"/>
      <c r="K381" s="14"/>
      <c r="L381" s="90"/>
      <c r="M381" s="14"/>
      <c r="N381" s="90"/>
      <c r="O381" s="14"/>
      <c r="P381" s="90"/>
      <c r="Q381" s="14"/>
      <c r="R381" s="90"/>
      <c r="S381" s="14"/>
      <c r="T381" s="90"/>
      <c r="U381" s="14"/>
      <c r="V381" s="90"/>
      <c r="W381" s="14"/>
      <c r="X381" s="90"/>
      <c r="Y381" s="14"/>
      <c r="Z381" s="90"/>
      <c r="AA381" s="14"/>
      <c r="AB381" s="14"/>
    </row>
    <row r="382" spans="6:28" ht="17" x14ac:dyDescent="0.4">
      <c r="F382" s="14"/>
      <c r="G382" s="14"/>
      <c r="H382" s="90"/>
      <c r="I382" s="14"/>
      <c r="J382" s="90"/>
      <c r="K382" s="14"/>
      <c r="L382" s="90"/>
      <c r="M382" s="14"/>
      <c r="N382" s="90"/>
      <c r="O382" s="14"/>
      <c r="P382" s="90"/>
      <c r="Q382" s="14"/>
      <c r="R382" s="90"/>
      <c r="S382" s="14"/>
      <c r="T382" s="90"/>
      <c r="U382" s="14"/>
      <c r="V382" s="90"/>
      <c r="W382" s="14"/>
      <c r="X382" s="90"/>
      <c r="Y382" s="14"/>
      <c r="Z382" s="90"/>
      <c r="AA382" s="14"/>
      <c r="AB382" s="14"/>
    </row>
    <row r="383" spans="6:28" ht="17" x14ac:dyDescent="0.4">
      <c r="F383" s="14"/>
      <c r="G383" s="14"/>
      <c r="H383" s="90"/>
      <c r="I383" s="14"/>
      <c r="J383" s="90"/>
      <c r="K383" s="14"/>
      <c r="L383" s="90"/>
      <c r="M383" s="14"/>
      <c r="N383" s="90"/>
      <c r="O383" s="14"/>
      <c r="P383" s="90"/>
      <c r="Q383" s="14"/>
      <c r="R383" s="90"/>
      <c r="S383" s="14"/>
      <c r="T383" s="90"/>
      <c r="U383" s="14"/>
      <c r="V383" s="90"/>
      <c r="W383" s="14"/>
      <c r="X383" s="90"/>
      <c r="Y383" s="14"/>
      <c r="Z383" s="90"/>
      <c r="AA383" s="14"/>
      <c r="AB383" s="14"/>
    </row>
    <row r="384" spans="6:28" ht="17" x14ac:dyDescent="0.4">
      <c r="F384" s="14"/>
      <c r="G384" s="14"/>
      <c r="H384" s="90"/>
      <c r="I384" s="14"/>
      <c r="J384" s="90"/>
      <c r="K384" s="14"/>
      <c r="L384" s="90"/>
      <c r="M384" s="14"/>
      <c r="N384" s="90"/>
      <c r="O384" s="14"/>
      <c r="P384" s="90"/>
      <c r="Q384" s="14"/>
      <c r="R384" s="90"/>
      <c r="S384" s="14"/>
      <c r="T384" s="90"/>
      <c r="U384" s="14"/>
      <c r="V384" s="90"/>
      <c r="W384" s="14"/>
      <c r="X384" s="90"/>
      <c r="Y384" s="14"/>
      <c r="Z384" s="90"/>
      <c r="AA384" s="14"/>
      <c r="AB384" s="14"/>
    </row>
    <row r="385" spans="6:28" ht="17" x14ac:dyDescent="0.4">
      <c r="F385" s="14"/>
      <c r="G385" s="14"/>
      <c r="H385" s="90"/>
      <c r="I385" s="14"/>
      <c r="J385" s="90"/>
      <c r="K385" s="14"/>
      <c r="L385" s="90"/>
      <c r="M385" s="14"/>
      <c r="N385" s="90"/>
      <c r="O385" s="14"/>
      <c r="P385" s="90"/>
      <c r="Q385" s="14"/>
      <c r="R385" s="90"/>
      <c r="S385" s="14"/>
      <c r="T385" s="90"/>
      <c r="U385" s="14"/>
      <c r="V385" s="90"/>
      <c r="W385" s="14"/>
      <c r="X385" s="90"/>
      <c r="Y385" s="14"/>
      <c r="Z385" s="90"/>
      <c r="AA385" s="14"/>
      <c r="AB385" s="14"/>
    </row>
    <row r="386" spans="6:28" ht="17" x14ac:dyDescent="0.4">
      <c r="F386" s="14"/>
      <c r="G386" s="14"/>
      <c r="H386" s="90"/>
      <c r="I386" s="14"/>
      <c r="J386" s="90"/>
      <c r="K386" s="14"/>
      <c r="L386" s="90"/>
      <c r="M386" s="14"/>
      <c r="N386" s="90"/>
      <c r="O386" s="14"/>
      <c r="P386" s="90"/>
      <c r="Q386" s="14"/>
      <c r="R386" s="90"/>
      <c r="S386" s="14"/>
      <c r="T386" s="90"/>
      <c r="U386" s="14"/>
      <c r="V386" s="90"/>
      <c r="W386" s="14"/>
      <c r="X386" s="90"/>
      <c r="Y386" s="14"/>
      <c r="Z386" s="90"/>
      <c r="AA386" s="14"/>
      <c r="AB386" s="14"/>
    </row>
    <row r="387" spans="6:28" ht="17" x14ac:dyDescent="0.4">
      <c r="F387" s="14"/>
      <c r="G387" s="14"/>
      <c r="H387" s="90"/>
      <c r="I387" s="14"/>
      <c r="J387" s="90"/>
      <c r="K387" s="14"/>
      <c r="L387" s="90"/>
      <c r="M387" s="14"/>
      <c r="N387" s="90"/>
      <c r="O387" s="14"/>
      <c r="P387" s="90"/>
      <c r="Q387" s="14"/>
      <c r="R387" s="90"/>
      <c r="S387" s="14"/>
      <c r="T387" s="90"/>
      <c r="U387" s="14"/>
      <c r="V387" s="90"/>
      <c r="W387" s="14"/>
      <c r="X387" s="90"/>
      <c r="Y387" s="14"/>
      <c r="Z387" s="90"/>
      <c r="AA387" s="14"/>
      <c r="AB387" s="14"/>
    </row>
    <row r="388" spans="6:28" ht="17" x14ac:dyDescent="0.4">
      <c r="F388" s="14"/>
      <c r="G388" s="14"/>
      <c r="H388" s="90"/>
      <c r="I388" s="14"/>
      <c r="J388" s="90"/>
      <c r="K388" s="14"/>
      <c r="L388" s="90"/>
      <c r="M388" s="14"/>
      <c r="N388" s="90"/>
      <c r="O388" s="14"/>
      <c r="P388" s="90"/>
      <c r="Q388" s="14"/>
      <c r="R388" s="90"/>
      <c r="S388" s="14"/>
      <c r="T388" s="90"/>
      <c r="U388" s="14"/>
      <c r="V388" s="90"/>
      <c r="W388" s="14"/>
      <c r="X388" s="90"/>
      <c r="Y388" s="14"/>
      <c r="Z388" s="90"/>
      <c r="AA388" s="14"/>
      <c r="AB388" s="14"/>
    </row>
    <row r="389" spans="6:28" ht="17" x14ac:dyDescent="0.4">
      <c r="F389" s="14"/>
      <c r="G389" s="14"/>
      <c r="H389" s="90"/>
      <c r="I389" s="14"/>
      <c r="J389" s="90"/>
      <c r="K389" s="14"/>
      <c r="L389" s="90"/>
      <c r="M389" s="14"/>
      <c r="N389" s="90"/>
      <c r="O389" s="14"/>
      <c r="P389" s="90"/>
      <c r="Q389" s="14"/>
      <c r="R389" s="90"/>
      <c r="S389" s="14"/>
      <c r="T389" s="90"/>
      <c r="U389" s="14"/>
      <c r="V389" s="90"/>
      <c r="W389" s="14"/>
      <c r="X389" s="90"/>
      <c r="Y389" s="14"/>
      <c r="Z389" s="90"/>
      <c r="AA389" s="14"/>
      <c r="AB389" s="14"/>
    </row>
    <row r="390" spans="6:28" ht="17" x14ac:dyDescent="0.4">
      <c r="F390" s="14"/>
      <c r="G390" s="14"/>
      <c r="H390" s="90"/>
      <c r="I390" s="14"/>
      <c r="J390" s="90"/>
      <c r="K390" s="14"/>
      <c r="L390" s="90"/>
      <c r="M390" s="14"/>
      <c r="N390" s="90"/>
      <c r="O390" s="14"/>
      <c r="P390" s="90"/>
      <c r="Q390" s="14"/>
      <c r="R390" s="90"/>
      <c r="S390" s="14"/>
      <c r="T390" s="90"/>
      <c r="U390" s="14"/>
      <c r="V390" s="90"/>
      <c r="W390" s="14"/>
      <c r="X390" s="90"/>
      <c r="Y390" s="14"/>
      <c r="Z390" s="90"/>
      <c r="AA390" s="14"/>
      <c r="AB390" s="14"/>
    </row>
    <row r="391" spans="6:28" ht="17" x14ac:dyDescent="0.4">
      <c r="F391" s="14"/>
      <c r="G391" s="14"/>
      <c r="H391" s="90"/>
      <c r="I391" s="14"/>
      <c r="J391" s="90"/>
      <c r="K391" s="14"/>
      <c r="L391" s="90"/>
      <c r="M391" s="14"/>
      <c r="N391" s="90"/>
      <c r="O391" s="14"/>
      <c r="P391" s="90"/>
      <c r="Q391" s="14"/>
      <c r="R391" s="90"/>
      <c r="S391" s="14"/>
      <c r="T391" s="90"/>
      <c r="U391" s="14"/>
      <c r="V391" s="90"/>
      <c r="W391" s="14"/>
      <c r="X391" s="90"/>
      <c r="Y391" s="14"/>
      <c r="Z391" s="90"/>
      <c r="AA391" s="14"/>
      <c r="AB391" s="14"/>
    </row>
    <row r="392" spans="6:28" ht="17" x14ac:dyDescent="0.4">
      <c r="F392" s="14"/>
      <c r="G392" s="14"/>
      <c r="H392" s="90"/>
      <c r="I392" s="14"/>
      <c r="J392" s="90"/>
      <c r="K392" s="14"/>
      <c r="L392" s="90"/>
      <c r="M392" s="14"/>
      <c r="N392" s="90"/>
      <c r="O392" s="14"/>
      <c r="P392" s="90"/>
      <c r="Q392" s="14"/>
      <c r="R392" s="90"/>
      <c r="S392" s="14"/>
      <c r="T392" s="90"/>
      <c r="U392" s="14"/>
      <c r="V392" s="90"/>
      <c r="W392" s="14"/>
      <c r="X392" s="90"/>
      <c r="Y392" s="14"/>
      <c r="Z392" s="90"/>
      <c r="AA392" s="14"/>
      <c r="AB392" s="14"/>
    </row>
    <row r="393" spans="6:28" ht="17" x14ac:dyDescent="0.4">
      <c r="F393" s="14"/>
      <c r="G393" s="14"/>
      <c r="H393" s="90"/>
      <c r="I393" s="14"/>
      <c r="J393" s="90"/>
      <c r="K393" s="14"/>
      <c r="L393" s="90"/>
      <c r="M393" s="14"/>
      <c r="N393" s="90"/>
      <c r="O393" s="14"/>
      <c r="P393" s="90"/>
      <c r="Q393" s="14"/>
      <c r="R393" s="90"/>
      <c r="S393" s="14"/>
      <c r="T393" s="90"/>
      <c r="U393" s="14"/>
      <c r="V393" s="90"/>
      <c r="W393" s="14"/>
      <c r="X393" s="90"/>
      <c r="Y393" s="14"/>
      <c r="Z393" s="90"/>
      <c r="AA393" s="14"/>
      <c r="AB393" s="14"/>
    </row>
    <row r="394" spans="6:28" ht="17" x14ac:dyDescent="0.4">
      <c r="F394" s="14"/>
      <c r="G394" s="14"/>
      <c r="H394" s="90"/>
      <c r="I394" s="14"/>
      <c r="J394" s="90"/>
      <c r="K394" s="14"/>
      <c r="L394" s="90"/>
      <c r="M394" s="14"/>
      <c r="N394" s="90"/>
      <c r="O394" s="14"/>
      <c r="P394" s="90"/>
      <c r="Q394" s="14"/>
      <c r="R394" s="90"/>
      <c r="S394" s="14"/>
      <c r="T394" s="90"/>
      <c r="U394" s="14"/>
      <c r="V394" s="90"/>
      <c r="W394" s="14"/>
      <c r="X394" s="90"/>
      <c r="Y394" s="14"/>
      <c r="Z394" s="90"/>
      <c r="AA394" s="14"/>
      <c r="AB394" s="14"/>
    </row>
    <row r="395" spans="6:28" ht="17" x14ac:dyDescent="0.4">
      <c r="F395" s="14"/>
      <c r="G395" s="14"/>
      <c r="H395" s="90"/>
      <c r="I395" s="14"/>
      <c r="J395" s="90"/>
      <c r="K395" s="14"/>
      <c r="L395" s="90"/>
      <c r="M395" s="14"/>
      <c r="N395" s="90"/>
      <c r="O395" s="14"/>
      <c r="P395" s="90"/>
      <c r="Q395" s="14"/>
      <c r="R395" s="90"/>
      <c r="S395" s="14"/>
      <c r="T395" s="90"/>
      <c r="U395" s="14"/>
      <c r="V395" s="90"/>
      <c r="W395" s="14"/>
      <c r="X395" s="90"/>
      <c r="Y395" s="14"/>
      <c r="Z395" s="90"/>
      <c r="AA395" s="14"/>
      <c r="AB395" s="14"/>
    </row>
    <row r="396" spans="6:28" ht="17" x14ac:dyDescent="0.4">
      <c r="F396" s="14"/>
      <c r="G396" s="14"/>
      <c r="H396" s="90"/>
      <c r="I396" s="14"/>
      <c r="J396" s="90"/>
      <c r="K396" s="14"/>
      <c r="L396" s="90"/>
      <c r="M396" s="14"/>
      <c r="N396" s="90"/>
      <c r="O396" s="14"/>
      <c r="P396" s="90"/>
      <c r="Q396" s="14"/>
      <c r="R396" s="90"/>
      <c r="S396" s="14"/>
      <c r="T396" s="90"/>
      <c r="U396" s="14"/>
      <c r="V396" s="90"/>
      <c r="W396" s="14"/>
      <c r="X396" s="90"/>
      <c r="Y396" s="14"/>
      <c r="Z396" s="90"/>
      <c r="AA396" s="14"/>
      <c r="AB396" s="14"/>
    </row>
    <row r="397" spans="6:28" ht="17" x14ac:dyDescent="0.4">
      <c r="F397" s="14"/>
      <c r="G397" s="14"/>
      <c r="H397" s="90"/>
      <c r="I397" s="14"/>
      <c r="J397" s="90"/>
      <c r="K397" s="14"/>
      <c r="L397" s="90"/>
      <c r="M397" s="14"/>
      <c r="N397" s="90"/>
      <c r="O397" s="14"/>
      <c r="P397" s="90"/>
      <c r="Q397" s="14"/>
      <c r="R397" s="90"/>
      <c r="S397" s="14"/>
      <c r="T397" s="90"/>
      <c r="U397" s="14"/>
      <c r="V397" s="90"/>
      <c r="W397" s="14"/>
      <c r="X397" s="90"/>
      <c r="Y397" s="14"/>
      <c r="Z397" s="90"/>
      <c r="AA397" s="14"/>
      <c r="AB397" s="14"/>
    </row>
    <row r="398" spans="6:28" ht="17" x14ac:dyDescent="0.4">
      <c r="F398" s="14"/>
      <c r="G398" s="14"/>
      <c r="H398" s="90"/>
      <c r="I398" s="14"/>
      <c r="J398" s="90"/>
      <c r="K398" s="14"/>
      <c r="L398" s="90"/>
      <c r="M398" s="14"/>
      <c r="N398" s="90"/>
      <c r="O398" s="14"/>
      <c r="P398" s="90"/>
      <c r="Q398" s="14"/>
      <c r="R398" s="90"/>
      <c r="S398" s="14"/>
      <c r="T398" s="90"/>
      <c r="U398" s="14"/>
      <c r="V398" s="90"/>
      <c r="W398" s="14"/>
      <c r="X398" s="90"/>
      <c r="Y398" s="14"/>
      <c r="Z398" s="90"/>
      <c r="AA398" s="14"/>
      <c r="AB398" s="14"/>
    </row>
    <row r="399" spans="6:28" ht="17" x14ac:dyDescent="0.4">
      <c r="F399" s="14"/>
      <c r="G399" s="14"/>
      <c r="H399" s="90"/>
      <c r="I399" s="14"/>
      <c r="J399" s="90"/>
      <c r="K399" s="14"/>
      <c r="L399" s="90"/>
      <c r="M399" s="14"/>
      <c r="N399" s="90"/>
      <c r="O399" s="14"/>
      <c r="P399" s="90"/>
      <c r="Q399" s="14"/>
      <c r="R399" s="90"/>
      <c r="S399" s="14"/>
      <c r="T399" s="90"/>
      <c r="U399" s="14"/>
      <c r="V399" s="90"/>
      <c r="W399" s="14"/>
      <c r="X399" s="90"/>
      <c r="Y399" s="14"/>
      <c r="Z399" s="90"/>
      <c r="AA399" s="14"/>
      <c r="AB399" s="14"/>
    </row>
    <row r="400" spans="6:28" ht="17" x14ac:dyDescent="0.4">
      <c r="F400" s="14"/>
      <c r="G400" s="14"/>
      <c r="H400" s="90"/>
      <c r="I400" s="14"/>
      <c r="J400" s="90"/>
      <c r="K400" s="14"/>
      <c r="L400" s="90"/>
      <c r="M400" s="14"/>
      <c r="N400" s="90"/>
      <c r="O400" s="14"/>
      <c r="P400" s="90"/>
      <c r="Q400" s="14"/>
      <c r="R400" s="90"/>
      <c r="S400" s="14"/>
      <c r="T400" s="90"/>
      <c r="U400" s="14"/>
      <c r="V400" s="90"/>
      <c r="W400" s="14"/>
      <c r="X400" s="90"/>
      <c r="Y400" s="14"/>
      <c r="Z400" s="90"/>
      <c r="AA400" s="14"/>
      <c r="AB400" s="14"/>
    </row>
    <row r="401" spans="6:28" ht="17" x14ac:dyDescent="0.4">
      <c r="F401" s="14"/>
      <c r="G401" s="14"/>
      <c r="H401" s="90"/>
      <c r="I401" s="14"/>
      <c r="J401" s="90"/>
      <c r="K401" s="14"/>
      <c r="L401" s="90"/>
      <c r="M401" s="14"/>
      <c r="N401" s="90"/>
      <c r="O401" s="14"/>
      <c r="P401" s="90"/>
      <c r="Q401" s="14"/>
      <c r="R401" s="90"/>
      <c r="S401" s="14"/>
      <c r="T401" s="90"/>
      <c r="U401" s="14"/>
      <c r="V401" s="90"/>
      <c r="W401" s="14"/>
      <c r="X401" s="90"/>
      <c r="Y401" s="14"/>
      <c r="Z401" s="90"/>
      <c r="AA401" s="14"/>
      <c r="AB401" s="14"/>
    </row>
    <row r="402" spans="6:28" ht="17" x14ac:dyDescent="0.4">
      <c r="F402" s="14"/>
      <c r="G402" s="14"/>
      <c r="H402" s="90"/>
      <c r="I402" s="14"/>
      <c r="J402" s="90"/>
      <c r="K402" s="14"/>
      <c r="L402" s="90"/>
      <c r="M402" s="14"/>
      <c r="N402" s="90"/>
      <c r="O402" s="14"/>
      <c r="P402" s="90"/>
      <c r="Q402" s="14"/>
      <c r="R402" s="90"/>
      <c r="S402" s="14"/>
      <c r="T402" s="90"/>
      <c r="U402" s="14"/>
      <c r="V402" s="90"/>
      <c r="W402" s="14"/>
      <c r="X402" s="90"/>
      <c r="Y402" s="14"/>
      <c r="Z402" s="90"/>
      <c r="AA402" s="14"/>
      <c r="AB402" s="14"/>
    </row>
    <row r="403" spans="6:28" ht="17" x14ac:dyDescent="0.4">
      <c r="F403" s="14"/>
      <c r="G403" s="14"/>
      <c r="H403" s="90"/>
      <c r="I403" s="14"/>
      <c r="J403" s="90"/>
      <c r="K403" s="14"/>
      <c r="L403" s="90"/>
      <c r="M403" s="14"/>
      <c r="N403" s="90"/>
      <c r="O403" s="14"/>
      <c r="P403" s="90"/>
      <c r="Q403" s="14"/>
      <c r="R403" s="90"/>
      <c r="S403" s="14"/>
      <c r="T403" s="90"/>
      <c r="U403" s="14"/>
      <c r="V403" s="90"/>
      <c r="W403" s="14"/>
      <c r="X403" s="90"/>
      <c r="Y403" s="14"/>
      <c r="Z403" s="90"/>
      <c r="AA403" s="14"/>
      <c r="AB403" s="14"/>
    </row>
    <row r="404" spans="6:28" ht="17" x14ac:dyDescent="0.4">
      <c r="F404" s="14"/>
      <c r="G404" s="14"/>
      <c r="H404" s="90"/>
      <c r="I404" s="14"/>
      <c r="J404" s="90"/>
      <c r="K404" s="14"/>
      <c r="L404" s="90"/>
      <c r="M404" s="14"/>
      <c r="N404" s="90"/>
      <c r="O404" s="14"/>
      <c r="P404" s="90"/>
      <c r="Q404" s="14"/>
      <c r="R404" s="90"/>
      <c r="S404" s="14"/>
      <c r="T404" s="90"/>
      <c r="U404" s="14"/>
      <c r="V404" s="90"/>
      <c r="W404" s="14"/>
      <c r="X404" s="90"/>
      <c r="Y404" s="14"/>
      <c r="Z404" s="90"/>
      <c r="AA404" s="14"/>
      <c r="AB404" s="14"/>
    </row>
    <row r="405" spans="6:28" ht="17" x14ac:dyDescent="0.4">
      <c r="F405" s="14"/>
      <c r="G405" s="14"/>
      <c r="H405" s="90"/>
      <c r="I405" s="14"/>
      <c r="J405" s="90"/>
      <c r="K405" s="14"/>
      <c r="L405" s="90"/>
      <c r="M405" s="14"/>
      <c r="N405" s="90"/>
      <c r="O405" s="14"/>
      <c r="P405" s="90"/>
      <c r="Q405" s="14"/>
      <c r="R405" s="90"/>
      <c r="S405" s="14"/>
      <c r="T405" s="90"/>
      <c r="U405" s="14"/>
      <c r="V405" s="90"/>
      <c r="W405" s="14"/>
      <c r="X405" s="90"/>
      <c r="Y405" s="14"/>
      <c r="Z405" s="90"/>
      <c r="AA405" s="14"/>
      <c r="AB405" s="14"/>
    </row>
    <row r="406" spans="6:28" ht="17" x14ac:dyDescent="0.4">
      <c r="F406" s="14"/>
      <c r="G406" s="14"/>
      <c r="H406" s="90"/>
      <c r="I406" s="14"/>
      <c r="J406" s="90"/>
      <c r="K406" s="14"/>
      <c r="L406" s="90"/>
      <c r="M406" s="14"/>
      <c r="N406" s="90"/>
      <c r="O406" s="14"/>
      <c r="P406" s="90"/>
      <c r="Q406" s="14"/>
      <c r="R406" s="90"/>
      <c r="S406" s="14"/>
      <c r="T406" s="90"/>
      <c r="U406" s="14"/>
      <c r="V406" s="90"/>
      <c r="W406" s="14"/>
      <c r="X406" s="90"/>
      <c r="Y406" s="14"/>
      <c r="Z406" s="90"/>
      <c r="AA406" s="14"/>
      <c r="AB406" s="14"/>
    </row>
    <row r="407" spans="6:28" ht="17" x14ac:dyDescent="0.4">
      <c r="F407" s="14"/>
      <c r="G407" s="14"/>
      <c r="H407" s="90"/>
      <c r="I407" s="14"/>
      <c r="J407" s="90"/>
      <c r="K407" s="14"/>
      <c r="L407" s="90"/>
      <c r="M407" s="14"/>
      <c r="N407" s="90"/>
      <c r="O407" s="14"/>
      <c r="P407" s="90"/>
      <c r="Q407" s="14"/>
      <c r="R407" s="90"/>
      <c r="S407" s="14"/>
      <c r="T407" s="90"/>
      <c r="U407" s="14"/>
      <c r="V407" s="90"/>
      <c r="W407" s="14"/>
      <c r="X407" s="90"/>
      <c r="Y407" s="14"/>
      <c r="Z407" s="90"/>
      <c r="AA407" s="14"/>
      <c r="AB407" s="14"/>
    </row>
    <row r="408" spans="6:28" ht="17" x14ac:dyDescent="0.4">
      <c r="F408" s="14"/>
      <c r="G408" s="14"/>
      <c r="H408" s="90"/>
      <c r="I408" s="14"/>
      <c r="J408" s="90"/>
      <c r="K408" s="14"/>
      <c r="L408" s="90"/>
      <c r="M408" s="14"/>
      <c r="N408" s="90"/>
      <c r="O408" s="14"/>
      <c r="P408" s="90"/>
      <c r="Q408" s="14"/>
      <c r="R408" s="90"/>
      <c r="S408" s="14"/>
      <c r="T408" s="90"/>
      <c r="U408" s="14"/>
      <c r="V408" s="90"/>
      <c r="W408" s="14"/>
      <c r="X408" s="90"/>
      <c r="Y408" s="14"/>
      <c r="Z408" s="90"/>
      <c r="AA408" s="14"/>
      <c r="AB408" s="14"/>
    </row>
    <row r="409" spans="6:28" ht="17" x14ac:dyDescent="0.4">
      <c r="F409" s="14"/>
      <c r="G409" s="14"/>
      <c r="H409" s="90"/>
      <c r="I409" s="14"/>
      <c r="J409" s="90"/>
      <c r="K409" s="14"/>
      <c r="L409" s="90"/>
      <c r="M409" s="14"/>
      <c r="N409" s="90"/>
      <c r="O409" s="14"/>
      <c r="P409" s="90"/>
      <c r="Q409" s="14"/>
      <c r="R409" s="90"/>
      <c r="S409" s="14"/>
      <c r="T409" s="90"/>
      <c r="U409" s="14"/>
      <c r="V409" s="90"/>
      <c r="W409" s="14"/>
      <c r="X409" s="90"/>
      <c r="Y409" s="14"/>
      <c r="Z409" s="90"/>
      <c r="AA409" s="14"/>
      <c r="AB409" s="14"/>
    </row>
    <row r="410" spans="6:28" ht="17" x14ac:dyDescent="0.4">
      <c r="F410" s="14"/>
      <c r="G410" s="14"/>
      <c r="H410" s="90"/>
      <c r="I410" s="14"/>
      <c r="J410" s="90"/>
      <c r="K410" s="14"/>
      <c r="L410" s="90"/>
      <c r="M410" s="14"/>
      <c r="N410" s="90"/>
      <c r="O410" s="14"/>
      <c r="P410" s="90"/>
      <c r="Q410" s="14"/>
      <c r="R410" s="90"/>
      <c r="S410" s="14"/>
      <c r="T410" s="90"/>
      <c r="U410" s="14"/>
      <c r="V410" s="90"/>
      <c r="W410" s="14"/>
      <c r="X410" s="90"/>
      <c r="Y410" s="14"/>
      <c r="Z410" s="90"/>
      <c r="AA410" s="14"/>
      <c r="AB410" s="14"/>
    </row>
    <row r="411" spans="6:28" ht="17" x14ac:dyDescent="0.4">
      <c r="F411" s="14"/>
      <c r="G411" s="14"/>
      <c r="H411" s="90"/>
      <c r="I411" s="14"/>
      <c r="J411" s="90"/>
      <c r="K411" s="14"/>
      <c r="L411" s="90"/>
      <c r="M411" s="14"/>
      <c r="N411" s="90"/>
      <c r="O411" s="14"/>
      <c r="P411" s="90"/>
      <c r="Q411" s="14"/>
      <c r="R411" s="90"/>
      <c r="S411" s="14"/>
      <c r="T411" s="90"/>
      <c r="U411" s="14"/>
      <c r="V411" s="90"/>
      <c r="W411" s="14"/>
      <c r="X411" s="90"/>
      <c r="Y411" s="14"/>
      <c r="Z411" s="90"/>
      <c r="AA411" s="14"/>
      <c r="AB411" s="14"/>
    </row>
    <row r="412" spans="6:28" ht="17" x14ac:dyDescent="0.4">
      <c r="F412" s="14"/>
      <c r="G412" s="14"/>
      <c r="H412" s="90"/>
      <c r="I412" s="14"/>
      <c r="J412" s="90"/>
      <c r="K412" s="14"/>
      <c r="L412" s="90"/>
      <c r="M412" s="14"/>
      <c r="N412" s="90"/>
      <c r="O412" s="14"/>
      <c r="P412" s="90"/>
      <c r="Q412" s="14"/>
      <c r="R412" s="90"/>
      <c r="S412" s="14"/>
      <c r="T412" s="90"/>
      <c r="U412" s="14"/>
      <c r="V412" s="90"/>
      <c r="W412" s="14"/>
      <c r="X412" s="90"/>
      <c r="Y412" s="14"/>
      <c r="Z412" s="90"/>
      <c r="AA412" s="14"/>
      <c r="AB412" s="14"/>
    </row>
    <row r="413" spans="6:28" ht="17" x14ac:dyDescent="0.4">
      <c r="F413" s="14"/>
      <c r="G413" s="14"/>
      <c r="H413" s="90"/>
      <c r="I413" s="14"/>
      <c r="J413" s="90"/>
      <c r="K413" s="14"/>
      <c r="L413" s="90"/>
      <c r="M413" s="14"/>
      <c r="N413" s="90"/>
      <c r="O413" s="14"/>
      <c r="P413" s="90"/>
      <c r="Q413" s="14"/>
      <c r="R413" s="90"/>
      <c r="S413" s="14"/>
      <c r="T413" s="90"/>
      <c r="U413" s="14"/>
      <c r="V413" s="90"/>
      <c r="W413" s="14"/>
      <c r="X413" s="90"/>
      <c r="Y413" s="14"/>
      <c r="Z413" s="90"/>
      <c r="AA413" s="14"/>
      <c r="AB413" s="14"/>
    </row>
    <row r="414" spans="6:28" ht="17" x14ac:dyDescent="0.4">
      <c r="F414" s="14"/>
      <c r="G414" s="14"/>
      <c r="H414" s="90"/>
      <c r="I414" s="14"/>
      <c r="J414" s="90"/>
      <c r="K414" s="14"/>
      <c r="L414" s="90"/>
      <c r="M414" s="14"/>
      <c r="N414" s="90"/>
      <c r="O414" s="14"/>
      <c r="P414" s="90"/>
      <c r="Q414" s="14"/>
      <c r="R414" s="90"/>
      <c r="S414" s="14"/>
      <c r="T414" s="90"/>
      <c r="U414" s="14"/>
      <c r="V414" s="90"/>
      <c r="W414" s="14"/>
      <c r="X414" s="90"/>
      <c r="Y414" s="14"/>
      <c r="Z414" s="90"/>
      <c r="AA414" s="14"/>
      <c r="AB414" s="14"/>
    </row>
    <row r="415" spans="6:28" ht="17" x14ac:dyDescent="0.4">
      <c r="F415" s="14"/>
      <c r="G415" s="14"/>
      <c r="H415" s="90"/>
      <c r="I415" s="14"/>
      <c r="J415" s="90"/>
      <c r="K415" s="14"/>
      <c r="L415" s="90"/>
      <c r="M415" s="14"/>
      <c r="N415" s="90"/>
      <c r="O415" s="14"/>
      <c r="P415" s="90"/>
      <c r="Q415" s="14"/>
      <c r="R415" s="90"/>
      <c r="S415" s="14"/>
      <c r="T415" s="90"/>
      <c r="U415" s="14"/>
      <c r="V415" s="90"/>
      <c r="W415" s="14"/>
      <c r="X415" s="90"/>
      <c r="Y415" s="14"/>
      <c r="Z415" s="90"/>
      <c r="AA415" s="14"/>
      <c r="AB415" s="14"/>
    </row>
    <row r="416" spans="6:28" ht="17" x14ac:dyDescent="0.4">
      <c r="F416" s="14"/>
      <c r="G416" s="14"/>
      <c r="H416" s="90"/>
      <c r="I416" s="14"/>
      <c r="J416" s="90"/>
      <c r="K416" s="14"/>
      <c r="L416" s="90"/>
      <c r="M416" s="14"/>
      <c r="N416" s="90"/>
      <c r="O416" s="14"/>
      <c r="P416" s="90"/>
      <c r="Q416" s="14"/>
      <c r="R416" s="90"/>
      <c r="S416" s="14"/>
      <c r="T416" s="90"/>
      <c r="U416" s="14"/>
      <c r="V416" s="90"/>
      <c r="W416" s="14"/>
      <c r="X416" s="90"/>
      <c r="Y416" s="14"/>
      <c r="Z416" s="90"/>
      <c r="AA416" s="14"/>
      <c r="AB416" s="14"/>
    </row>
    <row r="417" spans="6:28" ht="17" x14ac:dyDescent="0.4">
      <c r="F417" s="14"/>
      <c r="G417" s="14"/>
      <c r="H417" s="90"/>
      <c r="I417" s="14"/>
      <c r="J417" s="90"/>
      <c r="K417" s="14"/>
      <c r="L417" s="90"/>
      <c r="M417" s="14"/>
      <c r="N417" s="90"/>
      <c r="O417" s="14"/>
      <c r="P417" s="90"/>
      <c r="Q417" s="14"/>
      <c r="R417" s="90"/>
      <c r="S417" s="14"/>
      <c r="T417" s="90"/>
      <c r="U417" s="14"/>
      <c r="V417" s="90"/>
      <c r="W417" s="14"/>
      <c r="X417" s="90"/>
      <c r="Y417" s="14"/>
      <c r="Z417" s="90"/>
      <c r="AA417" s="14"/>
      <c r="AB417" s="14"/>
    </row>
    <row r="418" spans="6:28" ht="17" x14ac:dyDescent="0.4">
      <c r="F418" s="14"/>
      <c r="G418" s="14"/>
      <c r="H418" s="90"/>
      <c r="I418" s="14"/>
      <c r="J418" s="90"/>
      <c r="K418" s="14"/>
      <c r="L418" s="90"/>
      <c r="M418" s="14"/>
      <c r="N418" s="90"/>
      <c r="O418" s="14"/>
      <c r="P418" s="90"/>
      <c r="Q418" s="14"/>
      <c r="R418" s="90"/>
      <c r="S418" s="14"/>
      <c r="T418" s="90"/>
      <c r="U418" s="14"/>
      <c r="V418" s="90"/>
      <c r="W418" s="14"/>
      <c r="X418" s="90"/>
      <c r="Y418" s="14"/>
      <c r="Z418" s="90"/>
      <c r="AA418" s="14"/>
      <c r="AB418" s="14"/>
    </row>
    <row r="419" spans="6:28" ht="17" x14ac:dyDescent="0.4">
      <c r="F419" s="14"/>
      <c r="G419" s="14"/>
      <c r="H419" s="90"/>
      <c r="I419" s="14"/>
      <c r="J419" s="90"/>
      <c r="K419" s="14"/>
      <c r="L419" s="90"/>
      <c r="M419" s="14"/>
      <c r="N419" s="90"/>
      <c r="O419" s="14"/>
      <c r="P419" s="90"/>
      <c r="Q419" s="14"/>
      <c r="R419" s="90"/>
      <c r="S419" s="14"/>
      <c r="T419" s="90"/>
      <c r="U419" s="14"/>
      <c r="V419" s="90"/>
      <c r="W419" s="14"/>
      <c r="X419" s="90"/>
      <c r="Y419" s="14"/>
      <c r="Z419" s="90"/>
      <c r="AA419" s="14"/>
      <c r="AB419" s="14"/>
    </row>
    <row r="420" spans="6:28" ht="17" x14ac:dyDescent="0.4">
      <c r="F420" s="14"/>
      <c r="G420" s="14"/>
      <c r="H420" s="90"/>
      <c r="I420" s="14"/>
      <c r="J420" s="90"/>
      <c r="K420" s="14"/>
      <c r="L420" s="90"/>
      <c r="M420" s="14"/>
      <c r="N420" s="90"/>
      <c r="O420" s="14"/>
      <c r="P420" s="90"/>
      <c r="Q420" s="14"/>
      <c r="R420" s="90"/>
      <c r="S420" s="14"/>
      <c r="T420" s="90"/>
      <c r="U420" s="14"/>
      <c r="V420" s="90"/>
      <c r="W420" s="14"/>
      <c r="X420" s="90"/>
      <c r="Y420" s="14"/>
      <c r="Z420" s="90"/>
      <c r="AA420" s="14"/>
      <c r="AB420" s="14"/>
    </row>
    <row r="421" spans="6:28" ht="17" x14ac:dyDescent="0.4">
      <c r="F421" s="14"/>
      <c r="G421" s="14"/>
      <c r="H421" s="90"/>
      <c r="I421" s="14"/>
      <c r="J421" s="90"/>
      <c r="K421" s="14"/>
      <c r="L421" s="90"/>
      <c r="M421" s="14"/>
      <c r="N421" s="90"/>
      <c r="O421" s="14"/>
      <c r="P421" s="90"/>
      <c r="Q421" s="14"/>
      <c r="R421" s="90"/>
      <c r="S421" s="14"/>
      <c r="T421" s="90"/>
      <c r="U421" s="14"/>
      <c r="V421" s="90"/>
      <c r="W421" s="14"/>
      <c r="X421" s="90"/>
      <c r="Y421" s="14"/>
      <c r="Z421" s="90"/>
      <c r="AA421" s="14"/>
      <c r="AB421" s="14"/>
    </row>
    <row r="422" spans="6:28" ht="17" x14ac:dyDescent="0.4">
      <c r="F422" s="14"/>
      <c r="G422" s="14"/>
      <c r="H422" s="90"/>
      <c r="I422" s="14"/>
      <c r="J422" s="90"/>
      <c r="K422" s="14"/>
      <c r="L422" s="90"/>
      <c r="M422" s="14"/>
      <c r="N422" s="90"/>
      <c r="O422" s="14"/>
      <c r="P422" s="90"/>
      <c r="Q422" s="14"/>
      <c r="R422" s="90"/>
      <c r="S422" s="14"/>
      <c r="T422" s="90"/>
      <c r="U422" s="14"/>
      <c r="V422" s="90"/>
      <c r="W422" s="14"/>
      <c r="X422" s="90"/>
      <c r="Y422" s="14"/>
      <c r="Z422" s="90"/>
      <c r="AA422" s="14"/>
      <c r="AB422" s="14"/>
    </row>
    <row r="423" spans="6:28" ht="17" x14ac:dyDescent="0.4">
      <c r="F423" s="14"/>
      <c r="G423" s="14"/>
      <c r="H423" s="90"/>
      <c r="I423" s="14"/>
      <c r="J423" s="90"/>
      <c r="K423" s="14"/>
      <c r="L423" s="90"/>
      <c r="M423" s="14"/>
      <c r="N423" s="90"/>
      <c r="O423" s="14"/>
      <c r="P423" s="90"/>
      <c r="Q423" s="14"/>
      <c r="R423" s="90"/>
      <c r="S423" s="14"/>
      <c r="T423" s="90"/>
      <c r="U423" s="14"/>
      <c r="V423" s="90"/>
      <c r="W423" s="14"/>
      <c r="X423" s="90"/>
      <c r="Y423" s="14"/>
      <c r="Z423" s="90"/>
      <c r="AA423" s="14"/>
      <c r="AB423" s="14"/>
    </row>
    <row r="424" spans="6:28" ht="17" x14ac:dyDescent="0.4">
      <c r="F424" s="14"/>
      <c r="G424" s="14"/>
      <c r="H424" s="90"/>
      <c r="I424" s="14"/>
      <c r="J424" s="90"/>
      <c r="K424" s="14"/>
      <c r="L424" s="90"/>
      <c r="M424" s="14"/>
      <c r="N424" s="90"/>
      <c r="O424" s="14"/>
      <c r="P424" s="90"/>
      <c r="Q424" s="14"/>
      <c r="R424" s="90"/>
      <c r="S424" s="14"/>
      <c r="T424" s="90"/>
      <c r="U424" s="14"/>
      <c r="V424" s="90"/>
      <c r="W424" s="14"/>
      <c r="X424" s="90"/>
      <c r="Y424" s="14"/>
      <c r="Z424" s="90"/>
      <c r="AA424" s="14"/>
      <c r="AB424" s="14"/>
    </row>
    <row r="425" spans="6:28" ht="17" x14ac:dyDescent="0.4">
      <c r="F425" s="14"/>
      <c r="G425" s="14"/>
      <c r="H425" s="90"/>
      <c r="I425" s="14"/>
      <c r="J425" s="90"/>
      <c r="K425" s="14"/>
      <c r="L425" s="90"/>
      <c r="M425" s="14"/>
      <c r="N425" s="90"/>
      <c r="O425" s="14"/>
      <c r="P425" s="90"/>
      <c r="Q425" s="14"/>
      <c r="R425" s="90"/>
      <c r="S425" s="14"/>
      <c r="T425" s="90"/>
      <c r="U425" s="14"/>
      <c r="V425" s="90"/>
      <c r="W425" s="14"/>
      <c r="X425" s="90"/>
      <c r="Y425" s="14"/>
      <c r="Z425" s="90"/>
      <c r="AA425" s="14"/>
      <c r="AB425" s="14"/>
    </row>
    <row r="426" spans="6:28" ht="17" x14ac:dyDescent="0.4">
      <c r="F426" s="14"/>
      <c r="G426" s="14"/>
      <c r="H426" s="90"/>
      <c r="I426" s="14"/>
      <c r="J426" s="90"/>
      <c r="K426" s="14"/>
      <c r="L426" s="90"/>
      <c r="M426" s="14"/>
      <c r="N426" s="90"/>
      <c r="O426" s="14"/>
      <c r="P426" s="90"/>
      <c r="Q426" s="14"/>
      <c r="R426" s="90"/>
      <c r="S426" s="14"/>
      <c r="T426" s="90"/>
      <c r="U426" s="14"/>
      <c r="V426" s="90"/>
      <c r="W426" s="14"/>
      <c r="X426" s="90"/>
      <c r="Y426" s="14"/>
      <c r="Z426" s="90"/>
      <c r="AA426" s="14"/>
      <c r="AB426" s="14"/>
    </row>
    <row r="427" spans="6:28" ht="17" x14ac:dyDescent="0.4">
      <c r="F427" s="14"/>
      <c r="G427" s="14"/>
      <c r="H427" s="90"/>
      <c r="I427" s="14"/>
      <c r="J427" s="90"/>
      <c r="K427" s="14"/>
      <c r="L427" s="90"/>
      <c r="M427" s="14"/>
      <c r="N427" s="90"/>
      <c r="O427" s="14"/>
      <c r="P427" s="90"/>
      <c r="Q427" s="14"/>
      <c r="R427" s="90"/>
      <c r="S427" s="14"/>
      <c r="T427" s="90"/>
      <c r="U427" s="14"/>
      <c r="V427" s="90"/>
      <c r="W427" s="14"/>
      <c r="X427" s="90"/>
      <c r="Y427" s="14"/>
      <c r="Z427" s="90"/>
      <c r="AA427" s="14"/>
      <c r="AB427" s="14"/>
    </row>
    <row r="428" spans="6:28" ht="17" x14ac:dyDescent="0.4">
      <c r="F428" s="14"/>
      <c r="G428" s="14"/>
      <c r="H428" s="90"/>
      <c r="I428" s="14"/>
      <c r="J428" s="90"/>
      <c r="K428" s="14"/>
      <c r="L428" s="90"/>
      <c r="M428" s="14"/>
      <c r="N428" s="90"/>
      <c r="O428" s="14"/>
      <c r="P428" s="90"/>
      <c r="Q428" s="14"/>
      <c r="R428" s="90"/>
      <c r="S428" s="14"/>
      <c r="T428" s="90"/>
      <c r="U428" s="14"/>
      <c r="V428" s="90"/>
      <c r="W428" s="14"/>
      <c r="X428" s="90"/>
      <c r="Y428" s="14"/>
      <c r="Z428" s="90"/>
      <c r="AA428" s="14"/>
      <c r="AB428" s="14"/>
    </row>
    <row r="429" spans="6:28" ht="17" x14ac:dyDescent="0.4">
      <c r="F429" s="14"/>
      <c r="G429" s="14"/>
      <c r="H429" s="90"/>
      <c r="I429" s="14"/>
      <c r="J429" s="90"/>
      <c r="K429" s="14"/>
      <c r="L429" s="90"/>
      <c r="M429" s="14"/>
      <c r="N429" s="90"/>
      <c r="O429" s="14"/>
      <c r="P429" s="90"/>
      <c r="Q429" s="14"/>
      <c r="R429" s="90"/>
      <c r="S429" s="14"/>
      <c r="T429" s="90"/>
      <c r="U429" s="14"/>
      <c r="V429" s="90"/>
      <c r="W429" s="14"/>
      <c r="X429" s="90"/>
      <c r="Y429" s="14"/>
      <c r="Z429" s="90"/>
      <c r="AA429" s="14"/>
      <c r="AB429" s="14"/>
    </row>
    <row r="430" spans="6:28" ht="17" x14ac:dyDescent="0.4">
      <c r="F430" s="14"/>
      <c r="G430" s="14"/>
      <c r="H430" s="90"/>
      <c r="I430" s="14"/>
      <c r="J430" s="90"/>
      <c r="K430" s="14"/>
      <c r="L430" s="90"/>
      <c r="M430" s="14"/>
      <c r="N430" s="90"/>
      <c r="O430" s="14"/>
      <c r="P430" s="90"/>
      <c r="Q430" s="14"/>
      <c r="R430" s="90"/>
      <c r="S430" s="14"/>
      <c r="T430" s="90"/>
      <c r="U430" s="14"/>
      <c r="V430" s="90"/>
      <c r="W430" s="14"/>
      <c r="X430" s="90"/>
      <c r="Y430" s="14"/>
      <c r="Z430" s="90"/>
      <c r="AA430" s="14"/>
      <c r="AB430" s="14"/>
    </row>
    <row r="431" spans="6:28" ht="17" x14ac:dyDescent="0.4">
      <c r="F431" s="14"/>
      <c r="G431" s="14"/>
      <c r="H431" s="90"/>
      <c r="I431" s="14"/>
      <c r="J431" s="90"/>
      <c r="K431" s="14"/>
      <c r="L431" s="90"/>
      <c r="M431" s="14"/>
      <c r="N431" s="90"/>
      <c r="O431" s="14"/>
      <c r="P431" s="90"/>
      <c r="Q431" s="14"/>
      <c r="R431" s="90"/>
      <c r="S431" s="14"/>
      <c r="T431" s="90"/>
      <c r="U431" s="14"/>
      <c r="V431" s="90"/>
      <c r="W431" s="14"/>
      <c r="X431" s="90"/>
      <c r="Y431" s="14"/>
      <c r="Z431" s="90"/>
      <c r="AA431" s="14"/>
      <c r="AB431" s="14"/>
    </row>
    <row r="432" spans="6:28" ht="17" x14ac:dyDescent="0.4">
      <c r="F432" s="14"/>
      <c r="G432" s="14"/>
      <c r="H432" s="90"/>
      <c r="I432" s="14"/>
      <c r="J432" s="90"/>
      <c r="K432" s="14"/>
      <c r="L432" s="90"/>
      <c r="M432" s="14"/>
      <c r="N432" s="90"/>
      <c r="O432" s="14"/>
      <c r="P432" s="90"/>
      <c r="Q432" s="14"/>
      <c r="R432" s="90"/>
      <c r="S432" s="14"/>
      <c r="T432" s="90"/>
      <c r="U432" s="14"/>
      <c r="V432" s="90"/>
      <c r="W432" s="14"/>
      <c r="X432" s="90"/>
      <c r="Y432" s="14"/>
      <c r="Z432" s="90"/>
      <c r="AA432" s="14"/>
      <c r="AB432" s="14"/>
    </row>
    <row r="433" spans="6:28" ht="17" x14ac:dyDescent="0.4">
      <c r="F433" s="14"/>
      <c r="G433" s="14"/>
      <c r="H433" s="90"/>
      <c r="I433" s="14"/>
      <c r="J433" s="90"/>
      <c r="K433" s="14"/>
      <c r="L433" s="90"/>
      <c r="M433" s="14"/>
      <c r="N433" s="90"/>
      <c r="O433" s="14"/>
      <c r="P433" s="90"/>
      <c r="Q433" s="14"/>
      <c r="R433" s="90"/>
      <c r="S433" s="14"/>
      <c r="T433" s="90"/>
      <c r="U433" s="14"/>
      <c r="V433" s="90"/>
      <c r="W433" s="14"/>
      <c r="X433" s="90"/>
      <c r="Y433" s="14"/>
      <c r="Z433" s="90"/>
      <c r="AA433" s="14"/>
      <c r="AB433" s="14"/>
    </row>
    <row r="434" spans="6:28" ht="17" x14ac:dyDescent="0.4">
      <c r="F434" s="14"/>
      <c r="G434" s="14"/>
      <c r="H434" s="90"/>
      <c r="I434" s="14"/>
      <c r="J434" s="90"/>
      <c r="K434" s="14"/>
      <c r="L434" s="90"/>
      <c r="M434" s="14"/>
      <c r="N434" s="90"/>
      <c r="O434" s="14"/>
      <c r="P434" s="90"/>
      <c r="Q434" s="14"/>
      <c r="R434" s="90"/>
      <c r="S434" s="14"/>
      <c r="T434" s="90"/>
      <c r="U434" s="14"/>
      <c r="V434" s="90"/>
      <c r="W434" s="14"/>
      <c r="X434" s="90"/>
      <c r="Y434" s="14"/>
      <c r="Z434" s="90"/>
      <c r="AA434" s="14"/>
      <c r="AB434" s="14"/>
    </row>
    <row r="435" spans="6:28" ht="17" x14ac:dyDescent="0.4">
      <c r="F435" s="14"/>
      <c r="G435" s="14"/>
      <c r="H435" s="90"/>
      <c r="I435" s="14"/>
      <c r="J435" s="90"/>
      <c r="K435" s="14"/>
      <c r="L435" s="90"/>
      <c r="M435" s="14"/>
      <c r="N435" s="90"/>
      <c r="O435" s="14"/>
      <c r="P435" s="90"/>
      <c r="Q435" s="14"/>
      <c r="R435" s="90"/>
      <c r="S435" s="14"/>
      <c r="T435" s="90"/>
      <c r="U435" s="14"/>
      <c r="V435" s="90"/>
      <c r="W435" s="14"/>
      <c r="X435" s="90"/>
      <c r="Y435" s="14"/>
      <c r="Z435" s="90"/>
      <c r="AA435" s="14"/>
      <c r="AB435" s="14"/>
    </row>
    <row r="436" spans="6:28" ht="17" x14ac:dyDescent="0.4">
      <c r="F436" s="14"/>
      <c r="G436" s="14"/>
      <c r="H436" s="90"/>
      <c r="I436" s="14"/>
      <c r="J436" s="90"/>
      <c r="K436" s="14"/>
      <c r="L436" s="90"/>
      <c r="M436" s="14"/>
      <c r="N436" s="90"/>
      <c r="O436" s="14"/>
      <c r="P436" s="90"/>
      <c r="Q436" s="14"/>
      <c r="R436" s="90"/>
      <c r="S436" s="14"/>
      <c r="T436" s="90"/>
      <c r="U436" s="14"/>
      <c r="V436" s="90"/>
      <c r="W436" s="14"/>
      <c r="X436" s="90"/>
      <c r="Y436" s="14"/>
      <c r="Z436" s="90"/>
      <c r="AA436" s="14"/>
      <c r="AB436" s="14"/>
    </row>
    <row r="437" spans="6:28" ht="17" x14ac:dyDescent="0.4">
      <c r="F437" s="14"/>
      <c r="G437" s="14"/>
      <c r="H437" s="90"/>
      <c r="I437" s="14"/>
      <c r="J437" s="90"/>
      <c r="K437" s="14"/>
      <c r="L437" s="90"/>
      <c r="M437" s="14"/>
      <c r="N437" s="90"/>
      <c r="O437" s="14"/>
      <c r="P437" s="90"/>
      <c r="Q437" s="14"/>
      <c r="R437" s="90"/>
      <c r="S437" s="14"/>
      <c r="T437" s="90"/>
      <c r="U437" s="14"/>
      <c r="V437" s="90"/>
      <c r="W437" s="14"/>
      <c r="X437" s="90"/>
      <c r="Y437" s="14"/>
      <c r="Z437" s="90"/>
      <c r="AA437" s="14"/>
      <c r="AB437" s="14"/>
    </row>
    <row r="438" spans="6:28" ht="17" x14ac:dyDescent="0.4">
      <c r="F438" s="14"/>
      <c r="G438" s="14"/>
      <c r="H438" s="90"/>
      <c r="I438" s="14"/>
      <c r="J438" s="90"/>
      <c r="K438" s="14"/>
      <c r="L438" s="90"/>
      <c r="M438" s="14"/>
      <c r="N438" s="90"/>
      <c r="O438" s="14"/>
      <c r="P438" s="90"/>
      <c r="Q438" s="14"/>
      <c r="R438" s="90"/>
      <c r="S438" s="14"/>
      <c r="T438" s="90"/>
      <c r="U438" s="14"/>
      <c r="V438" s="90"/>
      <c r="W438" s="14"/>
      <c r="X438" s="90"/>
      <c r="Y438" s="14"/>
      <c r="Z438" s="90"/>
      <c r="AA438" s="14"/>
      <c r="AB438" s="14"/>
    </row>
    <row r="439" spans="6:28" ht="17" x14ac:dyDescent="0.4">
      <c r="F439" s="14"/>
      <c r="G439" s="14"/>
      <c r="H439" s="90"/>
      <c r="I439" s="14"/>
      <c r="J439" s="90"/>
      <c r="K439" s="14"/>
      <c r="L439" s="90"/>
      <c r="M439" s="14"/>
      <c r="N439" s="90"/>
      <c r="O439" s="14"/>
      <c r="P439" s="90"/>
      <c r="Q439" s="14"/>
      <c r="R439" s="90"/>
      <c r="S439" s="14"/>
      <c r="T439" s="90"/>
      <c r="U439" s="14"/>
      <c r="V439" s="90"/>
      <c r="W439" s="14"/>
      <c r="X439" s="90"/>
      <c r="Y439" s="14"/>
      <c r="Z439" s="90"/>
      <c r="AA439" s="14"/>
      <c r="AB439" s="14"/>
    </row>
    <row r="440" spans="6:28" ht="17" x14ac:dyDescent="0.4">
      <c r="F440" s="14"/>
      <c r="G440" s="14"/>
      <c r="H440" s="90"/>
      <c r="I440" s="14"/>
      <c r="J440" s="90"/>
      <c r="K440" s="14"/>
      <c r="L440" s="90"/>
      <c r="M440" s="14"/>
      <c r="N440" s="90"/>
      <c r="O440" s="14"/>
      <c r="P440" s="90"/>
      <c r="Q440" s="14"/>
      <c r="R440" s="90"/>
      <c r="S440" s="14"/>
      <c r="T440" s="90"/>
      <c r="U440" s="14"/>
      <c r="V440" s="90"/>
      <c r="W440" s="14"/>
      <c r="X440" s="90"/>
      <c r="Y440" s="14"/>
      <c r="Z440" s="90"/>
      <c r="AA440" s="14"/>
      <c r="AB440" s="14"/>
    </row>
    <row r="441" spans="6:28" ht="17" x14ac:dyDescent="0.4">
      <c r="F441" s="14"/>
      <c r="G441" s="14"/>
      <c r="H441" s="90"/>
      <c r="I441" s="14"/>
      <c r="J441" s="90"/>
      <c r="K441" s="14"/>
      <c r="L441" s="90"/>
      <c r="M441" s="14"/>
      <c r="N441" s="90"/>
      <c r="O441" s="14"/>
      <c r="P441" s="90"/>
      <c r="Q441" s="14"/>
      <c r="R441" s="90"/>
      <c r="S441" s="14"/>
      <c r="T441" s="90"/>
      <c r="U441" s="14"/>
      <c r="V441" s="90"/>
      <c r="W441" s="14"/>
      <c r="X441" s="90"/>
      <c r="Y441" s="14"/>
      <c r="Z441" s="90"/>
      <c r="AA441" s="14"/>
      <c r="AB441" s="14"/>
    </row>
    <row r="442" spans="6:28" ht="17" x14ac:dyDescent="0.4">
      <c r="F442" s="14"/>
      <c r="G442" s="14"/>
      <c r="H442" s="90"/>
      <c r="I442" s="14"/>
      <c r="J442" s="90"/>
      <c r="K442" s="14"/>
      <c r="L442" s="90"/>
      <c r="M442" s="14"/>
      <c r="N442" s="90"/>
      <c r="O442" s="14"/>
      <c r="P442" s="90"/>
      <c r="Q442" s="14"/>
      <c r="R442" s="90"/>
      <c r="S442" s="14"/>
      <c r="T442" s="90"/>
      <c r="U442" s="14"/>
      <c r="V442" s="90"/>
      <c r="W442" s="14"/>
      <c r="X442" s="90"/>
      <c r="Y442" s="14"/>
      <c r="Z442" s="90"/>
      <c r="AA442" s="14"/>
      <c r="AB442" s="14"/>
    </row>
    <row r="443" spans="6:28" ht="17" x14ac:dyDescent="0.4">
      <c r="F443" s="14"/>
      <c r="G443" s="14"/>
      <c r="H443" s="90"/>
      <c r="I443" s="14"/>
      <c r="J443" s="90"/>
      <c r="K443" s="14"/>
      <c r="L443" s="90"/>
      <c r="M443" s="14"/>
      <c r="N443" s="90"/>
      <c r="O443" s="14"/>
      <c r="P443" s="90"/>
      <c r="Q443" s="14"/>
      <c r="R443" s="90"/>
      <c r="S443" s="14"/>
      <c r="T443" s="90"/>
      <c r="U443" s="14"/>
      <c r="V443" s="90"/>
      <c r="W443" s="14"/>
      <c r="X443" s="90"/>
      <c r="Y443" s="14"/>
      <c r="Z443" s="90"/>
      <c r="AA443" s="14"/>
      <c r="AB443" s="14"/>
    </row>
    <row r="444" spans="6:28" ht="17" x14ac:dyDescent="0.4">
      <c r="F444" s="14"/>
      <c r="G444" s="14"/>
      <c r="H444" s="90"/>
      <c r="I444" s="14"/>
      <c r="J444" s="90"/>
      <c r="K444" s="14"/>
      <c r="L444" s="90"/>
      <c r="M444" s="14"/>
      <c r="N444" s="90"/>
      <c r="O444" s="14"/>
      <c r="P444" s="90"/>
      <c r="Q444" s="14"/>
      <c r="R444" s="90"/>
      <c r="S444" s="14"/>
      <c r="T444" s="90"/>
      <c r="U444" s="14"/>
      <c r="V444" s="90"/>
      <c r="W444" s="14"/>
      <c r="X444" s="90"/>
      <c r="Y444" s="14"/>
      <c r="Z444" s="90"/>
      <c r="AA444" s="14"/>
      <c r="AB444" s="14"/>
    </row>
    <row r="445" spans="6:28" ht="17" x14ac:dyDescent="0.4">
      <c r="F445" s="14"/>
      <c r="G445" s="14"/>
      <c r="H445" s="90"/>
      <c r="I445" s="14"/>
      <c r="J445" s="90"/>
      <c r="K445" s="14"/>
      <c r="L445" s="90"/>
      <c r="M445" s="14"/>
      <c r="N445" s="90"/>
      <c r="O445" s="14"/>
      <c r="P445" s="90"/>
      <c r="Q445" s="14"/>
      <c r="R445" s="90"/>
      <c r="S445" s="14"/>
      <c r="T445" s="90"/>
      <c r="U445" s="14"/>
      <c r="V445" s="90"/>
      <c r="W445" s="14"/>
      <c r="X445" s="90"/>
      <c r="Y445" s="14"/>
      <c r="Z445" s="90"/>
      <c r="AA445" s="14"/>
      <c r="AB445" s="14"/>
    </row>
    <row r="446" spans="6:28" ht="17" x14ac:dyDescent="0.4">
      <c r="F446" s="14"/>
      <c r="G446" s="14"/>
      <c r="H446" s="90"/>
      <c r="I446" s="14"/>
      <c r="J446" s="90"/>
      <c r="K446" s="14"/>
      <c r="L446" s="90"/>
      <c r="M446" s="14"/>
      <c r="N446" s="90"/>
      <c r="O446" s="14"/>
      <c r="P446" s="90"/>
      <c r="Q446" s="14"/>
      <c r="R446" s="90"/>
      <c r="S446" s="14"/>
      <c r="T446" s="90"/>
      <c r="U446" s="14"/>
      <c r="V446" s="90"/>
      <c r="W446" s="14"/>
      <c r="X446" s="90"/>
      <c r="Y446" s="14"/>
      <c r="Z446" s="90"/>
      <c r="AA446" s="14"/>
      <c r="AB446" s="14"/>
    </row>
    <row r="447" spans="6:28" ht="17" x14ac:dyDescent="0.4">
      <c r="F447" s="14"/>
      <c r="G447" s="14"/>
      <c r="H447" s="90"/>
      <c r="I447" s="14"/>
      <c r="J447" s="90"/>
      <c r="K447" s="14"/>
      <c r="L447" s="90"/>
      <c r="M447" s="14"/>
      <c r="N447" s="90"/>
      <c r="O447" s="14"/>
      <c r="P447" s="90"/>
      <c r="Q447" s="14"/>
      <c r="R447" s="90"/>
      <c r="S447" s="14"/>
      <c r="T447" s="90"/>
      <c r="U447" s="14"/>
      <c r="V447" s="90"/>
      <c r="W447" s="14"/>
      <c r="X447" s="90"/>
      <c r="Y447" s="14"/>
      <c r="Z447" s="90"/>
      <c r="AA447" s="14"/>
      <c r="AB447" s="14"/>
    </row>
    <row r="448" spans="6:28" ht="17" x14ac:dyDescent="0.4">
      <c r="F448" s="14"/>
      <c r="G448" s="14"/>
      <c r="H448" s="90"/>
      <c r="I448" s="14"/>
      <c r="J448" s="90"/>
      <c r="K448" s="14"/>
      <c r="L448" s="90"/>
      <c r="M448" s="14"/>
      <c r="N448" s="90"/>
      <c r="O448" s="14"/>
      <c r="P448" s="90"/>
      <c r="Q448" s="14"/>
      <c r="R448" s="90"/>
      <c r="S448" s="14"/>
      <c r="T448" s="90"/>
      <c r="U448" s="14"/>
      <c r="V448" s="90"/>
      <c r="W448" s="14"/>
      <c r="X448" s="90"/>
      <c r="Y448" s="14"/>
      <c r="Z448" s="90"/>
      <c r="AA448" s="14"/>
      <c r="AB448" s="14"/>
    </row>
    <row r="449" spans="6:28" ht="17" x14ac:dyDescent="0.4">
      <c r="F449" s="14"/>
      <c r="G449" s="14"/>
      <c r="H449" s="90"/>
      <c r="I449" s="14"/>
      <c r="J449" s="90"/>
      <c r="K449" s="14"/>
      <c r="L449" s="90"/>
      <c r="M449" s="14"/>
      <c r="N449" s="90"/>
      <c r="O449" s="14"/>
      <c r="P449" s="90"/>
      <c r="Q449" s="14"/>
      <c r="R449" s="90"/>
      <c r="S449" s="14"/>
      <c r="T449" s="90"/>
      <c r="U449" s="14"/>
      <c r="V449" s="90"/>
      <c r="W449" s="14"/>
      <c r="X449" s="90"/>
      <c r="Y449" s="14"/>
      <c r="Z449" s="90"/>
      <c r="AA449" s="14"/>
      <c r="AB449" s="14"/>
    </row>
    <row r="450" spans="6:28" ht="17" x14ac:dyDescent="0.4">
      <c r="F450" s="14"/>
      <c r="G450" s="14"/>
      <c r="H450" s="90"/>
      <c r="I450" s="14"/>
      <c r="J450" s="90"/>
      <c r="K450" s="14"/>
      <c r="L450" s="90"/>
      <c r="M450" s="14"/>
      <c r="N450" s="90"/>
      <c r="O450" s="14"/>
      <c r="P450" s="90"/>
      <c r="Q450" s="14"/>
      <c r="R450" s="90"/>
      <c r="S450" s="14"/>
      <c r="T450" s="90"/>
      <c r="U450" s="14"/>
      <c r="V450" s="90"/>
      <c r="W450" s="14"/>
      <c r="X450" s="90"/>
      <c r="Y450" s="14"/>
      <c r="Z450" s="90"/>
      <c r="AA450" s="14"/>
      <c r="AB450" s="14"/>
    </row>
    <row r="451" spans="6:28" ht="17" x14ac:dyDescent="0.4">
      <c r="F451" s="14"/>
      <c r="G451" s="14"/>
      <c r="H451" s="90"/>
      <c r="I451" s="14"/>
      <c r="J451" s="90"/>
      <c r="K451" s="14"/>
      <c r="L451" s="90"/>
      <c r="M451" s="14"/>
      <c r="N451" s="90"/>
      <c r="O451" s="14"/>
      <c r="P451" s="90"/>
      <c r="Q451" s="14"/>
      <c r="R451" s="90"/>
      <c r="S451" s="14"/>
      <c r="T451" s="90"/>
      <c r="U451" s="14"/>
      <c r="V451" s="90"/>
      <c r="W451" s="14"/>
      <c r="X451" s="90"/>
      <c r="Y451" s="14"/>
      <c r="Z451" s="90"/>
      <c r="AA451" s="14"/>
      <c r="AB451" s="14"/>
    </row>
    <row r="452" spans="6:28" ht="17" x14ac:dyDescent="0.4">
      <c r="F452" s="14"/>
      <c r="G452" s="14"/>
      <c r="H452" s="90"/>
      <c r="I452" s="14"/>
      <c r="J452" s="90"/>
      <c r="K452" s="14"/>
      <c r="L452" s="90"/>
      <c r="M452" s="14"/>
      <c r="N452" s="90"/>
      <c r="O452" s="14"/>
      <c r="P452" s="90"/>
      <c r="Q452" s="14"/>
      <c r="R452" s="90"/>
      <c r="S452" s="14"/>
      <c r="T452" s="90"/>
      <c r="U452" s="14"/>
      <c r="V452" s="90"/>
      <c r="W452" s="14"/>
      <c r="X452" s="90"/>
      <c r="Y452" s="14"/>
      <c r="Z452" s="90"/>
      <c r="AA452" s="14"/>
      <c r="AB452" s="14"/>
    </row>
    <row r="453" spans="6:28" ht="17" x14ac:dyDescent="0.4">
      <c r="F453" s="14"/>
      <c r="G453" s="14"/>
      <c r="H453" s="90"/>
      <c r="I453" s="14"/>
      <c r="J453" s="90"/>
      <c r="K453" s="14"/>
      <c r="L453" s="90"/>
      <c r="M453" s="14"/>
      <c r="N453" s="90"/>
      <c r="O453" s="14"/>
      <c r="P453" s="90"/>
      <c r="Q453" s="14"/>
      <c r="R453" s="90"/>
      <c r="S453" s="14"/>
      <c r="T453" s="90"/>
      <c r="U453" s="14"/>
      <c r="V453" s="90"/>
      <c r="W453" s="14"/>
      <c r="X453" s="90"/>
      <c r="Y453" s="14"/>
      <c r="Z453" s="90"/>
      <c r="AA453" s="14"/>
      <c r="AB453" s="14"/>
    </row>
    <row r="454" spans="6:28" ht="17" x14ac:dyDescent="0.4">
      <c r="F454" s="14"/>
      <c r="G454" s="14"/>
      <c r="H454" s="90"/>
      <c r="I454" s="14"/>
      <c r="J454" s="90"/>
      <c r="K454" s="14"/>
      <c r="L454" s="90"/>
      <c r="M454" s="14"/>
      <c r="N454" s="90"/>
      <c r="O454" s="14"/>
      <c r="P454" s="90"/>
      <c r="Q454" s="14"/>
      <c r="R454" s="90"/>
      <c r="S454" s="14"/>
      <c r="T454" s="90"/>
      <c r="U454" s="14"/>
      <c r="V454" s="90"/>
      <c r="W454" s="14"/>
      <c r="X454" s="90"/>
      <c r="Y454" s="14"/>
      <c r="Z454" s="90"/>
      <c r="AA454" s="14"/>
      <c r="AB454" s="14"/>
    </row>
    <row r="455" spans="6:28" ht="17" x14ac:dyDescent="0.4">
      <c r="F455" s="14"/>
      <c r="G455" s="14"/>
      <c r="H455" s="90"/>
      <c r="I455" s="14"/>
      <c r="J455" s="90"/>
      <c r="K455" s="14"/>
      <c r="L455" s="90"/>
      <c r="M455" s="14"/>
      <c r="N455" s="90"/>
      <c r="O455" s="14"/>
      <c r="P455" s="90"/>
      <c r="Q455" s="14"/>
      <c r="R455" s="90"/>
      <c r="S455" s="14"/>
      <c r="T455" s="90"/>
      <c r="U455" s="14"/>
      <c r="V455" s="90"/>
      <c r="W455" s="14"/>
      <c r="X455" s="90"/>
      <c r="Y455" s="14"/>
      <c r="Z455" s="90"/>
      <c r="AA455" s="14"/>
      <c r="AB455" s="14"/>
    </row>
    <row r="456" spans="6:28" ht="17" x14ac:dyDescent="0.4">
      <c r="F456" s="14"/>
      <c r="G456" s="14"/>
      <c r="H456" s="90"/>
      <c r="I456" s="14"/>
      <c r="J456" s="90"/>
      <c r="K456" s="14"/>
      <c r="L456" s="90"/>
      <c r="M456" s="14"/>
      <c r="N456" s="90"/>
      <c r="O456" s="14"/>
      <c r="P456" s="90"/>
      <c r="Q456" s="14"/>
      <c r="R456" s="90"/>
      <c r="S456" s="14"/>
      <c r="T456" s="90"/>
      <c r="U456" s="14"/>
      <c r="V456" s="90"/>
      <c r="W456" s="14"/>
      <c r="X456" s="90"/>
      <c r="Y456" s="14"/>
      <c r="Z456" s="90"/>
      <c r="AA456" s="14"/>
      <c r="AB456" s="14"/>
    </row>
    <row r="457" spans="6:28" ht="17" x14ac:dyDescent="0.4">
      <c r="F457" s="14"/>
      <c r="G457" s="14"/>
      <c r="H457" s="90"/>
      <c r="I457" s="14"/>
      <c r="J457" s="90"/>
      <c r="K457" s="14"/>
      <c r="L457" s="90"/>
      <c r="M457" s="14"/>
      <c r="N457" s="90"/>
      <c r="O457" s="14"/>
      <c r="P457" s="90"/>
      <c r="Q457" s="14"/>
      <c r="R457" s="90"/>
      <c r="S457" s="14"/>
      <c r="T457" s="90"/>
      <c r="U457" s="14"/>
      <c r="V457" s="90"/>
      <c r="W457" s="14"/>
      <c r="X457" s="90"/>
      <c r="Y457" s="14"/>
      <c r="Z457" s="90"/>
      <c r="AA457" s="14"/>
      <c r="AB457" s="14"/>
    </row>
    <row r="458" spans="6:28" ht="17" x14ac:dyDescent="0.4">
      <c r="F458" s="14"/>
      <c r="G458" s="14"/>
      <c r="H458" s="90"/>
      <c r="I458" s="14"/>
      <c r="J458" s="90"/>
      <c r="K458" s="14"/>
      <c r="L458" s="90"/>
      <c r="M458" s="14"/>
      <c r="N458" s="90"/>
      <c r="O458" s="14"/>
      <c r="P458" s="90"/>
      <c r="Q458" s="14"/>
      <c r="R458" s="90"/>
      <c r="S458" s="14"/>
      <c r="T458" s="90"/>
      <c r="U458" s="14"/>
      <c r="V458" s="90"/>
      <c r="W458" s="14"/>
      <c r="X458" s="90"/>
      <c r="Y458" s="14"/>
      <c r="Z458" s="90"/>
      <c r="AA458" s="14"/>
      <c r="AB458" s="14"/>
    </row>
    <row r="459" spans="6:28" ht="17" x14ac:dyDescent="0.4">
      <c r="F459" s="14"/>
      <c r="G459" s="14"/>
      <c r="H459" s="90"/>
      <c r="I459" s="14"/>
      <c r="J459" s="90"/>
      <c r="K459" s="14"/>
      <c r="L459" s="90"/>
      <c r="M459" s="14"/>
      <c r="N459" s="90"/>
      <c r="O459" s="14"/>
      <c r="P459" s="90"/>
      <c r="Q459" s="14"/>
      <c r="R459" s="90"/>
      <c r="S459" s="14"/>
      <c r="T459" s="90"/>
      <c r="U459" s="14"/>
      <c r="V459" s="90"/>
      <c r="W459" s="14"/>
      <c r="X459" s="90"/>
      <c r="Y459" s="14"/>
      <c r="Z459" s="90"/>
      <c r="AA459" s="14"/>
      <c r="AB459" s="14"/>
    </row>
    <row r="460" spans="6:28" ht="17" x14ac:dyDescent="0.4">
      <c r="F460" s="14"/>
      <c r="G460" s="14"/>
      <c r="H460" s="90"/>
      <c r="I460" s="14"/>
      <c r="J460" s="90"/>
      <c r="K460" s="14"/>
      <c r="L460" s="90"/>
      <c r="M460" s="14"/>
      <c r="N460" s="90"/>
      <c r="O460" s="14"/>
      <c r="P460" s="90"/>
      <c r="Q460" s="14"/>
      <c r="R460" s="90"/>
      <c r="S460" s="14"/>
      <c r="T460" s="90"/>
      <c r="U460" s="14"/>
      <c r="V460" s="90"/>
      <c r="W460" s="14"/>
      <c r="X460" s="90"/>
      <c r="Y460" s="14"/>
      <c r="Z460" s="90"/>
      <c r="AA460" s="14"/>
      <c r="AB460" s="14"/>
    </row>
    <row r="461" spans="6:28" ht="17" x14ac:dyDescent="0.4">
      <c r="F461" s="14"/>
      <c r="G461" s="14"/>
      <c r="H461" s="90"/>
      <c r="I461" s="14"/>
      <c r="J461" s="90"/>
      <c r="K461" s="14"/>
      <c r="L461" s="90"/>
      <c r="M461" s="14"/>
      <c r="N461" s="90"/>
      <c r="O461" s="14"/>
      <c r="P461" s="90"/>
      <c r="Q461" s="14"/>
      <c r="R461" s="90"/>
      <c r="S461" s="14"/>
      <c r="T461" s="90"/>
      <c r="U461" s="14"/>
      <c r="V461" s="90"/>
      <c r="W461" s="14"/>
      <c r="X461" s="90"/>
      <c r="Y461" s="14"/>
      <c r="Z461" s="90"/>
      <c r="AA461" s="14"/>
      <c r="AB461" s="14"/>
    </row>
    <row r="462" spans="6:28" ht="17" x14ac:dyDescent="0.4">
      <c r="F462" s="14"/>
      <c r="G462" s="14"/>
      <c r="H462" s="90"/>
      <c r="I462" s="14"/>
      <c r="J462" s="90"/>
      <c r="K462" s="14"/>
      <c r="L462" s="90"/>
      <c r="M462" s="14"/>
      <c r="N462" s="90"/>
      <c r="O462" s="14"/>
      <c r="P462" s="90"/>
      <c r="Q462" s="14"/>
      <c r="R462" s="90"/>
      <c r="S462" s="14"/>
      <c r="T462" s="90"/>
      <c r="U462" s="14"/>
      <c r="V462" s="90"/>
      <c r="W462" s="14"/>
      <c r="X462" s="90"/>
      <c r="Y462" s="14"/>
      <c r="Z462" s="90"/>
      <c r="AA462" s="14"/>
      <c r="AB462" s="14"/>
    </row>
    <row r="463" spans="6:28" ht="17" x14ac:dyDescent="0.4">
      <c r="F463" s="14"/>
      <c r="G463" s="14"/>
      <c r="H463" s="90"/>
      <c r="I463" s="14"/>
      <c r="J463" s="90"/>
      <c r="K463" s="14"/>
      <c r="L463" s="90"/>
      <c r="M463" s="14"/>
      <c r="N463" s="90"/>
      <c r="O463" s="14"/>
      <c r="P463" s="90"/>
      <c r="Q463" s="14"/>
      <c r="R463" s="90"/>
      <c r="S463" s="14"/>
      <c r="T463" s="90"/>
      <c r="U463" s="14"/>
      <c r="V463" s="90"/>
      <c r="W463" s="14"/>
      <c r="X463" s="90"/>
      <c r="Y463" s="14"/>
      <c r="Z463" s="90"/>
      <c r="AA463" s="14"/>
      <c r="AB463" s="14"/>
    </row>
    <row r="464" spans="6:28" ht="17" x14ac:dyDescent="0.4">
      <c r="F464" s="14"/>
      <c r="G464" s="14"/>
      <c r="H464" s="90"/>
      <c r="I464" s="14"/>
      <c r="J464" s="90"/>
      <c r="K464" s="14"/>
      <c r="L464" s="90"/>
      <c r="M464" s="14"/>
      <c r="N464" s="90"/>
      <c r="O464" s="14"/>
      <c r="P464" s="90"/>
      <c r="Q464" s="14"/>
      <c r="R464" s="90"/>
      <c r="S464" s="14"/>
      <c r="T464" s="90"/>
      <c r="U464" s="14"/>
      <c r="V464" s="90"/>
      <c r="W464" s="14"/>
      <c r="X464" s="90"/>
      <c r="Y464" s="14"/>
      <c r="Z464" s="90"/>
      <c r="AA464" s="14"/>
      <c r="AB464" s="14"/>
    </row>
    <row r="465" spans="6:28" ht="17" x14ac:dyDescent="0.4">
      <c r="F465" s="14"/>
      <c r="G465" s="14"/>
      <c r="H465" s="90"/>
      <c r="I465" s="14"/>
      <c r="J465" s="90"/>
      <c r="K465" s="14"/>
      <c r="L465" s="90"/>
      <c r="M465" s="14"/>
      <c r="N465" s="90"/>
      <c r="O465" s="14"/>
      <c r="P465" s="90"/>
      <c r="Q465" s="14"/>
      <c r="R465" s="90"/>
      <c r="S465" s="14"/>
      <c r="T465" s="90"/>
      <c r="U465" s="14"/>
      <c r="V465" s="90"/>
      <c r="W465" s="14"/>
      <c r="X465" s="90"/>
      <c r="Y465" s="14"/>
      <c r="Z465" s="90"/>
      <c r="AA465" s="14"/>
      <c r="AB465" s="14"/>
    </row>
    <row r="466" spans="6:28" ht="17" x14ac:dyDescent="0.4">
      <c r="F466" s="14"/>
      <c r="G466" s="14"/>
      <c r="H466" s="90"/>
      <c r="I466" s="14"/>
      <c r="J466" s="90"/>
      <c r="K466" s="14"/>
      <c r="L466" s="90"/>
      <c r="M466" s="14"/>
      <c r="N466" s="90"/>
      <c r="O466" s="14"/>
      <c r="P466" s="90"/>
      <c r="Q466" s="14"/>
      <c r="R466" s="90"/>
      <c r="S466" s="14"/>
      <c r="T466" s="90"/>
      <c r="U466" s="14"/>
      <c r="V466" s="90"/>
      <c r="W466" s="14"/>
      <c r="X466" s="90"/>
      <c r="Y466" s="14"/>
      <c r="Z466" s="90"/>
      <c r="AA466" s="14"/>
      <c r="AB466" s="14"/>
    </row>
    <row r="467" spans="6:28" ht="17" x14ac:dyDescent="0.4">
      <c r="F467" s="14"/>
      <c r="G467" s="14"/>
      <c r="H467" s="90"/>
      <c r="I467" s="14"/>
      <c r="J467" s="90"/>
      <c r="K467" s="14"/>
      <c r="L467" s="90"/>
      <c r="M467" s="14"/>
      <c r="N467" s="90"/>
      <c r="O467" s="14"/>
      <c r="P467" s="90"/>
      <c r="Q467" s="14"/>
      <c r="R467" s="90"/>
      <c r="S467" s="14"/>
      <c r="T467" s="90"/>
      <c r="U467" s="14"/>
      <c r="V467" s="90"/>
      <c r="W467" s="14"/>
      <c r="X467" s="90"/>
      <c r="Y467" s="14"/>
      <c r="Z467" s="90"/>
      <c r="AA467" s="14"/>
      <c r="AB467" s="14"/>
    </row>
    <row r="468" spans="6:28" ht="17" x14ac:dyDescent="0.4">
      <c r="F468" s="14"/>
      <c r="G468" s="14"/>
      <c r="H468" s="90"/>
      <c r="I468" s="14"/>
      <c r="J468" s="90"/>
      <c r="K468" s="14"/>
      <c r="L468" s="90"/>
      <c r="M468" s="14"/>
      <c r="N468" s="90"/>
      <c r="O468" s="14"/>
      <c r="P468" s="90"/>
      <c r="Q468" s="14"/>
      <c r="R468" s="90"/>
      <c r="S468" s="14"/>
      <c r="T468" s="90"/>
      <c r="U468" s="14"/>
      <c r="V468" s="90"/>
      <c r="W468" s="14"/>
      <c r="X468" s="90"/>
      <c r="Y468" s="14"/>
      <c r="Z468" s="90"/>
      <c r="AA468" s="14"/>
      <c r="AB468" s="14"/>
    </row>
    <row r="469" spans="6:28" ht="17" x14ac:dyDescent="0.4">
      <c r="F469" s="14"/>
      <c r="G469" s="14"/>
      <c r="H469" s="90"/>
      <c r="I469" s="14"/>
      <c r="J469" s="90"/>
      <c r="K469" s="14"/>
      <c r="L469" s="90"/>
      <c r="M469" s="14"/>
      <c r="N469" s="90"/>
      <c r="O469" s="14"/>
      <c r="P469" s="90"/>
      <c r="Q469" s="14"/>
      <c r="R469" s="90"/>
      <c r="S469" s="14"/>
      <c r="T469" s="90"/>
      <c r="U469" s="14"/>
      <c r="V469" s="90"/>
      <c r="W469" s="14"/>
      <c r="X469" s="90"/>
      <c r="Y469" s="14"/>
      <c r="Z469" s="90"/>
      <c r="AA469" s="14"/>
      <c r="AB469" s="14"/>
    </row>
    <row r="470" spans="6:28" ht="17" x14ac:dyDescent="0.4">
      <c r="F470" s="14"/>
      <c r="G470" s="14"/>
      <c r="H470" s="90"/>
      <c r="I470" s="14"/>
      <c r="J470" s="90"/>
      <c r="K470" s="14"/>
      <c r="L470" s="90"/>
      <c r="M470" s="14"/>
      <c r="N470" s="90"/>
      <c r="O470" s="14"/>
      <c r="P470" s="90"/>
      <c r="Q470" s="14"/>
      <c r="R470" s="90"/>
      <c r="S470" s="14"/>
      <c r="T470" s="90"/>
      <c r="U470" s="14"/>
      <c r="V470" s="90"/>
      <c r="W470" s="14"/>
      <c r="X470" s="90"/>
      <c r="Y470" s="14"/>
      <c r="Z470" s="90"/>
      <c r="AA470" s="14"/>
      <c r="AB470" s="14"/>
    </row>
    <row r="471" spans="6:28" ht="17" x14ac:dyDescent="0.4">
      <c r="F471" s="14"/>
      <c r="G471" s="14"/>
      <c r="H471" s="90"/>
      <c r="I471" s="14"/>
      <c r="J471" s="90"/>
      <c r="K471" s="14"/>
      <c r="L471" s="90"/>
      <c r="M471" s="14"/>
      <c r="N471" s="90"/>
      <c r="O471" s="14"/>
      <c r="P471" s="90"/>
      <c r="Q471" s="14"/>
      <c r="R471" s="90"/>
      <c r="S471" s="14"/>
      <c r="T471" s="90"/>
      <c r="U471" s="14"/>
      <c r="V471" s="90"/>
      <c r="W471" s="14"/>
      <c r="X471" s="90"/>
      <c r="Y471" s="14"/>
      <c r="Z471" s="90"/>
      <c r="AA471" s="14"/>
      <c r="AB471" s="14"/>
    </row>
    <row r="472" spans="6:28" ht="17" x14ac:dyDescent="0.4">
      <c r="F472" s="14"/>
      <c r="G472" s="14"/>
      <c r="H472" s="90"/>
      <c r="I472" s="14"/>
      <c r="J472" s="90"/>
      <c r="K472" s="14"/>
      <c r="L472" s="90"/>
      <c r="M472" s="14"/>
      <c r="N472" s="90"/>
      <c r="O472" s="14"/>
      <c r="P472" s="90"/>
      <c r="Q472" s="14"/>
      <c r="R472" s="90"/>
      <c r="S472" s="14"/>
      <c r="T472" s="90"/>
      <c r="U472" s="14"/>
      <c r="V472" s="90"/>
      <c r="W472" s="14"/>
      <c r="X472" s="90"/>
      <c r="Y472" s="14"/>
      <c r="Z472" s="90"/>
      <c r="AA472" s="14"/>
      <c r="AB472" s="14"/>
    </row>
    <row r="473" spans="6:28" ht="17" x14ac:dyDescent="0.4">
      <c r="F473" s="14"/>
      <c r="G473" s="14"/>
      <c r="H473" s="90"/>
      <c r="I473" s="14"/>
      <c r="J473" s="90"/>
      <c r="K473" s="14"/>
      <c r="L473" s="90"/>
      <c r="M473" s="14"/>
      <c r="N473" s="90"/>
      <c r="O473" s="14"/>
      <c r="P473" s="90"/>
      <c r="Q473" s="14"/>
      <c r="R473" s="90"/>
      <c r="S473" s="14"/>
      <c r="T473" s="90"/>
      <c r="U473" s="14"/>
      <c r="V473" s="90"/>
      <c r="W473" s="14"/>
      <c r="X473" s="90"/>
      <c r="Y473" s="14"/>
      <c r="Z473" s="90"/>
      <c r="AA473" s="14"/>
      <c r="AB473" s="14"/>
    </row>
    <row r="474" spans="6:28" ht="17" x14ac:dyDescent="0.4">
      <c r="F474" s="14"/>
      <c r="G474" s="14"/>
      <c r="H474" s="90"/>
      <c r="I474" s="14"/>
      <c r="J474" s="90"/>
      <c r="K474" s="14"/>
      <c r="L474" s="90"/>
      <c r="M474" s="14"/>
      <c r="N474" s="90"/>
      <c r="O474" s="14"/>
      <c r="P474" s="90"/>
      <c r="Q474" s="14"/>
      <c r="R474" s="90"/>
      <c r="S474" s="14"/>
      <c r="T474" s="90"/>
      <c r="U474" s="14"/>
      <c r="V474" s="90"/>
      <c r="W474" s="14"/>
      <c r="X474" s="90"/>
      <c r="Y474" s="14"/>
      <c r="Z474" s="90"/>
      <c r="AA474" s="14"/>
      <c r="AB474" s="14"/>
    </row>
    <row r="475" spans="6:28" ht="17" x14ac:dyDescent="0.4">
      <c r="F475" s="14"/>
      <c r="G475" s="14"/>
      <c r="H475" s="90"/>
      <c r="I475" s="14"/>
      <c r="J475" s="90"/>
      <c r="K475" s="14"/>
      <c r="L475" s="90"/>
      <c r="M475" s="14"/>
      <c r="N475" s="90"/>
      <c r="O475" s="14"/>
      <c r="P475" s="90"/>
      <c r="Q475" s="14"/>
      <c r="R475" s="90"/>
      <c r="S475" s="14"/>
      <c r="T475" s="90"/>
      <c r="U475" s="14"/>
      <c r="V475" s="90"/>
      <c r="W475" s="14"/>
      <c r="X475" s="90"/>
      <c r="Y475" s="14"/>
      <c r="Z475" s="90"/>
      <c r="AA475" s="14"/>
      <c r="AB475" s="14"/>
    </row>
    <row r="476" spans="6:28" ht="17" x14ac:dyDescent="0.4">
      <c r="F476" s="14"/>
      <c r="G476" s="14"/>
      <c r="H476" s="90"/>
      <c r="I476" s="14"/>
      <c r="J476" s="90"/>
      <c r="K476" s="14"/>
      <c r="L476" s="90"/>
      <c r="M476" s="14"/>
      <c r="N476" s="90"/>
      <c r="O476" s="14"/>
      <c r="P476" s="90"/>
      <c r="Q476" s="14"/>
      <c r="R476" s="90"/>
      <c r="S476" s="14"/>
      <c r="T476" s="90"/>
      <c r="U476" s="14"/>
      <c r="V476" s="90"/>
      <c r="W476" s="14"/>
      <c r="X476" s="90"/>
      <c r="Y476" s="14"/>
      <c r="Z476" s="90"/>
      <c r="AA476" s="14"/>
      <c r="AB476" s="14"/>
    </row>
    <row r="477" spans="6:28" ht="17" x14ac:dyDescent="0.4">
      <c r="F477" s="14"/>
      <c r="G477" s="14"/>
      <c r="H477" s="90"/>
      <c r="I477" s="14"/>
      <c r="J477" s="90"/>
      <c r="K477" s="14"/>
      <c r="L477" s="90"/>
      <c r="M477" s="14"/>
      <c r="N477" s="90"/>
      <c r="O477" s="14"/>
      <c r="P477" s="90"/>
      <c r="Q477" s="14"/>
      <c r="R477" s="90"/>
      <c r="S477" s="14"/>
      <c r="T477" s="90"/>
      <c r="U477" s="14"/>
      <c r="V477" s="90"/>
      <c r="W477" s="14"/>
      <c r="X477" s="90"/>
      <c r="Y477" s="14"/>
      <c r="Z477" s="90"/>
      <c r="AA477" s="14"/>
      <c r="AB477" s="14"/>
    </row>
    <row r="478" spans="6:28" ht="17" x14ac:dyDescent="0.4">
      <c r="F478" s="14"/>
      <c r="G478" s="14"/>
      <c r="H478" s="90"/>
      <c r="I478" s="14"/>
      <c r="J478" s="90"/>
      <c r="K478" s="14"/>
      <c r="L478" s="90"/>
      <c r="M478" s="14"/>
      <c r="N478" s="90"/>
      <c r="O478" s="14"/>
      <c r="P478" s="90"/>
      <c r="Q478" s="14"/>
      <c r="R478" s="90"/>
      <c r="S478" s="14"/>
      <c r="T478" s="90"/>
      <c r="U478" s="14"/>
      <c r="V478" s="90"/>
      <c r="W478" s="14"/>
      <c r="X478" s="90"/>
      <c r="Y478" s="14"/>
      <c r="Z478" s="90"/>
      <c r="AA478" s="14"/>
      <c r="AB478" s="14"/>
    </row>
    <row r="479" spans="6:28" ht="17" x14ac:dyDescent="0.4">
      <c r="F479" s="14"/>
      <c r="G479" s="14"/>
      <c r="H479" s="90"/>
      <c r="I479" s="14"/>
      <c r="J479" s="90"/>
      <c r="K479" s="14"/>
      <c r="L479" s="90"/>
      <c r="M479" s="14"/>
      <c r="N479" s="90"/>
      <c r="O479" s="14"/>
      <c r="P479" s="90"/>
      <c r="Q479" s="14"/>
      <c r="R479" s="90"/>
      <c r="S479" s="14"/>
      <c r="T479" s="90"/>
      <c r="U479" s="14"/>
      <c r="V479" s="90"/>
      <c r="W479" s="14"/>
      <c r="X479" s="90"/>
      <c r="Y479" s="14"/>
      <c r="Z479" s="90"/>
      <c r="AA479" s="14"/>
      <c r="AB479" s="14"/>
    </row>
    <row r="480" spans="6:28" ht="17" x14ac:dyDescent="0.4">
      <c r="F480" s="14"/>
      <c r="G480" s="14"/>
      <c r="H480" s="90"/>
      <c r="I480" s="14"/>
      <c r="J480" s="90"/>
      <c r="K480" s="14"/>
      <c r="L480" s="90"/>
      <c r="M480" s="14"/>
      <c r="N480" s="90"/>
      <c r="O480" s="14"/>
      <c r="P480" s="90"/>
      <c r="Q480" s="14"/>
      <c r="R480" s="90"/>
      <c r="S480" s="14"/>
      <c r="T480" s="90"/>
      <c r="U480" s="14"/>
      <c r="V480" s="90"/>
      <c r="W480" s="14"/>
      <c r="X480" s="90"/>
      <c r="Y480" s="14"/>
      <c r="Z480" s="90"/>
      <c r="AA480" s="14"/>
      <c r="AB480" s="14"/>
    </row>
    <row r="481" spans="6:28" ht="17" x14ac:dyDescent="0.4">
      <c r="F481" s="14"/>
      <c r="G481" s="14"/>
      <c r="H481" s="90"/>
      <c r="I481" s="14"/>
      <c r="J481" s="90"/>
      <c r="K481" s="14"/>
      <c r="L481" s="90"/>
      <c r="M481" s="14"/>
      <c r="N481" s="90"/>
      <c r="O481" s="14"/>
      <c r="P481" s="90"/>
      <c r="Q481" s="14"/>
      <c r="R481" s="90"/>
      <c r="S481" s="14"/>
      <c r="T481" s="90"/>
      <c r="U481" s="14"/>
      <c r="V481" s="90"/>
      <c r="W481" s="14"/>
      <c r="X481" s="90"/>
      <c r="Y481" s="14"/>
      <c r="Z481" s="90"/>
      <c r="AA481" s="14"/>
      <c r="AB481" s="14"/>
    </row>
    <row r="482" spans="6:28" ht="17" x14ac:dyDescent="0.4">
      <c r="F482" s="14"/>
      <c r="G482" s="14"/>
      <c r="H482" s="90"/>
      <c r="I482" s="14"/>
      <c r="J482" s="90"/>
      <c r="K482" s="14"/>
      <c r="L482" s="90"/>
      <c r="M482" s="14"/>
      <c r="N482" s="90"/>
      <c r="O482" s="14"/>
      <c r="P482" s="90"/>
      <c r="Q482" s="14"/>
      <c r="R482" s="90"/>
      <c r="S482" s="14"/>
      <c r="T482" s="90"/>
      <c r="U482" s="14"/>
      <c r="V482" s="90"/>
      <c r="W482" s="14"/>
      <c r="X482" s="90"/>
      <c r="Y482" s="14"/>
      <c r="Z482" s="90"/>
      <c r="AA482" s="14"/>
      <c r="AB482" s="14"/>
    </row>
    <row r="483" spans="6:28" ht="17" x14ac:dyDescent="0.4">
      <c r="F483" s="14"/>
      <c r="G483" s="14"/>
      <c r="H483" s="90"/>
      <c r="I483" s="14"/>
      <c r="J483" s="90"/>
      <c r="K483" s="14"/>
      <c r="L483" s="90"/>
      <c r="M483" s="14"/>
      <c r="N483" s="90"/>
      <c r="O483" s="14"/>
      <c r="P483" s="90"/>
      <c r="Q483" s="14"/>
      <c r="R483" s="90"/>
      <c r="S483" s="14"/>
      <c r="T483" s="90"/>
      <c r="U483" s="14"/>
      <c r="V483" s="90"/>
      <c r="W483" s="14"/>
      <c r="X483" s="90"/>
      <c r="Y483" s="14"/>
      <c r="Z483" s="90"/>
      <c r="AA483" s="14"/>
      <c r="AB483" s="14"/>
    </row>
    <row r="484" spans="6:28" ht="17" x14ac:dyDescent="0.4">
      <c r="F484" s="14"/>
      <c r="G484" s="14"/>
      <c r="H484" s="90"/>
      <c r="I484" s="14"/>
      <c r="J484" s="90"/>
      <c r="K484" s="14"/>
      <c r="L484" s="90"/>
      <c r="M484" s="14"/>
      <c r="N484" s="90"/>
      <c r="O484" s="14"/>
      <c r="P484" s="90"/>
      <c r="Q484" s="14"/>
      <c r="R484" s="90"/>
      <c r="S484" s="14"/>
      <c r="T484" s="90"/>
      <c r="U484" s="14"/>
      <c r="V484" s="90"/>
      <c r="W484" s="14"/>
      <c r="X484" s="90"/>
      <c r="Y484" s="14"/>
      <c r="Z484" s="90"/>
      <c r="AA484" s="14"/>
      <c r="AB484" s="14"/>
    </row>
    <row r="485" spans="6:28" ht="17" x14ac:dyDescent="0.4">
      <c r="F485" s="14"/>
      <c r="G485" s="14"/>
      <c r="H485" s="90"/>
      <c r="I485" s="14"/>
      <c r="J485" s="90"/>
      <c r="K485" s="14"/>
      <c r="L485" s="90"/>
      <c r="M485" s="14"/>
      <c r="N485" s="90"/>
      <c r="O485" s="14"/>
      <c r="P485" s="90"/>
      <c r="Q485" s="14"/>
      <c r="R485" s="90"/>
      <c r="S485" s="14"/>
      <c r="T485" s="90"/>
      <c r="U485" s="14"/>
      <c r="V485" s="90"/>
      <c r="W485" s="14"/>
      <c r="X485" s="90"/>
      <c r="Y485" s="14"/>
      <c r="Z485" s="90"/>
      <c r="AA485" s="14"/>
      <c r="AB485" s="14"/>
    </row>
    <row r="486" spans="6:28" ht="17" x14ac:dyDescent="0.4">
      <c r="F486" s="14"/>
      <c r="G486" s="14"/>
      <c r="H486" s="90"/>
      <c r="I486" s="14"/>
      <c r="J486" s="90"/>
      <c r="K486" s="14"/>
      <c r="L486" s="90"/>
      <c r="M486" s="14"/>
      <c r="N486" s="90"/>
      <c r="O486" s="14"/>
      <c r="P486" s="90"/>
      <c r="Q486" s="14"/>
      <c r="R486" s="90"/>
      <c r="S486" s="14"/>
      <c r="T486" s="90"/>
      <c r="U486" s="14"/>
      <c r="V486" s="90"/>
      <c r="W486" s="14"/>
      <c r="X486" s="90"/>
      <c r="Y486" s="14"/>
      <c r="Z486" s="90"/>
      <c r="AA486" s="14"/>
      <c r="AB486" s="14"/>
    </row>
    <row r="487" spans="6:28" ht="17" x14ac:dyDescent="0.4">
      <c r="F487" s="14"/>
      <c r="G487" s="14"/>
      <c r="H487" s="90"/>
      <c r="I487" s="14"/>
      <c r="J487" s="90"/>
      <c r="K487" s="14"/>
      <c r="L487" s="90"/>
      <c r="M487" s="14"/>
      <c r="N487" s="90"/>
      <c r="O487" s="14"/>
      <c r="P487" s="90"/>
      <c r="Q487" s="14"/>
      <c r="R487" s="90"/>
      <c r="S487" s="14"/>
      <c r="T487" s="90"/>
      <c r="U487" s="14"/>
      <c r="V487" s="90"/>
      <c r="W487" s="14"/>
      <c r="X487" s="90"/>
      <c r="Y487" s="14"/>
      <c r="Z487" s="90"/>
      <c r="AA487" s="14"/>
      <c r="AB487" s="14"/>
    </row>
    <row r="488" spans="6:28" ht="17" x14ac:dyDescent="0.4">
      <c r="F488" s="14"/>
      <c r="G488" s="14"/>
      <c r="H488" s="90"/>
      <c r="I488" s="14"/>
      <c r="J488" s="90"/>
      <c r="K488" s="14"/>
      <c r="L488" s="90"/>
      <c r="M488" s="14"/>
      <c r="N488" s="90"/>
      <c r="O488" s="14"/>
      <c r="P488" s="90"/>
      <c r="Q488" s="14"/>
      <c r="R488" s="90"/>
      <c r="S488" s="14"/>
      <c r="T488" s="90"/>
      <c r="U488" s="14"/>
      <c r="V488" s="90"/>
      <c r="W488" s="14"/>
      <c r="X488" s="90"/>
      <c r="Y488" s="14"/>
      <c r="Z488" s="90"/>
      <c r="AA488" s="14"/>
      <c r="AB488" s="14"/>
    </row>
    <row r="489" spans="6:28" ht="17" x14ac:dyDescent="0.4">
      <c r="F489" s="14"/>
      <c r="G489" s="14"/>
      <c r="H489" s="90"/>
      <c r="I489" s="14"/>
      <c r="J489" s="90"/>
      <c r="K489" s="14"/>
      <c r="L489" s="90"/>
      <c r="M489" s="14"/>
      <c r="N489" s="90"/>
      <c r="O489" s="14"/>
      <c r="P489" s="90"/>
      <c r="Q489" s="14"/>
      <c r="R489" s="90"/>
      <c r="S489" s="14"/>
      <c r="T489" s="90"/>
      <c r="U489" s="14"/>
      <c r="V489" s="90"/>
      <c r="W489" s="14"/>
      <c r="X489" s="90"/>
      <c r="Y489" s="14"/>
      <c r="Z489" s="90"/>
      <c r="AA489" s="14"/>
      <c r="AB489" s="14"/>
    </row>
    <row r="490" spans="6:28" ht="17" x14ac:dyDescent="0.4">
      <c r="F490" s="14"/>
      <c r="G490" s="14"/>
      <c r="H490" s="90"/>
      <c r="I490" s="14"/>
      <c r="J490" s="90"/>
      <c r="K490" s="14"/>
      <c r="L490" s="90"/>
      <c r="M490" s="14"/>
      <c r="N490" s="90"/>
      <c r="O490" s="14"/>
      <c r="P490" s="90"/>
      <c r="Q490" s="14"/>
      <c r="R490" s="90"/>
      <c r="S490" s="14"/>
      <c r="T490" s="90"/>
      <c r="U490" s="14"/>
      <c r="V490" s="90"/>
      <c r="W490" s="14"/>
      <c r="X490" s="90"/>
      <c r="Y490" s="14"/>
      <c r="Z490" s="90"/>
      <c r="AA490" s="14"/>
      <c r="AB490" s="14"/>
    </row>
    <row r="491" spans="6:28" ht="17" x14ac:dyDescent="0.4">
      <c r="F491" s="14"/>
      <c r="G491" s="14"/>
      <c r="H491" s="90"/>
      <c r="I491" s="14"/>
      <c r="J491" s="90"/>
      <c r="K491" s="14"/>
      <c r="L491" s="90"/>
      <c r="M491" s="14"/>
      <c r="N491" s="90"/>
      <c r="O491" s="14"/>
      <c r="P491" s="90"/>
      <c r="Q491" s="14"/>
      <c r="R491" s="90"/>
      <c r="S491" s="14"/>
      <c r="T491" s="90"/>
      <c r="U491" s="14"/>
      <c r="V491" s="90"/>
      <c r="W491" s="14"/>
      <c r="X491" s="90"/>
      <c r="Y491" s="14"/>
      <c r="Z491" s="90"/>
      <c r="AA491" s="14"/>
      <c r="AB491" s="14"/>
    </row>
    <row r="492" spans="6:28" ht="17" x14ac:dyDescent="0.4">
      <c r="F492" s="14"/>
      <c r="G492" s="14"/>
      <c r="H492" s="90"/>
      <c r="I492" s="14"/>
      <c r="J492" s="90"/>
      <c r="K492" s="14"/>
      <c r="L492" s="90"/>
      <c r="M492" s="14"/>
      <c r="N492" s="90"/>
      <c r="O492" s="14"/>
      <c r="P492" s="90"/>
      <c r="Q492" s="14"/>
      <c r="R492" s="90"/>
      <c r="S492" s="14"/>
      <c r="T492" s="90"/>
      <c r="U492" s="14"/>
      <c r="V492" s="90"/>
      <c r="W492" s="14"/>
      <c r="X492" s="90"/>
      <c r="Y492" s="14"/>
      <c r="Z492" s="90"/>
      <c r="AA492" s="14"/>
      <c r="AB492" s="14"/>
    </row>
    <row r="493" spans="6:28" ht="17" x14ac:dyDescent="0.4">
      <c r="F493" s="14"/>
      <c r="G493" s="14"/>
      <c r="H493" s="90"/>
      <c r="I493" s="14"/>
      <c r="J493" s="90"/>
      <c r="K493" s="14"/>
      <c r="L493" s="90"/>
      <c r="M493" s="14"/>
      <c r="N493" s="90"/>
      <c r="O493" s="14"/>
      <c r="P493" s="90"/>
      <c r="Q493" s="14"/>
      <c r="R493" s="90"/>
      <c r="S493" s="14"/>
      <c r="T493" s="90"/>
      <c r="U493" s="14"/>
      <c r="V493" s="90"/>
      <c r="W493" s="14"/>
      <c r="X493" s="90"/>
      <c r="Y493" s="14"/>
      <c r="Z493" s="90"/>
      <c r="AA493" s="14"/>
      <c r="AB493" s="14"/>
    </row>
    <row r="494" spans="6:28" ht="17" x14ac:dyDescent="0.4">
      <c r="F494" s="14"/>
      <c r="G494" s="14"/>
      <c r="H494" s="90"/>
      <c r="I494" s="14"/>
      <c r="J494" s="90"/>
      <c r="K494" s="14"/>
      <c r="L494" s="90"/>
      <c r="M494" s="14"/>
      <c r="N494" s="90"/>
      <c r="O494" s="14"/>
      <c r="P494" s="90"/>
      <c r="Q494" s="14"/>
      <c r="R494" s="90"/>
      <c r="S494" s="14"/>
      <c r="T494" s="90"/>
      <c r="U494" s="14"/>
      <c r="V494" s="90"/>
      <c r="W494" s="14"/>
      <c r="X494" s="90"/>
      <c r="Y494" s="14"/>
      <c r="Z494" s="90"/>
      <c r="AA494" s="14"/>
      <c r="AB494" s="14"/>
    </row>
    <row r="495" spans="6:28" ht="17" x14ac:dyDescent="0.4">
      <c r="F495" s="14"/>
      <c r="G495" s="14"/>
      <c r="H495" s="90"/>
      <c r="I495" s="14"/>
      <c r="J495" s="90"/>
      <c r="K495" s="14"/>
      <c r="L495" s="90"/>
      <c r="M495" s="14"/>
      <c r="N495" s="90"/>
      <c r="O495" s="14"/>
      <c r="P495" s="90"/>
      <c r="Q495" s="14"/>
      <c r="R495" s="90"/>
      <c r="S495" s="14"/>
      <c r="T495" s="90"/>
      <c r="U495" s="14"/>
      <c r="V495" s="90"/>
      <c r="W495" s="14"/>
      <c r="X495" s="90"/>
      <c r="Y495" s="14"/>
      <c r="Z495" s="90"/>
      <c r="AA495" s="14"/>
      <c r="AB495" s="14"/>
    </row>
    <row r="496" spans="6:28" ht="17" x14ac:dyDescent="0.4">
      <c r="F496" s="14"/>
      <c r="G496" s="14"/>
      <c r="H496" s="90"/>
      <c r="I496" s="14"/>
      <c r="J496" s="90"/>
      <c r="K496" s="14"/>
      <c r="L496" s="90"/>
      <c r="M496" s="14"/>
      <c r="N496" s="90"/>
      <c r="O496" s="14"/>
      <c r="P496" s="90"/>
      <c r="Q496" s="14"/>
      <c r="R496" s="90"/>
      <c r="S496" s="14"/>
      <c r="T496" s="90"/>
      <c r="U496" s="14"/>
      <c r="V496" s="90"/>
      <c r="W496" s="14"/>
      <c r="X496" s="90"/>
      <c r="Y496" s="14"/>
      <c r="Z496" s="90"/>
      <c r="AA496" s="14"/>
      <c r="AB496" s="14"/>
    </row>
    <row r="497" spans="6:28" ht="17" x14ac:dyDescent="0.4">
      <c r="F497" s="14"/>
      <c r="G497" s="14"/>
      <c r="H497" s="90"/>
      <c r="I497" s="14"/>
      <c r="J497" s="90"/>
      <c r="K497" s="14"/>
      <c r="L497" s="90"/>
      <c r="M497" s="14"/>
      <c r="N497" s="90"/>
      <c r="O497" s="14"/>
      <c r="P497" s="90"/>
      <c r="Q497" s="14"/>
      <c r="R497" s="90"/>
      <c r="S497" s="14"/>
      <c r="T497" s="90"/>
      <c r="U497" s="14"/>
      <c r="V497" s="90"/>
      <c r="W497" s="14"/>
      <c r="X497" s="90"/>
      <c r="Y497" s="14"/>
      <c r="Z497" s="90"/>
      <c r="AA497" s="14"/>
      <c r="AB497" s="14"/>
    </row>
    <row r="498" spans="6:28" ht="17" x14ac:dyDescent="0.4">
      <c r="F498" s="14"/>
      <c r="G498" s="14"/>
      <c r="H498" s="90"/>
      <c r="I498" s="14"/>
      <c r="J498" s="90"/>
      <c r="K498" s="14"/>
      <c r="L498" s="90"/>
      <c r="M498" s="14"/>
      <c r="N498" s="90"/>
      <c r="O498" s="14"/>
      <c r="P498" s="90"/>
      <c r="Q498" s="14"/>
      <c r="R498" s="90"/>
      <c r="S498" s="14"/>
      <c r="T498" s="90"/>
      <c r="U498" s="14"/>
      <c r="V498" s="90"/>
      <c r="W498" s="14"/>
      <c r="X498" s="90"/>
      <c r="Y498" s="14"/>
      <c r="Z498" s="90"/>
      <c r="AA498" s="14"/>
      <c r="AB498" s="14"/>
    </row>
    <row r="499" spans="6:28" ht="17" x14ac:dyDescent="0.4">
      <c r="F499" s="14"/>
      <c r="G499" s="14"/>
      <c r="H499" s="90"/>
      <c r="I499" s="14"/>
      <c r="J499" s="90"/>
      <c r="K499" s="14"/>
      <c r="L499" s="90"/>
      <c r="M499" s="14"/>
      <c r="N499" s="90"/>
      <c r="O499" s="14"/>
      <c r="P499" s="90"/>
      <c r="Q499" s="14"/>
      <c r="R499" s="90"/>
      <c r="S499" s="14"/>
      <c r="T499" s="90"/>
      <c r="U499" s="14"/>
      <c r="V499" s="90"/>
      <c r="W499" s="14"/>
      <c r="X499" s="90"/>
      <c r="Y499" s="14"/>
      <c r="Z499" s="90"/>
      <c r="AA499" s="14"/>
      <c r="AB499" s="14"/>
    </row>
    <row r="500" spans="6:28" ht="17" x14ac:dyDescent="0.4">
      <c r="F500" s="14"/>
      <c r="G500" s="14"/>
      <c r="H500" s="90"/>
      <c r="I500" s="14"/>
      <c r="J500" s="90"/>
      <c r="K500" s="14"/>
      <c r="L500" s="90"/>
      <c r="M500" s="14"/>
      <c r="N500" s="90"/>
      <c r="O500" s="14"/>
      <c r="P500" s="90"/>
      <c r="Q500" s="14"/>
      <c r="R500" s="90"/>
      <c r="S500" s="14"/>
      <c r="T500" s="90"/>
      <c r="U500" s="14"/>
      <c r="V500" s="90"/>
      <c r="W500" s="14"/>
      <c r="X500" s="90"/>
      <c r="Y500" s="14"/>
      <c r="Z500" s="90"/>
      <c r="AA500" s="14"/>
      <c r="AB500" s="14"/>
    </row>
    <row r="501" spans="6:28" ht="17" x14ac:dyDescent="0.4">
      <c r="F501" s="14"/>
      <c r="G501" s="14"/>
      <c r="H501" s="90"/>
      <c r="I501" s="14"/>
      <c r="J501" s="90"/>
      <c r="K501" s="14"/>
      <c r="L501" s="90"/>
      <c r="M501" s="14"/>
      <c r="N501" s="90"/>
      <c r="O501" s="14"/>
      <c r="P501" s="90"/>
      <c r="Q501" s="14"/>
      <c r="R501" s="90"/>
      <c r="S501" s="14"/>
      <c r="T501" s="90"/>
      <c r="U501" s="14"/>
      <c r="V501" s="90"/>
      <c r="W501" s="14"/>
      <c r="X501" s="90"/>
      <c r="Y501" s="14"/>
      <c r="Z501" s="90"/>
      <c r="AA501" s="14"/>
      <c r="AB501" s="14"/>
    </row>
    <row r="502" spans="6:28" ht="17" x14ac:dyDescent="0.4">
      <c r="F502" s="14"/>
      <c r="G502" s="14"/>
      <c r="H502" s="90"/>
      <c r="I502" s="14"/>
      <c r="J502" s="90"/>
      <c r="K502" s="14"/>
      <c r="L502" s="90"/>
      <c r="M502" s="14"/>
      <c r="N502" s="90"/>
      <c r="O502" s="14"/>
      <c r="P502" s="90"/>
      <c r="Q502" s="14"/>
      <c r="R502" s="90"/>
      <c r="S502" s="14"/>
      <c r="T502" s="90"/>
      <c r="U502" s="14"/>
      <c r="V502" s="90"/>
      <c r="W502" s="14"/>
      <c r="X502" s="90"/>
      <c r="Y502" s="14"/>
      <c r="Z502" s="90"/>
      <c r="AA502" s="14"/>
      <c r="AB502" s="14"/>
    </row>
    <row r="503" spans="6:28" ht="17" x14ac:dyDescent="0.4">
      <c r="F503" s="14"/>
      <c r="G503" s="14"/>
      <c r="H503" s="90"/>
      <c r="I503" s="14"/>
      <c r="J503" s="90"/>
      <c r="K503" s="14"/>
      <c r="L503" s="90"/>
      <c r="M503" s="14"/>
      <c r="N503" s="90"/>
      <c r="O503" s="14"/>
      <c r="P503" s="90"/>
      <c r="Q503" s="14"/>
      <c r="R503" s="90"/>
      <c r="S503" s="14"/>
      <c r="T503" s="90"/>
      <c r="U503" s="14"/>
      <c r="V503" s="90"/>
      <c r="W503" s="14"/>
      <c r="X503" s="90"/>
      <c r="Y503" s="14"/>
      <c r="Z503" s="90"/>
      <c r="AA503" s="14"/>
      <c r="AB503" s="14"/>
    </row>
    <row r="504" spans="6:28" ht="17" x14ac:dyDescent="0.4">
      <c r="F504" s="14"/>
      <c r="G504" s="14"/>
      <c r="H504" s="90"/>
      <c r="I504" s="14"/>
      <c r="J504" s="90"/>
      <c r="K504" s="14"/>
      <c r="L504" s="90"/>
      <c r="M504" s="14"/>
      <c r="N504" s="90"/>
      <c r="O504" s="14"/>
      <c r="P504" s="90"/>
      <c r="Q504" s="14"/>
      <c r="R504" s="90"/>
      <c r="S504" s="14"/>
      <c r="T504" s="90"/>
      <c r="U504" s="14"/>
      <c r="V504" s="90"/>
      <c r="W504" s="14"/>
      <c r="X504" s="90"/>
      <c r="Y504" s="14"/>
      <c r="Z504" s="90"/>
      <c r="AA504" s="14"/>
      <c r="AB504" s="14"/>
    </row>
    <row r="505" spans="6:28" ht="17" x14ac:dyDescent="0.4">
      <c r="F505" s="14"/>
      <c r="G505" s="14"/>
      <c r="H505" s="90"/>
      <c r="I505" s="14"/>
      <c r="J505" s="90"/>
      <c r="K505" s="14"/>
      <c r="L505" s="90"/>
      <c r="M505" s="14"/>
      <c r="N505" s="90"/>
      <c r="O505" s="14"/>
      <c r="P505" s="90"/>
      <c r="Q505" s="14"/>
      <c r="R505" s="90"/>
      <c r="S505" s="14"/>
      <c r="T505" s="90"/>
      <c r="U505" s="14"/>
      <c r="V505" s="90"/>
      <c r="W505" s="14"/>
      <c r="X505" s="90"/>
      <c r="Y505" s="14"/>
      <c r="Z505" s="90"/>
      <c r="AA505" s="14"/>
      <c r="AB505" s="14"/>
    </row>
    <row r="506" spans="6:28" ht="17" x14ac:dyDescent="0.4">
      <c r="F506" s="14"/>
      <c r="G506" s="14"/>
      <c r="H506" s="90"/>
      <c r="I506" s="14"/>
      <c r="J506" s="90"/>
      <c r="K506" s="14"/>
      <c r="L506" s="90"/>
      <c r="M506" s="14"/>
      <c r="N506" s="90"/>
      <c r="O506" s="14"/>
      <c r="P506" s="90"/>
      <c r="Q506" s="14"/>
      <c r="R506" s="90"/>
      <c r="S506" s="14"/>
      <c r="T506" s="90"/>
      <c r="U506" s="14"/>
      <c r="V506" s="90"/>
      <c r="W506" s="14"/>
      <c r="X506" s="90"/>
      <c r="Y506" s="14"/>
      <c r="Z506" s="90"/>
      <c r="AA506" s="14"/>
      <c r="AB506" s="14"/>
    </row>
    <row r="507" spans="6:28" ht="17" x14ac:dyDescent="0.4">
      <c r="F507" s="14"/>
      <c r="G507" s="14"/>
      <c r="H507" s="90"/>
      <c r="I507" s="14"/>
      <c r="J507" s="90"/>
      <c r="K507" s="14"/>
      <c r="L507" s="90"/>
      <c r="M507" s="14"/>
      <c r="N507" s="90"/>
      <c r="O507" s="14"/>
      <c r="P507" s="90"/>
      <c r="Q507" s="14"/>
      <c r="R507" s="90"/>
      <c r="S507" s="14"/>
      <c r="T507" s="90"/>
      <c r="U507" s="14"/>
      <c r="V507" s="90"/>
      <c r="W507" s="14"/>
      <c r="X507" s="90"/>
      <c r="Y507" s="14"/>
      <c r="Z507" s="90"/>
      <c r="AA507" s="14"/>
      <c r="AB507" s="14"/>
    </row>
    <row r="508" spans="6:28" ht="17" x14ac:dyDescent="0.4">
      <c r="F508" s="14"/>
      <c r="G508" s="14"/>
      <c r="H508" s="90"/>
      <c r="I508" s="14"/>
      <c r="J508" s="90"/>
      <c r="K508" s="14"/>
      <c r="L508" s="90"/>
      <c r="M508" s="14"/>
      <c r="N508" s="90"/>
      <c r="O508" s="14"/>
      <c r="P508" s="90"/>
      <c r="Q508" s="14"/>
      <c r="R508" s="90"/>
      <c r="S508" s="14"/>
      <c r="T508" s="90"/>
      <c r="U508" s="14"/>
      <c r="V508" s="90"/>
      <c r="W508" s="14"/>
      <c r="X508" s="90"/>
      <c r="Y508" s="14"/>
      <c r="Z508" s="90"/>
      <c r="AA508" s="14"/>
      <c r="AB508" s="14"/>
    </row>
    <row r="509" spans="6:28" ht="17" x14ac:dyDescent="0.4">
      <c r="F509" s="14"/>
      <c r="G509" s="14"/>
      <c r="H509" s="90"/>
      <c r="I509" s="14"/>
      <c r="J509" s="90"/>
      <c r="K509" s="14"/>
      <c r="L509" s="90"/>
      <c r="M509" s="14"/>
      <c r="N509" s="90"/>
      <c r="O509" s="14"/>
      <c r="P509" s="90"/>
      <c r="Q509" s="14"/>
      <c r="R509" s="90"/>
      <c r="S509" s="14"/>
      <c r="T509" s="90"/>
      <c r="U509" s="14"/>
      <c r="V509" s="90"/>
      <c r="W509" s="14"/>
      <c r="X509" s="90"/>
      <c r="Y509" s="14"/>
      <c r="Z509" s="90"/>
      <c r="AA509" s="14"/>
      <c r="AB509" s="14"/>
    </row>
    <row r="510" spans="6:28" ht="17" x14ac:dyDescent="0.4">
      <c r="F510" s="14"/>
      <c r="G510" s="14"/>
      <c r="H510" s="90"/>
      <c r="I510" s="14"/>
      <c r="J510" s="90"/>
      <c r="K510" s="14"/>
      <c r="L510" s="90"/>
      <c r="M510" s="14"/>
      <c r="N510" s="90"/>
      <c r="O510" s="14"/>
      <c r="P510" s="90"/>
      <c r="Q510" s="14"/>
      <c r="R510" s="90"/>
      <c r="S510" s="14"/>
      <c r="T510" s="90"/>
      <c r="U510" s="14"/>
      <c r="V510" s="90"/>
      <c r="W510" s="14"/>
      <c r="X510" s="90"/>
      <c r="Y510" s="14"/>
      <c r="Z510" s="90"/>
      <c r="AA510" s="14"/>
      <c r="AB510" s="14"/>
    </row>
    <row r="511" spans="6:28" ht="17" x14ac:dyDescent="0.4">
      <c r="F511" s="14"/>
      <c r="G511" s="14"/>
      <c r="H511" s="90"/>
      <c r="I511" s="14"/>
      <c r="J511" s="90"/>
      <c r="K511" s="14"/>
      <c r="L511" s="90"/>
      <c r="M511" s="14"/>
      <c r="N511" s="90"/>
      <c r="O511" s="14"/>
      <c r="P511" s="90"/>
      <c r="Q511" s="14"/>
      <c r="R511" s="90"/>
      <c r="S511" s="14"/>
      <c r="T511" s="90"/>
      <c r="U511" s="14"/>
      <c r="V511" s="90"/>
      <c r="W511" s="14"/>
      <c r="X511" s="90"/>
      <c r="Y511" s="14"/>
      <c r="Z511" s="90"/>
      <c r="AA511" s="14"/>
      <c r="AB511" s="14"/>
    </row>
    <row r="512" spans="6:28" ht="17" x14ac:dyDescent="0.4">
      <c r="F512" s="14"/>
      <c r="G512" s="14"/>
      <c r="H512" s="90"/>
      <c r="I512" s="14"/>
      <c r="J512" s="90"/>
      <c r="K512" s="14"/>
      <c r="L512" s="90"/>
      <c r="M512" s="14"/>
      <c r="N512" s="90"/>
      <c r="O512" s="14"/>
      <c r="P512" s="90"/>
      <c r="Q512" s="14"/>
      <c r="R512" s="90"/>
      <c r="S512" s="14"/>
      <c r="T512" s="90"/>
      <c r="U512" s="14"/>
      <c r="V512" s="90"/>
      <c r="W512" s="14"/>
      <c r="X512" s="90"/>
      <c r="Y512" s="14"/>
      <c r="Z512" s="90"/>
      <c r="AA512" s="14"/>
      <c r="AB512" s="14"/>
    </row>
    <row r="513" spans="6:28" ht="17" x14ac:dyDescent="0.4">
      <c r="F513" s="14"/>
      <c r="G513" s="14"/>
      <c r="H513" s="90"/>
      <c r="I513" s="14"/>
      <c r="J513" s="90"/>
      <c r="K513" s="14"/>
      <c r="L513" s="90"/>
      <c r="M513" s="14"/>
      <c r="N513" s="90"/>
      <c r="O513" s="14"/>
      <c r="P513" s="90"/>
      <c r="Q513" s="14"/>
      <c r="R513" s="90"/>
      <c r="S513" s="14"/>
      <c r="T513" s="90"/>
      <c r="U513" s="14"/>
      <c r="V513" s="90"/>
      <c r="W513" s="14"/>
      <c r="X513" s="90"/>
      <c r="Y513" s="14"/>
      <c r="Z513" s="90"/>
      <c r="AA513" s="14"/>
      <c r="AB513" s="14"/>
    </row>
    <row r="514" spans="6:28" ht="17" x14ac:dyDescent="0.4">
      <c r="F514" s="14"/>
      <c r="G514" s="14"/>
      <c r="H514" s="90"/>
      <c r="I514" s="14"/>
      <c r="J514" s="90"/>
      <c r="K514" s="14"/>
      <c r="L514" s="90"/>
      <c r="M514" s="14"/>
      <c r="N514" s="90"/>
      <c r="O514" s="14"/>
      <c r="P514" s="90"/>
      <c r="Q514" s="14"/>
      <c r="R514" s="90"/>
      <c r="S514" s="14"/>
      <c r="T514" s="90"/>
      <c r="U514" s="14"/>
      <c r="V514" s="90"/>
      <c r="W514" s="14"/>
      <c r="X514" s="90"/>
      <c r="Y514" s="14"/>
      <c r="Z514" s="90"/>
      <c r="AA514" s="14"/>
      <c r="AB514" s="14"/>
    </row>
    <row r="515" spans="6:28" ht="17" x14ac:dyDescent="0.4">
      <c r="F515" s="14"/>
      <c r="G515" s="14"/>
      <c r="H515" s="90"/>
      <c r="I515" s="14"/>
      <c r="J515" s="90"/>
      <c r="K515" s="14"/>
      <c r="L515" s="90"/>
      <c r="M515" s="14"/>
      <c r="N515" s="90"/>
      <c r="O515" s="14"/>
      <c r="P515" s="90"/>
      <c r="Q515" s="14"/>
      <c r="R515" s="90"/>
      <c r="S515" s="14"/>
      <c r="T515" s="90"/>
      <c r="U515" s="14"/>
      <c r="V515" s="90"/>
      <c r="W515" s="14"/>
      <c r="X515" s="90"/>
      <c r="Y515" s="14"/>
      <c r="Z515" s="90"/>
      <c r="AA515" s="14"/>
      <c r="AB515" s="14"/>
    </row>
    <row r="516" spans="6:28" ht="17" x14ac:dyDescent="0.4">
      <c r="F516" s="14"/>
      <c r="G516" s="14"/>
      <c r="H516" s="90"/>
      <c r="I516" s="14"/>
      <c r="J516" s="90"/>
      <c r="K516" s="14"/>
      <c r="L516" s="90"/>
      <c r="M516" s="14"/>
      <c r="N516" s="90"/>
      <c r="O516" s="14"/>
      <c r="P516" s="90"/>
      <c r="Q516" s="14"/>
      <c r="R516" s="90"/>
      <c r="S516" s="14"/>
      <c r="T516" s="90"/>
      <c r="U516" s="14"/>
      <c r="V516" s="90"/>
      <c r="W516" s="14"/>
      <c r="X516" s="90"/>
      <c r="Y516" s="14"/>
      <c r="Z516" s="90"/>
      <c r="AA516" s="14"/>
      <c r="AB516" s="14"/>
    </row>
    <row r="517" spans="6:28" ht="17" x14ac:dyDescent="0.4">
      <c r="F517" s="14"/>
      <c r="G517" s="14"/>
      <c r="H517" s="90"/>
      <c r="I517" s="14"/>
      <c r="J517" s="90"/>
      <c r="K517" s="14"/>
      <c r="L517" s="90"/>
      <c r="M517" s="14"/>
      <c r="N517" s="90"/>
      <c r="O517" s="14"/>
      <c r="P517" s="90"/>
      <c r="Q517" s="14"/>
      <c r="R517" s="90"/>
      <c r="S517" s="14"/>
      <c r="T517" s="90"/>
      <c r="U517" s="14"/>
      <c r="V517" s="90"/>
      <c r="W517" s="14"/>
      <c r="X517" s="90"/>
      <c r="Y517" s="14"/>
      <c r="Z517" s="90"/>
      <c r="AA517" s="14"/>
      <c r="AB517" s="14"/>
    </row>
    <row r="518" spans="6:28" ht="17" x14ac:dyDescent="0.4">
      <c r="F518" s="14"/>
      <c r="G518" s="14"/>
      <c r="H518" s="90"/>
      <c r="I518" s="14"/>
      <c r="J518" s="90"/>
      <c r="K518" s="14"/>
      <c r="L518" s="90"/>
      <c r="M518" s="14"/>
      <c r="N518" s="90"/>
      <c r="O518" s="14"/>
      <c r="P518" s="90"/>
      <c r="Q518" s="14"/>
      <c r="R518" s="90"/>
      <c r="S518" s="14"/>
      <c r="T518" s="90"/>
      <c r="U518" s="14"/>
      <c r="V518" s="90"/>
      <c r="W518" s="14"/>
      <c r="X518" s="90"/>
      <c r="Y518" s="14"/>
      <c r="Z518" s="90"/>
      <c r="AA518" s="14"/>
      <c r="AB518" s="14"/>
    </row>
    <row r="519" spans="6:28" ht="17" x14ac:dyDescent="0.4">
      <c r="F519" s="14"/>
      <c r="G519" s="14"/>
      <c r="H519" s="90"/>
      <c r="I519" s="14"/>
      <c r="J519" s="90"/>
      <c r="K519" s="14"/>
      <c r="L519" s="90"/>
      <c r="M519" s="14"/>
      <c r="N519" s="90"/>
      <c r="O519" s="14"/>
      <c r="P519" s="90"/>
      <c r="Q519" s="14"/>
      <c r="R519" s="90"/>
      <c r="S519" s="14"/>
      <c r="T519" s="90"/>
      <c r="U519" s="14"/>
      <c r="V519" s="90"/>
      <c r="W519" s="14"/>
      <c r="X519" s="90"/>
      <c r="Y519" s="14"/>
      <c r="Z519" s="90"/>
      <c r="AA519" s="14"/>
      <c r="AB519" s="14"/>
    </row>
    <row r="520" spans="6:28" ht="17" x14ac:dyDescent="0.4">
      <c r="F520" s="14"/>
      <c r="G520" s="14"/>
      <c r="H520" s="90"/>
      <c r="I520" s="14"/>
      <c r="J520" s="90"/>
      <c r="K520" s="14"/>
      <c r="L520" s="90"/>
      <c r="M520" s="14"/>
      <c r="N520" s="90"/>
      <c r="O520" s="14"/>
      <c r="P520" s="90"/>
      <c r="Q520" s="14"/>
      <c r="R520" s="90"/>
      <c r="S520" s="14"/>
      <c r="T520" s="90"/>
      <c r="U520" s="14"/>
      <c r="V520" s="90"/>
      <c r="W520" s="14"/>
      <c r="X520" s="90"/>
      <c r="Y520" s="14"/>
      <c r="Z520" s="90"/>
      <c r="AA520" s="14"/>
      <c r="AB520" s="14"/>
    </row>
    <row r="521" spans="6:28" ht="17" x14ac:dyDescent="0.4">
      <c r="F521" s="14"/>
      <c r="G521" s="14"/>
      <c r="H521" s="90"/>
      <c r="I521" s="14"/>
      <c r="J521" s="90"/>
      <c r="K521" s="14"/>
      <c r="L521" s="90"/>
      <c r="M521" s="14"/>
      <c r="N521" s="90"/>
      <c r="O521" s="14"/>
      <c r="P521" s="90"/>
      <c r="Q521" s="14"/>
      <c r="R521" s="90"/>
      <c r="S521" s="14"/>
      <c r="T521" s="90"/>
      <c r="U521" s="14"/>
      <c r="V521" s="90"/>
      <c r="W521" s="14"/>
      <c r="X521" s="90"/>
      <c r="Y521" s="14"/>
      <c r="Z521" s="90"/>
      <c r="AA521" s="14"/>
      <c r="AB521" s="14"/>
    </row>
    <row r="522" spans="6:28" ht="17" x14ac:dyDescent="0.4">
      <c r="F522" s="14"/>
      <c r="G522" s="14"/>
      <c r="H522" s="90"/>
      <c r="I522" s="14"/>
      <c r="J522" s="90"/>
      <c r="K522" s="14"/>
      <c r="L522" s="90"/>
      <c r="M522" s="14"/>
      <c r="N522" s="90"/>
      <c r="O522" s="14"/>
      <c r="P522" s="90"/>
      <c r="Q522" s="14"/>
      <c r="R522" s="90"/>
      <c r="S522" s="14"/>
      <c r="T522" s="90"/>
      <c r="U522" s="14"/>
      <c r="V522" s="90"/>
      <c r="W522" s="14"/>
      <c r="X522" s="90"/>
      <c r="Y522" s="14"/>
      <c r="Z522" s="90"/>
      <c r="AA522" s="14"/>
      <c r="AB522" s="14"/>
    </row>
    <row r="523" spans="6:28" ht="17" x14ac:dyDescent="0.4">
      <c r="F523" s="14"/>
      <c r="G523" s="14"/>
      <c r="H523" s="90"/>
      <c r="I523" s="14"/>
      <c r="J523" s="90"/>
      <c r="K523" s="14"/>
      <c r="L523" s="90"/>
      <c r="M523" s="14"/>
      <c r="N523" s="90"/>
      <c r="O523" s="14"/>
      <c r="P523" s="90"/>
      <c r="Q523" s="14"/>
      <c r="R523" s="90"/>
      <c r="S523" s="14"/>
      <c r="T523" s="90"/>
      <c r="U523" s="14"/>
      <c r="V523" s="90"/>
      <c r="W523" s="14"/>
      <c r="X523" s="90"/>
      <c r="Y523" s="14"/>
      <c r="Z523" s="90"/>
      <c r="AA523" s="14"/>
      <c r="AB523" s="14"/>
    </row>
    <row r="524" spans="6:28" ht="17" x14ac:dyDescent="0.4">
      <c r="F524" s="14"/>
      <c r="G524" s="14"/>
      <c r="H524" s="90"/>
      <c r="I524" s="14"/>
      <c r="J524" s="90"/>
      <c r="K524" s="14"/>
      <c r="L524" s="90"/>
      <c r="M524" s="14"/>
      <c r="N524" s="90"/>
      <c r="O524" s="14"/>
      <c r="P524" s="90"/>
      <c r="Q524" s="14"/>
      <c r="R524" s="90"/>
      <c r="S524" s="14"/>
      <c r="T524" s="90"/>
      <c r="U524" s="14"/>
      <c r="V524" s="90"/>
      <c r="W524" s="14"/>
      <c r="X524" s="90"/>
      <c r="Y524" s="14"/>
      <c r="Z524" s="90"/>
      <c r="AA524" s="14"/>
      <c r="AB524" s="14"/>
    </row>
    <row r="525" spans="6:28" ht="17" x14ac:dyDescent="0.4">
      <c r="F525" s="14"/>
      <c r="G525" s="14"/>
      <c r="H525" s="90"/>
      <c r="I525" s="14"/>
      <c r="J525" s="90"/>
      <c r="K525" s="14"/>
      <c r="L525" s="90"/>
      <c r="M525" s="14"/>
      <c r="N525" s="90"/>
      <c r="O525" s="14"/>
      <c r="P525" s="90"/>
      <c r="Q525" s="14"/>
      <c r="R525" s="90"/>
      <c r="S525" s="14"/>
      <c r="T525" s="90"/>
      <c r="U525" s="14"/>
      <c r="V525" s="90"/>
      <c r="W525" s="14"/>
      <c r="X525" s="90"/>
      <c r="Y525" s="14"/>
      <c r="Z525" s="90"/>
      <c r="AA525" s="14"/>
      <c r="AB525" s="14"/>
    </row>
    <row r="526" spans="6:28" ht="17" x14ac:dyDescent="0.4">
      <c r="F526" s="14"/>
      <c r="G526" s="14"/>
      <c r="H526" s="90"/>
      <c r="I526" s="14"/>
      <c r="J526" s="90"/>
      <c r="K526" s="14"/>
      <c r="L526" s="90"/>
      <c r="M526" s="14"/>
      <c r="N526" s="90"/>
      <c r="O526" s="14"/>
      <c r="P526" s="90"/>
      <c r="Q526" s="14"/>
      <c r="R526" s="90"/>
      <c r="S526" s="14"/>
      <c r="T526" s="90"/>
      <c r="U526" s="14"/>
      <c r="V526" s="90"/>
      <c r="W526" s="14"/>
      <c r="X526" s="90"/>
      <c r="Y526" s="14"/>
      <c r="Z526" s="90"/>
      <c r="AA526" s="14"/>
      <c r="AB526" s="14"/>
    </row>
    <row r="527" spans="6:28" ht="17" x14ac:dyDescent="0.4">
      <c r="F527" s="14"/>
      <c r="G527" s="14"/>
      <c r="H527" s="90"/>
      <c r="I527" s="14"/>
      <c r="J527" s="90"/>
      <c r="K527" s="14"/>
      <c r="L527" s="90"/>
      <c r="M527" s="14"/>
      <c r="N527" s="90"/>
      <c r="O527" s="14"/>
      <c r="P527" s="90"/>
      <c r="Q527" s="14"/>
      <c r="R527" s="90"/>
      <c r="S527" s="14"/>
      <c r="T527" s="90"/>
      <c r="U527" s="14"/>
      <c r="V527" s="90"/>
      <c r="W527" s="14"/>
      <c r="X527" s="90"/>
      <c r="Y527" s="14"/>
      <c r="Z527" s="90"/>
      <c r="AA527" s="14"/>
      <c r="AB527" s="14"/>
    </row>
    <row r="528" spans="6:28" ht="17" x14ac:dyDescent="0.4">
      <c r="F528" s="14"/>
      <c r="G528" s="14"/>
      <c r="H528" s="90"/>
      <c r="I528" s="14"/>
      <c r="J528" s="90"/>
      <c r="K528" s="14"/>
      <c r="L528" s="90"/>
      <c r="M528" s="14"/>
      <c r="N528" s="90"/>
      <c r="O528" s="14"/>
      <c r="P528" s="90"/>
      <c r="Q528" s="14"/>
      <c r="R528" s="90"/>
      <c r="S528" s="14"/>
      <c r="T528" s="90"/>
      <c r="U528" s="14"/>
      <c r="V528" s="90"/>
      <c r="W528" s="14"/>
      <c r="X528" s="90"/>
      <c r="Y528" s="14"/>
      <c r="Z528" s="90"/>
      <c r="AA528" s="14"/>
      <c r="AB528" s="14"/>
    </row>
    <row r="529" spans="6:28" ht="17" x14ac:dyDescent="0.4">
      <c r="F529" s="14"/>
      <c r="G529" s="14"/>
      <c r="H529" s="90"/>
      <c r="I529" s="14"/>
      <c r="J529" s="90"/>
      <c r="K529" s="14"/>
      <c r="L529" s="90"/>
      <c r="M529" s="14"/>
      <c r="N529" s="90"/>
      <c r="O529" s="14"/>
      <c r="P529" s="90"/>
      <c r="Q529" s="14"/>
      <c r="R529" s="90"/>
      <c r="S529" s="14"/>
      <c r="T529" s="90"/>
      <c r="U529" s="14"/>
      <c r="V529" s="90"/>
      <c r="W529" s="14"/>
      <c r="X529" s="90"/>
      <c r="Y529" s="14"/>
      <c r="Z529" s="90"/>
      <c r="AA529" s="14"/>
      <c r="AB529" s="14"/>
    </row>
    <row r="530" spans="6:28" ht="17" x14ac:dyDescent="0.4">
      <c r="F530" s="14"/>
      <c r="G530" s="14"/>
      <c r="H530" s="90"/>
      <c r="I530" s="14"/>
      <c r="J530" s="90"/>
      <c r="K530" s="14"/>
      <c r="L530" s="90"/>
      <c r="M530" s="14"/>
      <c r="N530" s="90"/>
      <c r="O530" s="14"/>
      <c r="P530" s="90"/>
      <c r="Q530" s="14"/>
      <c r="R530" s="90"/>
      <c r="S530" s="14"/>
      <c r="T530" s="90"/>
      <c r="U530" s="14"/>
      <c r="V530" s="90"/>
      <c r="W530" s="14"/>
      <c r="X530" s="90"/>
      <c r="Y530" s="14"/>
      <c r="Z530" s="90"/>
      <c r="AA530" s="14"/>
      <c r="AB530" s="14"/>
    </row>
    <row r="531" spans="6:28" ht="17" x14ac:dyDescent="0.4">
      <c r="F531" s="14"/>
      <c r="G531" s="14"/>
      <c r="H531" s="90"/>
      <c r="I531" s="14"/>
      <c r="J531" s="90"/>
      <c r="K531" s="14"/>
      <c r="L531" s="90"/>
      <c r="M531" s="14"/>
      <c r="N531" s="90"/>
      <c r="O531" s="14"/>
      <c r="P531" s="90"/>
      <c r="Q531" s="14"/>
      <c r="R531" s="90"/>
      <c r="S531" s="14"/>
      <c r="T531" s="90"/>
      <c r="U531" s="14"/>
      <c r="V531" s="90"/>
      <c r="W531" s="14"/>
      <c r="X531" s="90"/>
      <c r="Y531" s="14"/>
      <c r="Z531" s="90"/>
      <c r="AA531" s="14"/>
      <c r="AB531" s="14"/>
    </row>
    <row r="532" spans="6:28" ht="17" x14ac:dyDescent="0.4">
      <c r="F532" s="14"/>
      <c r="G532" s="14"/>
      <c r="H532" s="90"/>
      <c r="I532" s="14"/>
      <c r="J532" s="90"/>
      <c r="K532" s="14"/>
      <c r="L532" s="90"/>
      <c r="M532" s="14"/>
      <c r="N532" s="90"/>
      <c r="O532" s="14"/>
      <c r="P532" s="90"/>
      <c r="Q532" s="14"/>
      <c r="R532" s="90"/>
      <c r="S532" s="14"/>
      <c r="T532" s="90"/>
      <c r="U532" s="14"/>
      <c r="V532" s="90"/>
      <c r="W532" s="14"/>
      <c r="X532" s="90"/>
      <c r="Y532" s="14"/>
      <c r="Z532" s="90"/>
      <c r="AA532" s="14"/>
      <c r="AB532" s="14"/>
    </row>
    <row r="533" spans="6:28" ht="17" x14ac:dyDescent="0.4">
      <c r="F533" s="14"/>
      <c r="G533" s="14"/>
      <c r="H533" s="90"/>
      <c r="I533" s="14"/>
      <c r="J533" s="90"/>
      <c r="K533" s="14"/>
      <c r="L533" s="90"/>
      <c r="M533" s="14"/>
      <c r="N533" s="90"/>
      <c r="O533" s="14"/>
      <c r="P533" s="90"/>
      <c r="Q533" s="14"/>
      <c r="R533" s="90"/>
      <c r="S533" s="14"/>
      <c r="T533" s="90"/>
      <c r="U533" s="14"/>
      <c r="V533" s="90"/>
      <c r="W533" s="14"/>
      <c r="X533" s="90"/>
      <c r="Y533" s="14"/>
      <c r="Z533" s="90"/>
      <c r="AA533" s="14"/>
      <c r="AB533" s="14"/>
    </row>
    <row r="534" spans="6:28" ht="17" x14ac:dyDescent="0.4">
      <c r="F534" s="14"/>
      <c r="G534" s="14"/>
      <c r="H534" s="90"/>
      <c r="I534" s="14"/>
      <c r="J534" s="90"/>
      <c r="K534" s="14"/>
      <c r="L534" s="90"/>
      <c r="M534" s="14"/>
      <c r="N534" s="90"/>
      <c r="O534" s="14"/>
      <c r="P534" s="90"/>
      <c r="Q534" s="14"/>
      <c r="R534" s="90"/>
      <c r="S534" s="14"/>
      <c r="T534" s="90"/>
      <c r="U534" s="14"/>
      <c r="V534" s="90"/>
      <c r="W534" s="14"/>
      <c r="X534" s="90"/>
      <c r="Y534" s="14"/>
      <c r="Z534" s="90"/>
      <c r="AA534" s="14"/>
      <c r="AB534" s="14"/>
    </row>
    <row r="535" spans="6:28" ht="17" x14ac:dyDescent="0.4">
      <c r="F535" s="14"/>
      <c r="G535" s="14"/>
      <c r="H535" s="90"/>
      <c r="I535" s="14"/>
      <c r="J535" s="90"/>
      <c r="K535" s="14"/>
      <c r="L535" s="90"/>
      <c r="M535" s="14"/>
      <c r="N535" s="90"/>
      <c r="O535" s="14"/>
      <c r="P535" s="90"/>
      <c r="Q535" s="14"/>
      <c r="R535" s="90"/>
      <c r="S535" s="14"/>
      <c r="T535" s="90"/>
      <c r="U535" s="14"/>
      <c r="V535" s="90"/>
      <c r="W535" s="14"/>
      <c r="X535" s="90"/>
      <c r="Y535" s="14"/>
      <c r="Z535" s="90"/>
      <c r="AA535" s="14"/>
      <c r="AB535" s="14"/>
    </row>
    <row r="536" spans="6:28" ht="17" x14ac:dyDescent="0.4">
      <c r="F536" s="14"/>
      <c r="G536" s="14"/>
      <c r="H536" s="90"/>
      <c r="I536" s="14"/>
      <c r="J536" s="90"/>
      <c r="K536" s="14"/>
      <c r="L536" s="90"/>
      <c r="M536" s="14"/>
      <c r="N536" s="90"/>
      <c r="O536" s="14"/>
      <c r="P536" s="90"/>
      <c r="Q536" s="14"/>
      <c r="R536" s="90"/>
      <c r="S536" s="14"/>
      <c r="T536" s="90"/>
      <c r="U536" s="14"/>
      <c r="V536" s="90"/>
      <c r="W536" s="14"/>
      <c r="X536" s="90"/>
      <c r="Y536" s="14"/>
      <c r="Z536" s="90"/>
      <c r="AA536" s="14"/>
      <c r="AB536" s="14"/>
    </row>
    <row r="537" spans="6:28" ht="17" x14ac:dyDescent="0.4">
      <c r="F537" s="14"/>
      <c r="G537" s="14"/>
      <c r="H537" s="90"/>
      <c r="I537" s="14"/>
      <c r="J537" s="90"/>
      <c r="K537" s="14"/>
      <c r="L537" s="90"/>
      <c r="M537" s="14"/>
      <c r="N537" s="90"/>
      <c r="O537" s="14"/>
      <c r="P537" s="90"/>
      <c r="Q537" s="14"/>
      <c r="R537" s="90"/>
      <c r="S537" s="14"/>
      <c r="T537" s="90"/>
      <c r="U537" s="14"/>
      <c r="V537" s="90"/>
      <c r="W537" s="14"/>
      <c r="X537" s="90"/>
      <c r="Y537" s="14"/>
      <c r="Z537" s="90"/>
      <c r="AA537" s="14"/>
      <c r="AB537" s="14"/>
    </row>
    <row r="538" spans="6:28" ht="17" x14ac:dyDescent="0.4">
      <c r="F538" s="14"/>
      <c r="G538" s="14"/>
      <c r="H538" s="90"/>
      <c r="I538" s="14"/>
      <c r="J538" s="90"/>
      <c r="K538" s="14"/>
      <c r="L538" s="90"/>
      <c r="M538" s="14"/>
      <c r="N538" s="90"/>
      <c r="O538" s="14"/>
      <c r="P538" s="90"/>
      <c r="Q538" s="14"/>
      <c r="R538" s="90"/>
      <c r="S538" s="14"/>
      <c r="T538" s="90"/>
      <c r="U538" s="14"/>
      <c r="V538" s="90"/>
      <c r="W538" s="14"/>
      <c r="X538" s="90"/>
      <c r="Y538" s="14"/>
      <c r="Z538" s="90"/>
      <c r="AA538" s="14"/>
      <c r="AB538" s="14"/>
    </row>
    <row r="539" spans="6:28" ht="17" x14ac:dyDescent="0.4">
      <c r="F539" s="14"/>
      <c r="G539" s="14"/>
      <c r="H539" s="90"/>
      <c r="I539" s="14"/>
      <c r="J539" s="90"/>
      <c r="K539" s="14"/>
      <c r="L539" s="90"/>
      <c r="M539" s="14"/>
      <c r="N539" s="90"/>
      <c r="O539" s="14"/>
      <c r="P539" s="90"/>
      <c r="Q539" s="14"/>
      <c r="R539" s="90"/>
      <c r="S539" s="14"/>
      <c r="T539" s="90"/>
      <c r="U539" s="14"/>
      <c r="V539" s="90"/>
      <c r="W539" s="14"/>
      <c r="X539" s="90"/>
      <c r="Y539" s="14"/>
      <c r="Z539" s="90"/>
      <c r="AA539" s="14"/>
      <c r="AB539" s="14"/>
    </row>
  </sheetData>
  <mergeCells count="264">
    <mergeCell ref="E52:F52"/>
    <mergeCell ref="E53:F53"/>
    <mergeCell ref="E61:F61"/>
    <mergeCell ref="E62:F62"/>
    <mergeCell ref="E63:F63"/>
    <mergeCell ref="E64:F64"/>
    <mergeCell ref="E90:F90"/>
    <mergeCell ref="E91:F91"/>
    <mergeCell ref="E92:F92"/>
    <mergeCell ref="E77:F77"/>
    <mergeCell ref="E78:F78"/>
    <mergeCell ref="E79:F79"/>
    <mergeCell ref="E87:F87"/>
    <mergeCell ref="E88:F88"/>
    <mergeCell ref="E89:F89"/>
    <mergeCell ref="E75:F75"/>
    <mergeCell ref="E76:F76"/>
    <mergeCell ref="E71:F71"/>
    <mergeCell ref="E72:F72"/>
    <mergeCell ref="E73:F73"/>
    <mergeCell ref="E74:F74"/>
    <mergeCell ref="E65:F65"/>
    <mergeCell ref="E66:F66"/>
    <mergeCell ref="E67:F67"/>
    <mergeCell ref="E69:F69"/>
    <mergeCell ref="E70:F70"/>
    <mergeCell ref="E192:F192"/>
    <mergeCell ref="E172:F172"/>
    <mergeCell ref="E160:F160"/>
    <mergeCell ref="E174:F174"/>
    <mergeCell ref="E182:F182"/>
    <mergeCell ref="E180:F180"/>
    <mergeCell ref="E188:F188"/>
    <mergeCell ref="E189:F189"/>
    <mergeCell ref="E95:F95"/>
    <mergeCell ref="E123:F123"/>
    <mergeCell ref="E124:F124"/>
    <mergeCell ref="E148:F148"/>
    <mergeCell ref="E156:F156"/>
    <mergeCell ref="E171:F171"/>
    <mergeCell ref="E161:F161"/>
    <mergeCell ref="E162:F162"/>
    <mergeCell ref="E163:F163"/>
    <mergeCell ref="F135:P135"/>
    <mergeCell ref="A128:F128"/>
    <mergeCell ref="E177:F177"/>
    <mergeCell ref="A178:F178"/>
    <mergeCell ref="E49:F49"/>
    <mergeCell ref="Q166:Z166"/>
    <mergeCell ref="AA166:AB167"/>
    <mergeCell ref="Q167:V167"/>
    <mergeCell ref="E46:F46"/>
    <mergeCell ref="E119:F119"/>
    <mergeCell ref="E120:F120"/>
    <mergeCell ref="E121:F121"/>
    <mergeCell ref="E101:F101"/>
    <mergeCell ref="E102:F102"/>
    <mergeCell ref="E107:F107"/>
    <mergeCell ref="E115:F115"/>
    <mergeCell ref="E116:F116"/>
    <mergeCell ref="E117:F117"/>
    <mergeCell ref="E118:F118"/>
    <mergeCell ref="E94:F94"/>
    <mergeCell ref="F108:P108"/>
    <mergeCell ref="A110:F113"/>
    <mergeCell ref="G110:P111"/>
    <mergeCell ref="A99:F99"/>
    <mergeCell ref="F54:P54"/>
    <mergeCell ref="A56:F59"/>
    <mergeCell ref="G56:P57"/>
    <mergeCell ref="E68:F68"/>
    <mergeCell ref="E17:F17"/>
    <mergeCell ref="E18:F18"/>
    <mergeCell ref="E21:F21"/>
    <mergeCell ref="E20:F20"/>
    <mergeCell ref="E41:F41"/>
    <mergeCell ref="E42:F42"/>
    <mergeCell ref="E36:F36"/>
    <mergeCell ref="E37:F37"/>
    <mergeCell ref="E38:F38"/>
    <mergeCell ref="E39:F39"/>
    <mergeCell ref="E40:F40"/>
    <mergeCell ref="Q195:Z195"/>
    <mergeCell ref="AA195:AB196"/>
    <mergeCell ref="Q196:V196"/>
    <mergeCell ref="E103:F103"/>
    <mergeCell ref="E104:F104"/>
    <mergeCell ref="E105:F105"/>
    <mergeCell ref="E106:F106"/>
    <mergeCell ref="E114:F114"/>
    <mergeCell ref="AA168:AA169"/>
    <mergeCell ref="AB168:AB169"/>
    <mergeCell ref="G137:P138"/>
    <mergeCell ref="Q137:Z137"/>
    <mergeCell ref="AA137:AB138"/>
    <mergeCell ref="Q138:V138"/>
    <mergeCell ref="W138:X139"/>
    <mergeCell ref="Y138:Z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AA139:AA140"/>
    <mergeCell ref="AB139:AB140"/>
    <mergeCell ref="W167:X168"/>
    <mergeCell ref="Y167:Z168"/>
    <mergeCell ref="G168:H168"/>
    <mergeCell ref="I168:J168"/>
    <mergeCell ref="K168:L168"/>
    <mergeCell ref="M168:N168"/>
    <mergeCell ref="Q168:R168"/>
    <mergeCell ref="S168:T168"/>
    <mergeCell ref="U168:V168"/>
    <mergeCell ref="AA84:AA85"/>
    <mergeCell ref="AB84:AB85"/>
    <mergeCell ref="Q110:Z110"/>
    <mergeCell ref="AA110:AB111"/>
    <mergeCell ref="Q111:V111"/>
    <mergeCell ref="W111:X112"/>
    <mergeCell ref="Y111:Z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AA112:AA113"/>
    <mergeCell ref="AB112:AB113"/>
    <mergeCell ref="W83:X84"/>
    <mergeCell ref="Y83:Z84"/>
    <mergeCell ref="G84:H84"/>
    <mergeCell ref="I84:J84"/>
    <mergeCell ref="K84:L84"/>
    <mergeCell ref="M84:N84"/>
    <mergeCell ref="O84:P84"/>
    <mergeCell ref="Q84:R84"/>
    <mergeCell ref="S84:T84"/>
    <mergeCell ref="U84:V84"/>
    <mergeCell ref="Q56:Z56"/>
    <mergeCell ref="AA56:AB57"/>
    <mergeCell ref="Q57:V57"/>
    <mergeCell ref="W57:X58"/>
    <mergeCell ref="Y57:Z58"/>
    <mergeCell ref="G58:H58"/>
    <mergeCell ref="I58:J58"/>
    <mergeCell ref="K58:L58"/>
    <mergeCell ref="M58:N58"/>
    <mergeCell ref="O58:P58"/>
    <mergeCell ref="Q58:R58"/>
    <mergeCell ref="S58:T58"/>
    <mergeCell ref="U58:V58"/>
    <mergeCell ref="AA58:AA59"/>
    <mergeCell ref="AB58:AB59"/>
    <mergeCell ref="Q82:Z82"/>
    <mergeCell ref="AA82:AB83"/>
    <mergeCell ref="Q83:V83"/>
    <mergeCell ref="F80:P80"/>
    <mergeCell ref="A82:F85"/>
    <mergeCell ref="G82:P83"/>
    <mergeCell ref="E202:F202"/>
    <mergeCell ref="A186:F186"/>
    <mergeCell ref="E127:F127"/>
    <mergeCell ref="A129:F129"/>
    <mergeCell ref="E97:F97"/>
    <mergeCell ref="E98:F98"/>
    <mergeCell ref="E126:F126"/>
    <mergeCell ref="A158:F158"/>
    <mergeCell ref="A137:F140"/>
    <mergeCell ref="F164:P164"/>
    <mergeCell ref="A166:F169"/>
    <mergeCell ref="G166:P167"/>
    <mergeCell ref="E184:F184"/>
    <mergeCell ref="E176:F176"/>
    <mergeCell ref="E190:F190"/>
    <mergeCell ref="O168:P168"/>
    <mergeCell ref="W196:X197"/>
    <mergeCell ref="Y196:Z197"/>
    <mergeCell ref="Q197:R197"/>
    <mergeCell ref="S197:T197"/>
    <mergeCell ref="U197:V197"/>
    <mergeCell ref="AA197:AA198"/>
    <mergeCell ref="AB197:AB198"/>
    <mergeCell ref="A3:F6"/>
    <mergeCell ref="Q3:Z3"/>
    <mergeCell ref="AA3:AB4"/>
    <mergeCell ref="Q4:V4"/>
    <mergeCell ref="W4:X5"/>
    <mergeCell ref="AA5:AA6"/>
    <mergeCell ref="AB5:AB6"/>
    <mergeCell ref="Y4:Z5"/>
    <mergeCell ref="Q5:R5"/>
    <mergeCell ref="S5:T5"/>
    <mergeCell ref="U5:V5"/>
    <mergeCell ref="A50:F50"/>
    <mergeCell ref="E48:F48"/>
    <mergeCell ref="K33:L33"/>
    <mergeCell ref="M33:N33"/>
    <mergeCell ref="O33:P33"/>
    <mergeCell ref="E43:F43"/>
    <mergeCell ref="F1:P1"/>
    <mergeCell ref="A8:F8"/>
    <mergeCell ref="A9:F9"/>
    <mergeCell ref="G31:P32"/>
    <mergeCell ref="A23:F23"/>
    <mergeCell ref="A14:F14"/>
    <mergeCell ref="A13:F13"/>
    <mergeCell ref="E11:F11"/>
    <mergeCell ref="E12:F12"/>
    <mergeCell ref="G3:P4"/>
    <mergeCell ref="O5:P5"/>
    <mergeCell ref="G5:H5"/>
    <mergeCell ref="K5:L5"/>
    <mergeCell ref="I5:J5"/>
    <mergeCell ref="M5:N5"/>
    <mergeCell ref="F29:P29"/>
    <mergeCell ref="A31:F34"/>
    <mergeCell ref="G33:H33"/>
    <mergeCell ref="I33:J33"/>
    <mergeCell ref="E25:F25"/>
    <mergeCell ref="E26:F26"/>
    <mergeCell ref="E27:F27"/>
    <mergeCell ref="E28:F28"/>
    <mergeCell ref="E16:F16"/>
    <mergeCell ref="A224:F224"/>
    <mergeCell ref="A131:F131"/>
    <mergeCell ref="A142:F142"/>
    <mergeCell ref="A144:F144"/>
    <mergeCell ref="A146:F146"/>
    <mergeCell ref="E134:F134"/>
    <mergeCell ref="E150:F150"/>
    <mergeCell ref="E151:F151"/>
    <mergeCell ref="E155:F155"/>
    <mergeCell ref="E185:F185"/>
    <mergeCell ref="F193:P193"/>
    <mergeCell ref="A195:F198"/>
    <mergeCell ref="G195:P196"/>
    <mergeCell ref="G197:H197"/>
    <mergeCell ref="I197:J197"/>
    <mergeCell ref="K197:L197"/>
    <mergeCell ref="A203:F203"/>
    <mergeCell ref="E201:F201"/>
    <mergeCell ref="E133:F133"/>
    <mergeCell ref="M197:N197"/>
    <mergeCell ref="A152:F152"/>
    <mergeCell ref="A153:F153"/>
    <mergeCell ref="A204:F204"/>
    <mergeCell ref="O197:P197"/>
    <mergeCell ref="E45:F45"/>
    <mergeCell ref="AA31:AB32"/>
    <mergeCell ref="Q32:V32"/>
    <mergeCell ref="W32:X33"/>
    <mergeCell ref="Y32:Z33"/>
    <mergeCell ref="U33:V33"/>
    <mergeCell ref="AA33:AA34"/>
    <mergeCell ref="AB33:AB34"/>
    <mergeCell ref="Q33:R33"/>
    <mergeCell ref="S33:T33"/>
    <mergeCell ref="Q31:Z31"/>
  </mergeCells>
  <phoneticPr fontId="0" type="noConversion"/>
  <conditionalFormatting sqref="AD35 AF35:AG35 AD7 AF7:AG7 AF78:AG78 AD78 AF47:AG49 AD47:AD49 AF60:AG62 AF53:AG53 AD60:AD62 AD53 AF86:AG86 AF75:AG76 AD86 AD75:AD76 AF114:AG114 AF103:AG104 AD114 AD103:AD104">
    <cfRule type="cellIs" dxfId="11" priority="27" stopIfTrue="1" operator="notEqual">
      <formula>0</formula>
    </cfRule>
  </conditionalFormatting>
  <conditionalFormatting sqref="AF141:AG141 AD141">
    <cfRule type="cellIs" dxfId="10" priority="23" stopIfTrue="1" operator="notEqual">
      <formula>0</formula>
    </cfRule>
  </conditionalFormatting>
  <conditionalFormatting sqref="AF170:AG171 AD170:AD171">
    <cfRule type="cellIs" dxfId="9" priority="22" stopIfTrue="1" operator="notEqual">
      <formula>0</formula>
    </cfRule>
  </conditionalFormatting>
  <conditionalFormatting sqref="AF199:AG202 AD199:AD202">
    <cfRule type="cellIs" dxfId="8" priority="21" stopIfTrue="1" operator="notEqual">
      <formula>0</formula>
    </cfRule>
  </conditionalFormatting>
  <conditionalFormatting sqref="AD6 AF6:AG6">
    <cfRule type="cellIs" dxfId="7" priority="8" stopIfTrue="1" operator="notEqual">
      <formula>0</formula>
    </cfRule>
  </conditionalFormatting>
  <conditionalFormatting sqref="AD59 AF59:AG59">
    <cfRule type="cellIs" dxfId="6" priority="7" stopIfTrue="1" operator="notEqual">
      <formula>0</formula>
    </cfRule>
  </conditionalFormatting>
  <conditionalFormatting sqref="AD85 AF85:AG85">
    <cfRule type="cellIs" dxfId="5" priority="6" stopIfTrue="1" operator="notEqual">
      <formula>0</formula>
    </cfRule>
  </conditionalFormatting>
  <conditionalFormatting sqref="AD113 AF113:AG113">
    <cfRule type="cellIs" dxfId="4" priority="5" stopIfTrue="1" operator="notEqual">
      <formula>0</formula>
    </cfRule>
  </conditionalFormatting>
  <conditionalFormatting sqref="AD140 AF140:AG140">
    <cfRule type="cellIs" dxfId="3" priority="4" stopIfTrue="1" operator="notEqual">
      <formula>0</formula>
    </cfRule>
  </conditionalFormatting>
  <conditionalFormatting sqref="AD169 AF169:AG169">
    <cfRule type="cellIs" dxfId="2" priority="3" stopIfTrue="1" operator="notEqual">
      <formula>0</formula>
    </cfRule>
  </conditionalFormatting>
  <conditionalFormatting sqref="AD198 AF198:AG198">
    <cfRule type="cellIs" dxfId="1" priority="2" stopIfTrue="1" operator="notEqual">
      <formula>0</formula>
    </cfRule>
  </conditionalFormatting>
  <conditionalFormatting sqref="AD34 AF34:AG34">
    <cfRule type="cellIs" dxfId="0" priority="1" stopIfTrue="1" operator="notEqual">
      <formula>0</formula>
    </cfRule>
  </conditionalFormatting>
  <printOptions horizontalCentered="1"/>
  <pageMargins left="0.35433070866141736" right="0.35433070866141736" top="0.78740157480314965" bottom="0.6692913385826772" header="0.39370078740157483" footer="0.39370078740157483"/>
  <pageSetup paperSize="9" scale="88" fitToWidth="20" fitToHeight="20" pageOrder="overThenDown" orientation="portrait" useFirstPageNumber="1" r:id="rId1"/>
  <headerFooter alignWithMargins="0"/>
  <rowBreaks count="4" manualBreakCount="4">
    <brk id="28" max="27" man="1"/>
    <brk id="53" max="27" man="1"/>
    <brk id="134" max="27" man="1"/>
    <brk id="163" max="27" man="1"/>
  </rowBreaks>
  <colBreaks count="1" manualBreakCount="1">
    <brk id="16" max="21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李政道</dc:creator>
  <cp:lastModifiedBy>方偉倫</cp:lastModifiedBy>
  <cp:lastPrinted>2021-08-24T06:02:30Z</cp:lastPrinted>
  <dcterms:created xsi:type="dcterms:W3CDTF">2016-08-10T01:00:45Z</dcterms:created>
  <dcterms:modified xsi:type="dcterms:W3CDTF">2021-08-24T06:02:31Z</dcterms:modified>
</cp:coreProperties>
</file>