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32767" windowWidth="10032" windowHeight="4356" activeTab="0"/>
  </bookViews>
  <sheets>
    <sheet name="Sheet1" sheetId="1" r:id="rId1"/>
  </sheets>
  <definedNames>
    <definedName name="_xlnm.Print_Area" localSheetId="0">'Sheet1'!$A$1:$AC$161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<sst xmlns="http://schemas.openxmlformats.org/spreadsheetml/2006/main" count="761" uniqueCount="212">
  <si>
    <t>單位：新臺幣千元</t>
  </si>
  <si>
    <t>投　資　性
不　動　產</t>
  </si>
  <si>
    <t>合　　計</t>
  </si>
  <si>
    <t>土　　　地</t>
  </si>
  <si>
    <t>房　　　屋
及　建　築</t>
  </si>
  <si>
    <t>機　　　械
及　設　備</t>
  </si>
  <si>
    <t>交　　通　　及
運　輸　設　備</t>
  </si>
  <si>
    <t>什　項　設　備</t>
  </si>
  <si>
    <t>核　能　燃　料</t>
  </si>
  <si>
    <t>租　賃　權
益　改　良</t>
  </si>
  <si>
    <t>%</t>
  </si>
  <si>
    <t>行政院主管</t>
  </si>
  <si>
    <t/>
  </si>
  <si>
    <t>一般建築及設備計畫</t>
  </si>
  <si>
    <t>1.</t>
  </si>
  <si>
    <t>分年性項目</t>
  </si>
  <si>
    <t>2.</t>
  </si>
  <si>
    <t>一次性項目</t>
  </si>
  <si>
    <t>經濟部主管</t>
  </si>
  <si>
    <t>一、繼續計畫</t>
  </si>
  <si>
    <t>二、新興計畫</t>
  </si>
  <si>
    <t>三、一般建築及設備計畫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</si>
  <si>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</si>
  <si>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</si>
  <si>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</si>
  <si>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</si>
  <si>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</si>
  <si>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</si>
  <si>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</si>
  <si>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</si>
  <si>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</si>
  <si>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</si>
  <si>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</si>
  <si>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</si>
  <si>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</si>
  <si>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</si>
  <si>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</si>
  <si>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</si>
  <si>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</si>
  <si>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財政部主管</t>
  </si>
  <si>
    <t>中華郵政股份有限公司</t>
  </si>
  <si>
    <t>臺灣港務股份有限公司</t>
  </si>
  <si>
    <t>桃園國際機場股份有限公司</t>
  </si>
  <si>
    <t>交通部主管</t>
  </si>
  <si>
    <t>金融監督管理委員會主管</t>
  </si>
  <si>
    <t>20.</t>
  </si>
  <si>
    <t>21.</t>
  </si>
  <si>
    <t>22.</t>
  </si>
  <si>
    <t>23.</t>
  </si>
  <si>
    <t>24.</t>
  </si>
  <si>
    <t>25.</t>
  </si>
  <si>
    <t>26.</t>
  </si>
  <si>
    <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改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物</t>
    </r>
  </si>
  <si>
    <t>天然氣事業部永安廠增建儲槽投資計畫</t>
  </si>
  <si>
    <t>台灣電力股份有限公司</t>
  </si>
  <si>
    <t>第七輸變電計畫</t>
  </si>
  <si>
    <t>離岸風力發電加強電力網第一期計畫</t>
  </si>
  <si>
    <t>萬里水力發電計畫</t>
  </si>
  <si>
    <t>全台小水力發電第一期計畫</t>
  </si>
  <si>
    <t>台灣自來水股份有限公司</t>
  </si>
  <si>
    <t>鳥嘴潭人工湖下游自來水供水工程</t>
  </si>
  <si>
    <t>離島地區供水改善計畫第二期</t>
  </si>
  <si>
    <t>南化場至豐德配水池複線送水幹管工程（南化場至左鎮段）</t>
  </si>
  <si>
    <t>桃園－新竹備援管線工程計畫</t>
  </si>
  <si>
    <t>曾文南化聯通管工程計畫</t>
  </si>
  <si>
    <t>台南山上淨水場供水系統改善工程計畫</t>
  </si>
  <si>
    <t>分年性項目</t>
  </si>
  <si>
    <t>一次性項目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</si>
  <si>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</si>
  <si>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</si>
  <si>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</si>
  <si>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</si>
  <si>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</si>
  <si>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一、繼續計畫</t>
  </si>
  <si>
    <t>購建郵政局所計畫</t>
  </si>
  <si>
    <t>臺鐵電務智慧化提升計畫</t>
  </si>
  <si>
    <t>臺鐵集集支線基礎設施改善計畫</t>
  </si>
  <si>
    <t>二、一般建築及設備計畫</t>
  </si>
  <si>
    <t>分年性項目</t>
  </si>
  <si>
    <t>一次性項目</t>
  </si>
  <si>
    <t>臺灣國際商港營運設施實質建設計畫</t>
  </si>
  <si>
    <t>二、新興計畫</t>
  </si>
  <si>
    <t>三、一般建築及設備計畫</t>
  </si>
  <si>
    <t>分年性項目</t>
  </si>
  <si>
    <t>一次性項目</t>
  </si>
  <si>
    <t>中央存款保險股份有限公司</t>
  </si>
  <si>
    <t>１３４ 固 定 資 產 建 設 改 良 擴 充</t>
  </si>
  <si>
    <r>
      <t>不動產、廠</t>
    </r>
    <r>
      <rPr>
        <sz val="10"/>
        <rFont val="Times New Roman"/>
        <family val="1"/>
      </rPr>
      <t xml:space="preserve">           </t>
    </r>
  </si>
  <si>
    <t>房及設備</t>
  </si>
  <si>
    <r>
      <t>生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性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物</t>
    </r>
  </si>
  <si>
    <t>中央銀行</t>
  </si>
  <si>
    <t>台灣糖業股份有限公司</t>
  </si>
  <si>
    <t>台灣中油股份有限公司</t>
  </si>
  <si>
    <t>高雄港洲際貨櫃二期大林石化油品儲運中心投資計畫</t>
  </si>
  <si>
    <t>總計</t>
  </si>
  <si>
    <t>使　用　權
資　　　產</t>
  </si>
  <si>
    <t>-</t>
  </si>
  <si>
    <r>
      <t xml:space="preserve"> 與 資 金 來 源 綜 計 表</t>
    </r>
    <r>
      <rPr>
        <b/>
        <sz val="12"/>
        <rFont val="華康粗明體"/>
        <family val="3"/>
      </rPr>
      <t xml:space="preserve">  　　（固定資產擴建）（續）</t>
    </r>
  </si>
  <si>
    <t>天然氣事業部第三座液化天然氣接收站投資計畫</t>
  </si>
  <si>
    <t>四萬噸級成品油輪新建投資計畫</t>
  </si>
  <si>
    <t>天然氣事業部台中廠三期投資計畫</t>
  </si>
  <si>
    <t>示範級軟碳製程工場新建投資計畫</t>
  </si>
  <si>
    <t>備援調度幹管工程計畫</t>
  </si>
  <si>
    <t>通霄電廠更新擴建計畫</t>
  </si>
  <si>
    <t>北區一期電網專案計畫</t>
  </si>
  <si>
    <t>大潭電廠增建燃氣複循環機組發電計畫</t>
  </si>
  <si>
    <t>離岸風力發電第二期計畫</t>
  </si>
  <si>
    <t>協和電廠更新改建計畫</t>
  </si>
  <si>
    <t>興達電廠燃氣機組更新改建計畫</t>
  </si>
  <si>
    <t>台中電廠新建燃氣機組計畫</t>
  </si>
  <si>
    <t>北區二期輸變電專案計畫</t>
  </si>
  <si>
    <t>中區一期輸變電專案計畫</t>
  </si>
  <si>
    <t>變電所整所改建一期專案計畫</t>
  </si>
  <si>
    <t>通霄電廠第二期更新改建計畫</t>
  </si>
  <si>
    <t>南科超高壓變電所擴建計畫</t>
  </si>
  <si>
    <t>南區一期輸變電專案計畫</t>
  </si>
  <si>
    <t>天然氣事業部台中廠港外擴建（四期）投資計畫</t>
  </si>
  <si>
    <t>高鐵彰化站與臺鐵轉乘接駁計畫</t>
  </si>
  <si>
    <t>高雄機廠潮州基地二期工程建設計畫</t>
  </si>
  <si>
    <t>臺灣桃園國際機場第三航站區建設計畫</t>
  </si>
  <si>
    <t>西側污水處理廠新建工程</t>
  </si>
  <si>
    <t>臺灣桃園國際機場第三跑道及基礎設施建設計畫</t>
  </si>
  <si>
    <t>煉製事業部大林煉油廠汽油減苯及高質化投資計畫</t>
  </si>
  <si>
    <t>石化事業部煉化轉型產業升級投資計畫</t>
  </si>
  <si>
    <t>大安大甲溪聯通管工程計畫</t>
  </si>
  <si>
    <t>風力發電第五期計畫</t>
  </si>
  <si>
    <t>綠能第一期計畫</t>
  </si>
  <si>
    <r>
      <t>煉製事業部大林廠增產</t>
    </r>
    <r>
      <rPr>
        <sz val="11"/>
        <rFont val="Times New Roman"/>
        <family val="1"/>
      </rPr>
      <t>0.3</t>
    </r>
    <r>
      <rPr>
        <sz val="11"/>
        <rFont val="新細明體"/>
        <family val="1"/>
      </rPr>
      <t>wt％超低硫燃料油及改質瀝青生產中心投資計畫</t>
    </r>
  </si>
  <si>
    <r>
      <t>台中發電廠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號機供煤系統改善計畫</t>
    </r>
  </si>
  <si>
    <r>
      <t>台中發電廠第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～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號機空污改善工程計畫</t>
    </r>
  </si>
  <si>
    <r>
      <t>老舊高地社區用戶加壓受水設備改善計畫（</t>
    </r>
    <r>
      <rPr>
        <sz val="11"/>
        <rFont val="Times New Roman"/>
        <family val="1"/>
      </rPr>
      <t>110</t>
    </r>
    <r>
      <rPr>
        <sz val="11"/>
        <rFont val="新細明體"/>
        <family val="1"/>
      </rPr>
      <t>－</t>
    </r>
    <r>
      <rPr>
        <sz val="11"/>
        <rFont val="Times New Roman"/>
        <family val="1"/>
      </rPr>
      <t>113</t>
    </r>
    <r>
      <rPr>
        <sz val="11"/>
        <rFont val="新細明體"/>
        <family val="1"/>
      </rPr>
      <t>年）</t>
    </r>
  </si>
  <si>
    <t>無自來水地區供水改善計畫第四期－自來水延管工程</t>
  </si>
  <si>
    <r>
      <t>郵政物流園區（機場捷運</t>
    </r>
    <r>
      <rPr>
        <sz val="11"/>
        <rFont val="Times New Roman"/>
        <family val="1"/>
      </rPr>
      <t>A7</t>
    </r>
    <r>
      <rPr>
        <sz val="11"/>
        <rFont val="新細明體"/>
        <family val="1"/>
      </rPr>
      <t>站）建置計畫</t>
    </r>
  </si>
  <si>
    <r>
      <t>臺鐵整體購置及汰換車輛計畫（</t>
    </r>
    <r>
      <rPr>
        <sz val="11"/>
        <rFont val="Times New Roman"/>
        <family val="1"/>
      </rPr>
      <t>104</t>
    </r>
    <r>
      <rPr>
        <sz val="11"/>
        <rFont val="新細明體"/>
        <family val="1"/>
      </rPr>
      <t>－</t>
    </r>
    <r>
      <rPr>
        <sz val="11"/>
        <rFont val="Times New Roman"/>
        <family val="1"/>
      </rPr>
      <t>113</t>
    </r>
    <r>
      <rPr>
        <sz val="11"/>
        <rFont val="新細明體"/>
        <family val="1"/>
      </rPr>
      <t>年）</t>
    </r>
  </si>
  <si>
    <r>
      <t>臺鐵軌道結構安全提升計畫（</t>
    </r>
    <r>
      <rPr>
        <sz val="11"/>
        <rFont val="Times New Roman"/>
        <family val="1"/>
      </rPr>
      <t>109</t>
    </r>
    <r>
      <rPr>
        <sz val="11"/>
        <rFont val="新細明體"/>
        <family val="1"/>
      </rPr>
      <t>至</t>
    </r>
    <r>
      <rPr>
        <sz val="11"/>
        <rFont val="Times New Roman"/>
        <family val="1"/>
      </rPr>
      <t>114</t>
    </r>
    <r>
      <rPr>
        <sz val="11"/>
        <rFont val="新細明體"/>
        <family val="1"/>
      </rPr>
      <t>年）</t>
    </r>
  </si>
  <si>
    <r>
      <t xml:space="preserve"> </t>
    </r>
    <r>
      <rPr>
        <sz val="10"/>
        <rFont val="新細明體"/>
        <family val="1"/>
      </rPr>
      <t>基　金　及　計　畫　名　稱</t>
    </r>
  </si>
  <si>
    <t>高雄橋中建屋出租投資計畫</t>
  </si>
  <si>
    <t>寶山超高壓變電所新建計畫</t>
  </si>
  <si>
    <t>霧社水庫防淤工程計畫</t>
  </si>
  <si>
    <t>大林電廠燃氣機組更新改建計畫</t>
  </si>
  <si>
    <t>南投酒廠觀光酒廠風華再現改造計畫</t>
  </si>
  <si>
    <t>嘉義蒜頭糖廠至故宮南院觀光鐵路計畫（嘉義蒜頭糖廠五分車延駛故宮南院）</t>
  </si>
  <si>
    <t>鐵路行車安全改善計畫</t>
  </si>
  <si>
    <t>國營臺灣鐵路股份有限公司</t>
  </si>
  <si>
    <t>1.</t>
  </si>
  <si>
    <t>天然氣事業部洲際液化天然氣接收站投資計畫</t>
  </si>
  <si>
    <t>天然氣事業部永安至通霄第二條海底輸氣管線投資計畫</t>
  </si>
  <si>
    <t>煉製事業部大林煉油廠提升關鍵基礎設施韌性投資計畫</t>
  </si>
  <si>
    <t>屏東縣里港及鹽埔兩鄉供水工程計畫</t>
  </si>
  <si>
    <t>臺中至雲林區域水源調度管線改善計畫</t>
  </si>
  <si>
    <t>伏流水開發工程計畫第二期</t>
  </si>
  <si>
    <t>林莊淨水場重建工程計畫</t>
  </si>
  <si>
    <t>龍潭淨水場三期更新工程計畫</t>
  </si>
  <si>
    <t>豐原一場一、二期淨水設施更新工程</t>
  </si>
  <si>
    <t>27.</t>
  </si>
  <si>
    <t>石門抽蓄水力發電計畫</t>
  </si>
  <si>
    <t>臺北及高雄中央調度中心大樓新建工程</t>
  </si>
  <si>
    <t>大甲溪光明抽蓄水力發電計畫</t>
  </si>
  <si>
    <t xml:space="preserve">變電所改建二期專案計畫  </t>
  </si>
  <si>
    <t>強化電網第一期專案計畫</t>
  </si>
  <si>
    <t>100</t>
  </si>
  <si>
    <t>219,571</t>
  </si>
  <si>
    <t>1,087,768</t>
  </si>
  <si>
    <t>0.32</t>
  </si>
  <si>
    <t>14,739,929</t>
  </si>
  <si>
    <t>4.36</t>
  </si>
  <si>
    <t>14,364,277</t>
  </si>
  <si>
    <t>4.25</t>
  </si>
  <si>
    <t>302,526,736</t>
  </si>
  <si>
    <t>89.57</t>
  </si>
  <si>
    <t>3,794,449</t>
  </si>
  <si>
    <t>1.12</t>
  </si>
  <si>
    <t>875,547</t>
  </si>
  <si>
    <t>0.26</t>
  </si>
  <si>
    <t>0.07</t>
  </si>
  <si>
    <t>1,500</t>
  </si>
  <si>
    <t>2,500</t>
  </si>
  <si>
    <t>158,572</t>
  </si>
  <si>
    <t>0.05</t>
  </si>
  <si>
    <t>337,770,849</t>
  </si>
  <si>
    <t>2,940,779</t>
  </si>
  <si>
    <t>0.74</t>
  </si>
  <si>
    <t>20,592,099</t>
  </si>
  <si>
    <t>5.20</t>
  </si>
  <si>
    <t>33,599,598</t>
  </si>
  <si>
    <t>8.48</t>
  </si>
  <si>
    <t>310,827,147</t>
  </si>
  <si>
    <t>78.47</t>
  </si>
  <si>
    <t>25,476,564</t>
  </si>
  <si>
    <t>6.43</t>
  </si>
  <si>
    <t>1,642,948</t>
  </si>
  <si>
    <t>0.06</t>
  </si>
  <si>
    <t>171,097</t>
  </si>
  <si>
    <t>0.04</t>
  </si>
  <si>
    <t>628,872</t>
  </si>
  <si>
    <t>0.16</t>
  </si>
  <si>
    <t>396,100,175</t>
  </si>
  <si>
    <t>屏東廠區殺蛇溪以南工業區開發投資計畫</t>
  </si>
  <si>
    <t>-</t>
  </si>
  <si>
    <r>
      <rPr>
        <sz val="10.5"/>
        <rFont val="新細明體"/>
        <family val="1"/>
      </rPr>
      <t>依業別分析：製造業</t>
    </r>
    <r>
      <rPr>
        <sz val="10.5"/>
        <rFont val="Times New Roman"/>
        <family val="1"/>
      </rPr>
      <t>55,678,342</t>
    </r>
    <r>
      <rPr>
        <sz val="10.5"/>
        <rFont val="新細明體"/>
        <family val="1"/>
      </rPr>
      <t>千元，占</t>
    </r>
    <r>
      <rPr>
        <sz val="10.5"/>
        <rFont val="Times New Roman"/>
        <family val="1"/>
      </rPr>
      <t>14.05%</t>
    </r>
    <r>
      <rPr>
        <sz val="10.5"/>
        <rFont val="新細明體"/>
        <family val="1"/>
      </rPr>
      <t>；電力及燃氣供應業</t>
    </r>
    <r>
      <rPr>
        <sz val="10.5"/>
        <rFont val="Times New Roman"/>
        <family val="1"/>
      </rPr>
      <t>255,317,353</t>
    </r>
    <r>
      <rPr>
        <sz val="10.5"/>
        <rFont val="新細明體"/>
        <family val="1"/>
      </rPr>
      <t>千元，占</t>
    </r>
    <r>
      <rPr>
        <sz val="10.5"/>
        <rFont val="Times New Roman"/>
        <family val="1"/>
      </rPr>
      <t>64.46%</t>
    </r>
    <r>
      <rPr>
        <sz val="10.5"/>
        <rFont val="新細明體"/>
        <family val="1"/>
      </rPr>
      <t>；用水供應及污染整治業</t>
    </r>
    <r>
      <rPr>
        <sz val="10.5"/>
        <rFont val="Times New Roman"/>
        <family val="1"/>
      </rPr>
      <t>28,165,586</t>
    </r>
    <r>
      <rPr>
        <sz val="10.5"/>
        <rFont val="新細明體"/>
        <family val="1"/>
      </rPr>
      <t>千元</t>
    </r>
  </si>
  <si>
    <r>
      <rPr>
        <sz val="10.5"/>
        <rFont val="細明體"/>
        <family val="3"/>
      </rPr>
      <t>，</t>
    </r>
    <r>
      <rPr>
        <sz val="10.5"/>
        <rFont val="新細明體"/>
        <family val="1"/>
      </rPr>
      <t>占</t>
    </r>
    <r>
      <rPr>
        <sz val="10.5"/>
        <rFont val="Times New Roman"/>
        <family val="1"/>
      </rPr>
      <t>7.11%</t>
    </r>
    <r>
      <rPr>
        <sz val="10.5"/>
        <rFont val="新細明體"/>
        <family val="1"/>
      </rPr>
      <t>；運輸及倉儲業</t>
    </r>
    <r>
      <rPr>
        <sz val="10.5"/>
        <rFont val="Times New Roman"/>
        <family val="1"/>
      </rPr>
      <t>47,436,924</t>
    </r>
    <r>
      <rPr>
        <sz val="10.5"/>
        <rFont val="細明體"/>
        <family val="3"/>
      </rPr>
      <t>千元，占</t>
    </r>
    <r>
      <rPr>
        <sz val="10.5"/>
        <rFont val="Times New Roman"/>
        <family val="1"/>
      </rPr>
      <t>11.98%</t>
    </r>
    <r>
      <rPr>
        <sz val="10.5"/>
        <rFont val="細明體"/>
        <family val="3"/>
      </rPr>
      <t>；金融及保險業</t>
    </r>
    <r>
      <rPr>
        <sz val="10.5"/>
        <rFont val="Times New Roman"/>
        <family val="1"/>
      </rPr>
      <t>9,501,970</t>
    </r>
    <r>
      <rPr>
        <sz val="10.5"/>
        <rFont val="細明體"/>
        <family val="3"/>
      </rPr>
      <t>千元，占</t>
    </r>
    <r>
      <rPr>
        <sz val="10.5"/>
        <rFont val="Times New Roman"/>
        <family val="1"/>
      </rPr>
      <t>2.40%</t>
    </r>
    <r>
      <rPr>
        <sz val="10.5"/>
        <rFont val="細明體"/>
        <family val="3"/>
      </rPr>
      <t>。</t>
    </r>
  </si>
  <si>
    <r>
      <t>降低漏水率計畫（</t>
    </r>
    <r>
      <rPr>
        <sz val="11"/>
        <rFont val="Times New Roman"/>
        <family val="1"/>
      </rPr>
      <t>102</t>
    </r>
    <r>
      <rPr>
        <sz val="11"/>
        <rFont val="新細明體"/>
        <family val="1"/>
      </rPr>
      <t>至</t>
    </r>
    <r>
      <rPr>
        <sz val="11"/>
        <rFont val="Times New Roman"/>
        <family val="1"/>
      </rPr>
      <t>113</t>
    </r>
    <r>
      <rPr>
        <sz val="11"/>
        <rFont val="新細明體"/>
        <family val="1"/>
      </rPr>
      <t>年）</t>
    </r>
  </si>
  <si>
    <r>
      <t>煉製事業部桃園煉油廠</t>
    </r>
    <r>
      <rPr>
        <sz val="11"/>
        <rFont val="Times New Roman"/>
        <family val="1"/>
      </rPr>
      <t>NO.2</t>
    </r>
    <r>
      <rPr>
        <sz val="11"/>
        <rFont val="細明體"/>
        <family val="3"/>
      </rPr>
      <t>發電機汰舊更新投資計畫</t>
    </r>
  </si>
  <si>
    <r>
      <t>第一期低壓</t>
    </r>
    <r>
      <rPr>
        <sz val="11"/>
        <rFont val="Times New Roman"/>
        <family val="1"/>
      </rPr>
      <t>AMI</t>
    </r>
    <r>
      <rPr>
        <sz val="11"/>
        <rFont val="細明體"/>
        <family val="3"/>
      </rPr>
      <t>布建計畫</t>
    </r>
  </si>
  <si>
    <r>
      <rPr>
        <sz val="11"/>
        <rFont val="新細明體"/>
        <family val="1"/>
      </rPr>
      <t>加強平地人工湖及伏流水推動計畫－烏溪二期暨抗旱</t>
    </r>
    <r>
      <rPr>
        <sz val="11"/>
        <rFont val="Times New Roman"/>
        <family val="1"/>
      </rPr>
      <t>2.0</t>
    </r>
    <r>
      <rPr>
        <sz val="11"/>
        <rFont val="新細明體"/>
        <family val="1"/>
      </rPr>
      <t>強化及改善</t>
    </r>
  </si>
  <si>
    <t>花東地區鐵路雙軌電氣化計畫－臺鐵局配合款</t>
  </si>
  <si>
    <t>離岸風力發電加強電力網計畫（第一階段區塊開發）</t>
  </si>
  <si>
    <r>
      <rPr>
        <sz val="11"/>
        <rFont val="Times New Roman"/>
        <family val="1"/>
      </rPr>
      <t>0918</t>
    </r>
    <r>
      <rPr>
        <sz val="11"/>
        <rFont val="細明體"/>
        <family val="3"/>
      </rPr>
      <t>地震花東地區自來水延管工程計畫</t>
    </r>
    <r>
      <rPr>
        <sz val="11"/>
        <rFont val="新細明體"/>
        <family val="1"/>
      </rPr>
      <t>－</t>
    </r>
    <r>
      <rPr>
        <sz val="11"/>
        <rFont val="細明體"/>
        <family val="3"/>
      </rPr>
      <t>花東地區永續發展基金補助</t>
    </r>
  </si>
  <si>
    <r>
      <rPr>
        <sz val="11"/>
        <rFont val="新細明體"/>
        <family val="1"/>
      </rPr>
      <t>臺鐵公司營業所需車輛維修第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期計畫（</t>
    </r>
    <r>
      <rPr>
        <sz val="11"/>
        <rFont val="Times New Roman"/>
        <family val="1"/>
      </rPr>
      <t>113</t>
    </r>
    <r>
      <rPr>
        <sz val="11"/>
        <rFont val="新細明體"/>
        <family val="1"/>
      </rPr>
      <t>年至</t>
    </r>
    <r>
      <rPr>
        <sz val="11"/>
        <rFont val="Times New Roman"/>
        <family val="1"/>
      </rPr>
      <t>116</t>
    </r>
    <r>
      <rPr>
        <sz val="11"/>
        <rFont val="新細明體"/>
        <family val="1"/>
      </rPr>
      <t>年）</t>
    </r>
  </si>
  <si>
    <r>
      <rPr>
        <sz val="11"/>
        <rFont val="新細明體"/>
        <family val="1"/>
      </rPr>
      <t>臺鐵公司營業所需基礎設施重置維修</t>
    </r>
    <r>
      <rPr>
        <sz val="11"/>
        <rFont val="ＴＩＭ"/>
        <family val="3"/>
      </rPr>
      <t>第</t>
    </r>
    <r>
      <rPr>
        <sz val="11"/>
        <rFont val="Times New Roman"/>
        <family val="1"/>
      </rPr>
      <t>1</t>
    </r>
    <r>
      <rPr>
        <sz val="11"/>
        <rFont val="ＴＩＭ"/>
        <family val="3"/>
      </rPr>
      <t>期計畫（</t>
    </r>
    <r>
      <rPr>
        <sz val="11"/>
        <rFont val="Times New Roman"/>
        <family val="1"/>
      </rPr>
      <t>113</t>
    </r>
    <r>
      <rPr>
        <sz val="11"/>
        <rFont val="ＴＩＭ"/>
        <family val="3"/>
      </rPr>
      <t>年至</t>
    </r>
    <r>
      <rPr>
        <sz val="11"/>
        <rFont val="Times New Roman"/>
        <family val="1"/>
      </rPr>
      <t>116</t>
    </r>
    <r>
      <rPr>
        <sz val="11"/>
        <rFont val="ＴＩＭ"/>
        <family val="3"/>
      </rPr>
      <t>年）</t>
    </r>
  </si>
  <si>
    <r>
      <t>國際商港未來發展及建設計畫（</t>
    </r>
    <r>
      <rPr>
        <sz val="11"/>
        <rFont val="Times New Roman"/>
        <family val="1"/>
      </rPr>
      <t>111</t>
    </r>
    <r>
      <rPr>
        <sz val="11"/>
        <rFont val="新細明體"/>
        <family val="1"/>
      </rPr>
      <t>－</t>
    </r>
    <r>
      <rPr>
        <sz val="11"/>
        <rFont val="Times New Roman"/>
        <family val="1"/>
      </rPr>
      <t>115</t>
    </r>
    <r>
      <rPr>
        <sz val="11"/>
        <rFont val="新細明體"/>
        <family val="1"/>
      </rPr>
      <t>年）－港務公司辦理部分</t>
    </r>
  </si>
  <si>
    <r>
      <rPr>
        <sz val="10"/>
        <rFont val="新細明體"/>
        <family val="1"/>
      </rPr>
      <t>金　額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</si>
</sst>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0.00"/>
    <numFmt numFmtId="178" formatCode="#,##0_ 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_ "/>
    <numFmt numFmtId="185" formatCode="0.000"/>
    <numFmt numFmtId="186" formatCode="0.0000"/>
    <numFmt numFmtId="187" formatCode="0.0"/>
    <numFmt numFmtId="188" formatCode="#,##0.0000000"/>
    <numFmt numFmtId="189" formatCode="#,##0.00000000"/>
    <numFmt numFmtId="190" formatCode="#,##0.000000000"/>
    <numFmt numFmtId="191" formatCode="#,##0.0000000000"/>
    <numFmt numFmtId="192" formatCode="0.00_ "/>
    <numFmt numFmtId="193" formatCode="#,##0.0_ "/>
    <numFmt numFmtId="194" formatCode="#,##0.000_ "/>
    <numFmt numFmtId="195" formatCode="#,##0.0000_ "/>
    <numFmt numFmtId="196" formatCode="#,##0.00000_ "/>
    <numFmt numFmtId="197" formatCode="0.000000_ "/>
    <numFmt numFmtId="198" formatCode="0.00000_ "/>
    <numFmt numFmtId="199" formatCode="0.0000_ "/>
    <numFmt numFmtId="200" formatCode="0.0000000_ "/>
    <numFmt numFmtId="201" formatCode="0_);[Red]\(0\)"/>
    <numFmt numFmtId="202" formatCode="0.00_);[Red]\(0.00\)"/>
    <numFmt numFmtId="203" formatCode="0.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華康粗明體"/>
      <family val="3"/>
    </font>
    <font>
      <sz val="2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新細明體"/>
      <family val="1"/>
    </font>
    <font>
      <sz val="10.5"/>
      <name val="Times New Roman"/>
      <family val="1"/>
    </font>
    <font>
      <sz val="10.5"/>
      <name val="細明體"/>
      <family val="3"/>
    </font>
    <font>
      <sz val="11"/>
      <name val="新細明體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sz val="11"/>
      <name val="ＴＩＭ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 Ligh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1" applyNumberFormat="0" applyFill="0" applyAlignment="0" applyProtection="0"/>
    <xf numFmtId="0" fontId="46" fillId="23" borderId="0" applyNumberFormat="0" applyBorder="0" applyAlignment="0" applyProtection="0"/>
    <xf numFmtId="0" fontId="5" fillId="24" borderId="0" applyNumberFormat="0" applyBorder="0" applyAlignment="0" applyProtection="0"/>
    <xf numFmtId="0" fontId="47" fillId="25" borderId="2" applyNumberForma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8" fillId="0" borderId="3" applyNumberFormat="0" applyFill="0" applyAlignment="0" applyProtection="0"/>
    <xf numFmtId="0" fontId="0" fillId="28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5" borderId="2" applyNumberFormat="0" applyAlignment="0" applyProtection="0"/>
    <xf numFmtId="0" fontId="56" fillId="25" borderId="8" applyNumberFormat="0" applyAlignment="0" applyProtection="0"/>
    <xf numFmtId="0" fontId="57" fillId="36" borderId="9" applyNumberFormat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195" fontId="9" fillId="0" borderId="0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5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178" fontId="9" fillId="0" borderId="0" xfId="0" applyNumberFormat="1" applyFont="1" applyFill="1" applyAlignment="1">
      <alignment vertical="center"/>
    </xf>
    <xf numFmtId="184" fontId="6" fillId="0" borderId="0" xfId="33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78" fontId="4" fillId="0" borderId="0" xfId="33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95" fontId="16" fillId="0" borderId="0" xfId="0" applyNumberFormat="1" applyFont="1" applyFill="1" applyBorder="1" applyAlignment="1">
      <alignment vertical="center"/>
    </xf>
    <xf numFmtId="184" fontId="9" fillId="0" borderId="0" xfId="33" applyNumberFormat="1" applyFont="1" applyFill="1" applyBorder="1" applyAlignment="1">
      <alignment vertical="center"/>
    </xf>
    <xf numFmtId="184" fontId="17" fillId="0" borderId="0" xfId="33" applyNumberFormat="1" applyFont="1" applyFill="1" applyBorder="1" applyAlignment="1">
      <alignment horizontal="right" vertical="top"/>
    </xf>
    <xf numFmtId="184" fontId="18" fillId="0" borderId="0" xfId="33" applyNumberFormat="1" applyFont="1" applyFill="1" applyBorder="1" applyAlignment="1">
      <alignment horizontal="right" vertical="top"/>
    </xf>
    <xf numFmtId="0" fontId="17" fillId="0" borderId="0" xfId="33" applyNumberFormat="1" applyFont="1" applyFill="1" applyBorder="1" applyAlignment="1">
      <alignment horizontal="right" vertical="top"/>
    </xf>
    <xf numFmtId="0" fontId="18" fillId="0" borderId="0" xfId="33" applyNumberFormat="1" applyFont="1" applyFill="1" applyBorder="1" applyAlignment="1">
      <alignment horizontal="right" vertical="top"/>
    </xf>
    <xf numFmtId="3" fontId="18" fillId="0" borderId="0" xfId="33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2" fontId="17" fillId="0" borderId="0" xfId="33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178" fontId="4" fillId="0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vertical="top"/>
    </xf>
    <xf numFmtId="192" fontId="4" fillId="0" borderId="0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>
      <alignment horizontal="right" vertical="top"/>
    </xf>
    <xf numFmtId="184" fontId="6" fillId="0" borderId="10" xfId="33" applyNumberFormat="1" applyFont="1" applyFill="1" applyBorder="1" applyAlignment="1">
      <alignment horizontal="right" vertical="top"/>
    </xf>
    <xf numFmtId="178" fontId="17" fillId="0" borderId="0" xfId="33" applyNumberFormat="1" applyFont="1" applyFill="1" applyBorder="1" applyAlignment="1">
      <alignment horizontal="right" vertical="top"/>
    </xf>
    <xf numFmtId="3" fontId="17" fillId="0" borderId="0" xfId="33" applyNumberFormat="1" applyFont="1" applyFill="1" applyBorder="1" applyAlignment="1">
      <alignment horizontal="right" vertical="top"/>
    </xf>
    <xf numFmtId="178" fontId="18" fillId="0" borderId="0" xfId="33" applyNumberFormat="1" applyFont="1" applyFill="1" applyBorder="1" applyAlignment="1">
      <alignment horizontal="right" vertical="top"/>
    </xf>
    <xf numFmtId="2" fontId="18" fillId="0" borderId="0" xfId="33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184" fontId="18" fillId="0" borderId="10" xfId="33" applyNumberFormat="1" applyFont="1" applyFill="1" applyBorder="1" applyAlignment="1">
      <alignment horizontal="right" vertical="top"/>
    </xf>
    <xf numFmtId="0" fontId="18" fillId="0" borderId="10" xfId="33" applyNumberFormat="1" applyFont="1" applyFill="1" applyBorder="1" applyAlignment="1">
      <alignment horizontal="right" vertical="top"/>
    </xf>
    <xf numFmtId="3" fontId="18" fillId="0" borderId="10" xfId="33" applyNumberFormat="1" applyFont="1" applyFill="1" applyBorder="1" applyAlignment="1">
      <alignment horizontal="right" vertical="top"/>
    </xf>
    <xf numFmtId="1" fontId="18" fillId="0" borderId="0" xfId="33" applyNumberFormat="1" applyFont="1" applyFill="1" applyBorder="1" applyAlignment="1">
      <alignment horizontal="right" vertical="top"/>
    </xf>
    <xf numFmtId="1" fontId="17" fillId="0" borderId="0" xfId="33" applyNumberFormat="1" applyFont="1" applyFill="1" applyBorder="1" applyAlignment="1">
      <alignment horizontal="right" vertical="top"/>
    </xf>
    <xf numFmtId="3" fontId="6" fillId="0" borderId="0" xfId="33" applyNumberFormat="1" applyFont="1" applyFill="1" applyBorder="1" applyAlignment="1">
      <alignment horizontal="right" vertical="top"/>
    </xf>
    <xf numFmtId="3" fontId="4" fillId="0" borderId="0" xfId="33" applyNumberFormat="1" applyFont="1" applyFill="1" applyBorder="1" applyAlignment="1">
      <alignment horizontal="right" vertical="top"/>
    </xf>
    <xf numFmtId="0" fontId="60" fillId="0" borderId="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2" fontId="18" fillId="0" borderId="10" xfId="33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202" fontId="4" fillId="0" borderId="12" xfId="0" applyNumberFormat="1" applyFont="1" applyFill="1" applyBorder="1" applyAlignment="1">
      <alignment horizontal="center" vertical="center"/>
    </xf>
    <xf numFmtId="202" fontId="4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distributed" vertical="top" wrapText="1" indent="5"/>
    </xf>
    <xf numFmtId="0" fontId="25" fillId="0" borderId="10" xfId="0" applyFont="1" applyFill="1" applyBorder="1" applyAlignment="1">
      <alignment horizontal="distributed" vertical="top" wrapText="1" indent="5"/>
    </xf>
    <xf numFmtId="0" fontId="24" fillId="0" borderId="0" xfId="0" applyFont="1" applyFill="1" applyBorder="1" applyAlignment="1">
      <alignment horizontal="distributed" vertical="top"/>
    </xf>
    <xf numFmtId="0" fontId="25" fillId="0" borderId="0" xfId="0" applyFont="1" applyFill="1" applyBorder="1" applyAlignment="1">
      <alignment horizontal="distributed" vertical="top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top"/>
    </xf>
    <xf numFmtId="0" fontId="25" fillId="0" borderId="0" xfId="0" applyFont="1" applyFill="1" applyBorder="1" applyAlignment="1">
      <alignment horizontal="distributed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4"/>
  <sheetViews>
    <sheetView tabSelected="1" view="pageBreakPreview" zoomScale="85" zoomScaleSheetLayoutView="85" zoomScalePageLayoutView="0" workbookViewId="0" topLeftCell="A1">
      <pane xSplit="5" ySplit="4" topLeftCell="F5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59" sqref="J59"/>
    </sheetView>
  </sheetViews>
  <sheetFormatPr defaultColWidth="2.875" defaultRowHeight="16.5" customHeight="1"/>
  <cols>
    <col min="1" max="1" width="2.625" style="14" bestFit="1" customWidth="1"/>
    <col min="2" max="2" width="2.25390625" style="14" customWidth="1"/>
    <col min="3" max="3" width="2.625" style="14" bestFit="1" customWidth="1"/>
    <col min="4" max="4" width="3.125" style="69" customWidth="1"/>
    <col min="5" max="5" width="21.375" style="14" customWidth="1"/>
    <col min="6" max="6" width="9.125" style="14" customWidth="1"/>
    <col min="7" max="7" width="5.875" style="14" customWidth="1"/>
    <col min="8" max="8" width="9.875" style="14" customWidth="1"/>
    <col min="9" max="9" width="5.75390625" style="14" customWidth="1"/>
    <col min="10" max="10" width="10.125" style="14" customWidth="1"/>
    <col min="11" max="11" width="5.75390625" style="14" customWidth="1"/>
    <col min="12" max="12" width="10.875" style="14" customWidth="1"/>
    <col min="13" max="13" width="5.75390625" style="14" customWidth="1"/>
    <col min="14" max="14" width="9.75390625" style="14" customWidth="1"/>
    <col min="15" max="15" width="6.50390625" style="14" customWidth="1"/>
    <col min="16" max="16" width="12.375" style="14" customWidth="1"/>
    <col min="17" max="17" width="7.875" style="14" customWidth="1"/>
    <col min="18" max="18" width="10.75390625" style="14" customWidth="1"/>
    <col min="19" max="19" width="6.00390625" style="14" customWidth="1"/>
    <col min="20" max="20" width="11.125" style="14" customWidth="1"/>
    <col min="21" max="21" width="5.625" style="14" customWidth="1"/>
    <col min="22" max="22" width="10.50390625" style="14" customWidth="1"/>
    <col min="23" max="23" width="7.375" style="14" customWidth="1"/>
    <col min="24" max="24" width="10.125" style="14" hidden="1" customWidth="1"/>
    <col min="25" max="25" width="5.125" style="14" hidden="1" customWidth="1"/>
    <col min="26" max="26" width="11.00390625" style="14" customWidth="1"/>
    <col min="27" max="27" width="6.75390625" style="14" customWidth="1"/>
    <col min="28" max="28" width="13.50390625" style="14" customWidth="1"/>
    <col min="29" max="29" width="4.625" style="14" customWidth="1"/>
    <col min="30" max="30" width="9.125" style="14" bestFit="1" customWidth="1"/>
    <col min="31" max="31" width="11.375" style="14" bestFit="1" customWidth="1"/>
    <col min="32" max="33" width="11.375" style="14" customWidth="1"/>
    <col min="34" max="54" width="9.125" style="14" bestFit="1" customWidth="1"/>
    <col min="55" max="55" width="11.625" style="14" bestFit="1" customWidth="1"/>
    <col min="56" max="56" width="2.875" style="14" bestFit="1" customWidth="1"/>
    <col min="57" max="16384" width="2.875" style="14" customWidth="1"/>
  </cols>
  <sheetData>
    <row r="1" spans="4:55" s="8" customFormat="1" ht="33" customHeight="1">
      <c r="D1" s="68"/>
      <c r="E1" s="141" t="s">
        <v>86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9" t="s">
        <v>97</v>
      </c>
      <c r="Q1" s="10"/>
      <c r="R1" s="10"/>
      <c r="S1" s="10"/>
      <c r="T1" s="10"/>
      <c r="V1" s="75"/>
      <c r="W1" s="11"/>
      <c r="Y1" s="11"/>
      <c r="AA1" s="11"/>
      <c r="AB1" s="11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5:54" ht="21" customHeight="1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 t="s">
        <v>0</v>
      </c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6" s="2" customFormat="1" ht="21" customHeight="1">
      <c r="A3" s="134" t="s">
        <v>135</v>
      </c>
      <c r="B3" s="135"/>
      <c r="C3" s="135"/>
      <c r="D3" s="135"/>
      <c r="E3" s="136"/>
      <c r="F3" s="129" t="s">
        <v>87</v>
      </c>
      <c r="G3" s="130"/>
      <c r="H3" s="130"/>
      <c r="I3" s="130"/>
      <c r="J3" s="130"/>
      <c r="K3" s="130"/>
      <c r="L3" s="130"/>
      <c r="M3" s="130"/>
      <c r="N3" s="130"/>
      <c r="O3" s="130"/>
      <c r="P3" s="126" t="s">
        <v>88</v>
      </c>
      <c r="Q3" s="127"/>
      <c r="R3" s="127"/>
      <c r="S3" s="127"/>
      <c r="T3" s="127"/>
      <c r="U3" s="127"/>
      <c r="V3" s="127"/>
      <c r="W3" s="128"/>
      <c r="X3" s="120" t="s">
        <v>95</v>
      </c>
      <c r="Y3" s="131"/>
      <c r="Z3" s="123" t="s">
        <v>1</v>
      </c>
      <c r="AA3" s="124"/>
      <c r="AB3" s="115" t="s">
        <v>2</v>
      </c>
      <c r="AC3" s="116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  <c r="BD3" s="22"/>
    </row>
    <row r="4" spans="1:57" s="2" customFormat="1" ht="32.25" customHeight="1">
      <c r="A4" s="137"/>
      <c r="B4" s="137"/>
      <c r="C4" s="137"/>
      <c r="D4" s="137"/>
      <c r="E4" s="138"/>
      <c r="F4" s="146" t="s">
        <v>3</v>
      </c>
      <c r="G4" s="121"/>
      <c r="H4" s="147" t="s">
        <v>52</v>
      </c>
      <c r="I4" s="121"/>
      <c r="J4" s="148" t="s">
        <v>4</v>
      </c>
      <c r="K4" s="121"/>
      <c r="L4" s="148" t="s">
        <v>5</v>
      </c>
      <c r="M4" s="149"/>
      <c r="N4" s="120" t="s">
        <v>6</v>
      </c>
      <c r="O4" s="121"/>
      <c r="P4" s="122" t="s">
        <v>7</v>
      </c>
      <c r="Q4" s="119"/>
      <c r="R4" s="122" t="s">
        <v>8</v>
      </c>
      <c r="S4" s="119"/>
      <c r="T4" s="118" t="s">
        <v>89</v>
      </c>
      <c r="U4" s="119"/>
      <c r="V4" s="118" t="s">
        <v>9</v>
      </c>
      <c r="W4" s="119"/>
      <c r="X4" s="132"/>
      <c r="Y4" s="133"/>
      <c r="Z4" s="117"/>
      <c r="AA4" s="125"/>
      <c r="AB4" s="117"/>
      <c r="AC4" s="11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1"/>
      <c r="BD4" s="21"/>
      <c r="BE4" s="22"/>
    </row>
    <row r="5" spans="1:57" s="2" customFormat="1" ht="21" customHeight="1">
      <c r="A5" s="139"/>
      <c r="B5" s="139"/>
      <c r="C5" s="139"/>
      <c r="D5" s="139"/>
      <c r="E5" s="140"/>
      <c r="F5" s="110" t="s">
        <v>211</v>
      </c>
      <c r="G5" s="113" t="s">
        <v>10</v>
      </c>
      <c r="H5" s="110" t="s">
        <v>211</v>
      </c>
      <c r="I5" s="113" t="s">
        <v>10</v>
      </c>
      <c r="J5" s="110" t="s">
        <v>211</v>
      </c>
      <c r="K5" s="113" t="s">
        <v>10</v>
      </c>
      <c r="L5" s="110" t="s">
        <v>211</v>
      </c>
      <c r="M5" s="113" t="s">
        <v>10</v>
      </c>
      <c r="N5" s="110" t="s">
        <v>211</v>
      </c>
      <c r="O5" s="113" t="s">
        <v>10</v>
      </c>
      <c r="P5" s="110" t="s">
        <v>211</v>
      </c>
      <c r="Q5" s="113" t="s">
        <v>10</v>
      </c>
      <c r="R5" s="110" t="s">
        <v>211</v>
      </c>
      <c r="S5" s="113" t="s">
        <v>10</v>
      </c>
      <c r="T5" s="110" t="s">
        <v>211</v>
      </c>
      <c r="U5" s="113" t="s">
        <v>10</v>
      </c>
      <c r="V5" s="110" t="s">
        <v>211</v>
      </c>
      <c r="W5" s="113" t="s">
        <v>10</v>
      </c>
      <c r="X5" s="110" t="s">
        <v>211</v>
      </c>
      <c r="Y5" s="113" t="s">
        <v>10</v>
      </c>
      <c r="Z5" s="110" t="s">
        <v>211</v>
      </c>
      <c r="AA5" s="113" t="s">
        <v>10</v>
      </c>
      <c r="AB5" s="110" t="s">
        <v>211</v>
      </c>
      <c r="AC5" s="114" t="s">
        <v>10</v>
      </c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1"/>
      <c r="BD5" s="20"/>
      <c r="BE5" s="21"/>
    </row>
    <row r="6" spans="1:57" s="2" customFormat="1" ht="6.75" customHeight="1">
      <c r="A6" s="65"/>
      <c r="B6" s="65"/>
      <c r="C6" s="65"/>
      <c r="D6" s="65"/>
      <c r="E6" s="65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1"/>
      <c r="BD6" s="20"/>
      <c r="BE6" s="21"/>
    </row>
    <row r="7" spans="1:37" s="26" customFormat="1" ht="30.75" customHeight="1">
      <c r="A7" s="150" t="s">
        <v>11</v>
      </c>
      <c r="B7" s="151"/>
      <c r="C7" s="151"/>
      <c r="D7" s="151"/>
      <c r="E7" s="151"/>
      <c r="F7" s="81">
        <v>21700</v>
      </c>
      <c r="G7" s="57">
        <v>7.05</v>
      </c>
      <c r="H7" s="82"/>
      <c r="I7" s="51"/>
      <c r="J7" s="82"/>
      <c r="K7" s="51"/>
      <c r="L7" s="82">
        <v>236538</v>
      </c>
      <c r="M7" s="57">
        <v>76.84</v>
      </c>
      <c r="N7" s="82">
        <v>35611</v>
      </c>
      <c r="O7" s="57">
        <v>11.57</v>
      </c>
      <c r="P7" s="82">
        <v>13971</v>
      </c>
      <c r="Q7" s="51">
        <v>4.54</v>
      </c>
      <c r="R7" s="49"/>
      <c r="S7" s="49"/>
      <c r="T7" s="49"/>
      <c r="U7" s="49"/>
      <c r="V7" s="49"/>
      <c r="W7" s="49"/>
      <c r="X7" s="82" t="s">
        <v>12</v>
      </c>
      <c r="Y7" s="57" t="s">
        <v>12</v>
      </c>
      <c r="Z7" s="49"/>
      <c r="AA7" s="49" t="s">
        <v>12</v>
      </c>
      <c r="AB7" s="82">
        <v>307820</v>
      </c>
      <c r="AC7" s="51">
        <v>100</v>
      </c>
      <c r="AD7" s="48"/>
      <c r="AE7" s="1" t="e">
        <f>K7+M7+O7+Q7+#REF!</f>
        <v>#REF!</v>
      </c>
      <c r="AF7" s="27"/>
      <c r="AG7" s="28"/>
      <c r="AH7" s="28"/>
      <c r="AI7" s="28"/>
      <c r="AJ7" s="28"/>
      <c r="AK7" s="28"/>
    </row>
    <row r="8" spans="1:33" s="26" customFormat="1" ht="30.75" customHeight="1">
      <c r="A8" s="144" t="s">
        <v>90</v>
      </c>
      <c r="B8" s="145"/>
      <c r="C8" s="145"/>
      <c r="D8" s="145"/>
      <c r="E8" s="145"/>
      <c r="F8" s="81">
        <v>21700</v>
      </c>
      <c r="G8" s="57">
        <v>7.05</v>
      </c>
      <c r="H8" s="82"/>
      <c r="I8" s="51"/>
      <c r="J8" s="82"/>
      <c r="K8" s="51"/>
      <c r="L8" s="30">
        <v>236538</v>
      </c>
      <c r="M8" s="57">
        <v>76.84</v>
      </c>
      <c r="N8" s="30">
        <v>35611</v>
      </c>
      <c r="O8" s="57">
        <v>11.57</v>
      </c>
      <c r="P8" s="30">
        <v>13971</v>
      </c>
      <c r="Q8" s="51">
        <v>4.54</v>
      </c>
      <c r="R8" s="49"/>
      <c r="S8" s="49"/>
      <c r="T8" s="49"/>
      <c r="U8" s="49"/>
      <c r="V8" s="49"/>
      <c r="W8" s="49"/>
      <c r="X8" s="82" t="s">
        <v>12</v>
      </c>
      <c r="Y8" s="57" t="s">
        <v>12</v>
      </c>
      <c r="Z8" s="49"/>
      <c r="AA8" s="49" t="s">
        <v>12</v>
      </c>
      <c r="AB8" s="82">
        <v>307820</v>
      </c>
      <c r="AC8" s="51">
        <v>100</v>
      </c>
      <c r="AE8" s="1" t="e">
        <f>K8+M8+O8+Q8+#REF!</f>
        <v>#REF!</v>
      </c>
      <c r="AF8" s="27"/>
      <c r="AG8" s="28"/>
    </row>
    <row r="9" spans="1:33" s="26" customFormat="1" ht="27" customHeight="1">
      <c r="A9" s="70"/>
      <c r="C9" s="71" t="s">
        <v>13</v>
      </c>
      <c r="D9" s="67"/>
      <c r="E9" s="66"/>
      <c r="F9" s="83">
        <v>21700</v>
      </c>
      <c r="G9" s="6">
        <v>7.05</v>
      </c>
      <c r="H9" s="53"/>
      <c r="I9" s="52"/>
      <c r="J9" s="53"/>
      <c r="K9" s="52"/>
      <c r="L9" s="29">
        <v>236538</v>
      </c>
      <c r="M9" s="6">
        <v>76.84</v>
      </c>
      <c r="N9" s="29">
        <v>35611</v>
      </c>
      <c r="O9" s="84">
        <v>11.57</v>
      </c>
      <c r="P9" s="29">
        <v>13971</v>
      </c>
      <c r="Q9" s="52">
        <v>4.54</v>
      </c>
      <c r="R9" s="50"/>
      <c r="S9" s="50"/>
      <c r="T9" s="50"/>
      <c r="U9" s="50"/>
      <c r="V9" s="50"/>
      <c r="W9" s="50"/>
      <c r="X9" s="53" t="s">
        <v>12</v>
      </c>
      <c r="Y9" s="84" t="s">
        <v>12</v>
      </c>
      <c r="Z9" s="50"/>
      <c r="AA9" s="50" t="s">
        <v>12</v>
      </c>
      <c r="AB9" s="53">
        <v>307820</v>
      </c>
      <c r="AC9" s="55">
        <v>100</v>
      </c>
      <c r="AE9" s="1" t="e">
        <f>K9+M9+O9+Q9+#REF!</f>
        <v>#REF!</v>
      </c>
      <c r="AF9" s="27"/>
      <c r="AG9" s="28"/>
    </row>
    <row r="10" spans="1:33" s="26" customFormat="1" ht="25.5" customHeight="1">
      <c r="A10" s="70"/>
      <c r="B10" s="70"/>
      <c r="D10" s="70" t="s">
        <v>14</v>
      </c>
      <c r="E10" s="85" t="s">
        <v>66</v>
      </c>
      <c r="F10" s="50" t="s">
        <v>12</v>
      </c>
      <c r="G10" s="50" t="s">
        <v>12</v>
      </c>
      <c r="H10" s="50"/>
      <c r="I10" s="50"/>
      <c r="J10" s="53"/>
      <c r="K10" s="52"/>
      <c r="L10" s="29">
        <v>87081</v>
      </c>
      <c r="M10" s="55">
        <v>100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 t="s">
        <v>12</v>
      </c>
      <c r="Y10" s="50" t="s">
        <v>12</v>
      </c>
      <c r="Z10" s="50"/>
      <c r="AA10" s="50" t="s">
        <v>12</v>
      </c>
      <c r="AB10" s="53">
        <v>87081</v>
      </c>
      <c r="AC10" s="55">
        <v>100</v>
      </c>
      <c r="AE10" s="1">
        <f>K10+M10</f>
        <v>100</v>
      </c>
      <c r="AF10" s="27"/>
      <c r="AG10" s="28"/>
    </row>
    <row r="11" spans="1:33" s="26" customFormat="1" ht="25.5" customHeight="1">
      <c r="A11" s="70"/>
      <c r="B11" s="70"/>
      <c r="D11" s="70" t="s">
        <v>16</v>
      </c>
      <c r="E11" s="85" t="s">
        <v>17</v>
      </c>
      <c r="F11" s="83">
        <v>21700</v>
      </c>
      <c r="G11" s="6">
        <v>9.83</v>
      </c>
      <c r="H11" s="53"/>
      <c r="I11" s="52"/>
      <c r="J11" s="53"/>
      <c r="K11" s="52"/>
      <c r="L11" s="29">
        <v>149457</v>
      </c>
      <c r="M11" s="84">
        <v>67.71</v>
      </c>
      <c r="N11" s="29">
        <v>35611</v>
      </c>
      <c r="O11" s="84">
        <v>16.13</v>
      </c>
      <c r="P11" s="29">
        <v>13971</v>
      </c>
      <c r="Q11" s="52">
        <v>6.33</v>
      </c>
      <c r="R11" s="50"/>
      <c r="S11" s="50"/>
      <c r="T11" s="50"/>
      <c r="U11" s="50"/>
      <c r="V11" s="50"/>
      <c r="W11" s="50"/>
      <c r="X11" s="53" t="s">
        <v>12</v>
      </c>
      <c r="Y11" s="84" t="s">
        <v>12</v>
      </c>
      <c r="Z11" s="50"/>
      <c r="AA11" s="50" t="s">
        <v>12</v>
      </c>
      <c r="AB11" s="53">
        <v>220739</v>
      </c>
      <c r="AC11" s="55">
        <v>100</v>
      </c>
      <c r="AE11" s="1" t="e">
        <f>M11+O11+Q11+#REF!</f>
        <v>#REF!</v>
      </c>
      <c r="AF11" s="27"/>
      <c r="AG11" s="28"/>
    </row>
    <row r="12" spans="1:33" s="26" customFormat="1" ht="27.75" customHeight="1">
      <c r="A12" s="150" t="s">
        <v>18</v>
      </c>
      <c r="B12" s="151"/>
      <c r="C12" s="151"/>
      <c r="D12" s="151"/>
      <c r="E12" s="151"/>
      <c r="F12" s="79" t="s">
        <v>162</v>
      </c>
      <c r="G12" s="57" t="s">
        <v>163</v>
      </c>
      <c r="H12" s="79" t="s">
        <v>164</v>
      </c>
      <c r="I12" s="58" t="s">
        <v>165</v>
      </c>
      <c r="J12" s="79" t="s">
        <v>166</v>
      </c>
      <c r="K12" s="58" t="s">
        <v>167</v>
      </c>
      <c r="L12" s="79" t="s">
        <v>168</v>
      </c>
      <c r="M12" s="58" t="s">
        <v>169</v>
      </c>
      <c r="N12" s="79" t="s">
        <v>170</v>
      </c>
      <c r="O12" s="40" t="s">
        <v>171</v>
      </c>
      <c r="P12" s="79" t="s">
        <v>172</v>
      </c>
      <c r="Q12" s="40" t="s">
        <v>173</v>
      </c>
      <c r="R12" s="79" t="s">
        <v>161</v>
      </c>
      <c r="S12" s="58" t="s">
        <v>174</v>
      </c>
      <c r="T12" s="58" t="s">
        <v>175</v>
      </c>
      <c r="U12" s="58" t="s">
        <v>198</v>
      </c>
      <c r="V12" s="58" t="s">
        <v>176</v>
      </c>
      <c r="W12" s="58" t="s">
        <v>198</v>
      </c>
      <c r="X12" s="58" t="s">
        <v>12</v>
      </c>
      <c r="Y12" s="58" t="s">
        <v>12</v>
      </c>
      <c r="Z12" s="58" t="s">
        <v>177</v>
      </c>
      <c r="AA12" s="58" t="s">
        <v>178</v>
      </c>
      <c r="AB12" s="79" t="s">
        <v>179</v>
      </c>
      <c r="AC12" s="30" t="s">
        <v>160</v>
      </c>
      <c r="AE12" s="1" t="e">
        <f>G12+I12+K12+M12+O12+Q12+S12+#REF!+U12+AA12</f>
        <v>#REF!</v>
      </c>
      <c r="AF12" s="27"/>
      <c r="AG12" s="28"/>
    </row>
    <row r="13" spans="1:33" s="26" customFormat="1" ht="28.5" customHeight="1">
      <c r="A13" s="144" t="s">
        <v>91</v>
      </c>
      <c r="B13" s="145"/>
      <c r="C13" s="145"/>
      <c r="D13" s="145"/>
      <c r="E13" s="145"/>
      <c r="F13" s="49"/>
      <c r="G13" s="49"/>
      <c r="H13" s="30">
        <v>464058</v>
      </c>
      <c r="I13" s="54">
        <v>32.27</v>
      </c>
      <c r="J13" s="30">
        <v>220300</v>
      </c>
      <c r="K13" s="57">
        <v>15.32</v>
      </c>
      <c r="L13" s="30">
        <v>376076</v>
      </c>
      <c r="M13" s="57">
        <v>26.15</v>
      </c>
      <c r="N13" s="30">
        <v>61122</v>
      </c>
      <c r="O13" s="57">
        <v>4.25</v>
      </c>
      <c r="P13" s="30">
        <v>153850</v>
      </c>
      <c r="Q13" s="57">
        <v>10.7</v>
      </c>
      <c r="R13" s="49"/>
      <c r="S13" s="49"/>
      <c r="T13" s="82">
        <v>1500</v>
      </c>
      <c r="U13" s="57">
        <v>0.11</v>
      </c>
      <c r="V13" s="82">
        <v>2500</v>
      </c>
      <c r="W13" s="58">
        <v>0.17</v>
      </c>
      <c r="X13" s="30" t="s">
        <v>12</v>
      </c>
      <c r="Y13" s="54" t="s">
        <v>12</v>
      </c>
      <c r="Z13" s="30">
        <v>158572</v>
      </c>
      <c r="AA13" s="58">
        <v>11.03</v>
      </c>
      <c r="AB13" s="30">
        <v>1437978</v>
      </c>
      <c r="AC13" s="54">
        <v>100</v>
      </c>
      <c r="AE13" s="1" t="e">
        <f>G13+I13+K13+M13+O13+Q13+S13+#REF!+U13+W13+AA13</f>
        <v>#REF!</v>
      </c>
      <c r="AF13" s="27"/>
      <c r="AG13" s="28"/>
    </row>
    <row r="14" spans="1:33" s="26" customFormat="1" ht="27" customHeight="1">
      <c r="A14" s="70"/>
      <c r="C14" s="71" t="s">
        <v>19</v>
      </c>
      <c r="D14" s="67"/>
      <c r="E14" s="66"/>
      <c r="F14" s="50"/>
      <c r="G14" s="50"/>
      <c r="H14" s="53">
        <v>441342</v>
      </c>
      <c r="I14" s="55">
        <v>67.24</v>
      </c>
      <c r="J14" s="29">
        <v>174232</v>
      </c>
      <c r="K14" s="6">
        <v>26.54</v>
      </c>
      <c r="L14" s="29">
        <v>4802</v>
      </c>
      <c r="M14" s="6">
        <v>0.73</v>
      </c>
      <c r="N14" s="53">
        <v>24000</v>
      </c>
      <c r="O14" s="52">
        <v>3.66</v>
      </c>
      <c r="P14" s="29">
        <v>12003</v>
      </c>
      <c r="Q14" s="6">
        <v>1.83</v>
      </c>
      <c r="R14" s="50"/>
      <c r="S14" s="50"/>
      <c r="T14" s="50"/>
      <c r="U14" s="50"/>
      <c r="V14" s="50"/>
      <c r="W14" s="50"/>
      <c r="X14" s="50" t="s">
        <v>12</v>
      </c>
      <c r="Y14" s="50" t="s">
        <v>12</v>
      </c>
      <c r="Z14" s="50"/>
      <c r="AA14" s="50" t="s">
        <v>12</v>
      </c>
      <c r="AB14" s="29">
        <v>656379</v>
      </c>
      <c r="AC14" s="55">
        <v>100</v>
      </c>
      <c r="AE14" s="1" t="e">
        <f>G14+I14+K14+M14+O14+Q14+S14+#REF!+U14+W14+AA14</f>
        <v>#REF!</v>
      </c>
      <c r="AF14" s="27"/>
      <c r="AG14" s="28"/>
    </row>
    <row r="15" spans="1:33" s="26" customFormat="1" ht="44.25" customHeight="1">
      <c r="A15" s="70"/>
      <c r="B15" s="70"/>
      <c r="C15" s="70"/>
      <c r="D15" s="77" t="s">
        <v>144</v>
      </c>
      <c r="E15" s="86" t="s">
        <v>197</v>
      </c>
      <c r="F15" s="50"/>
      <c r="G15" s="50"/>
      <c r="H15" s="29">
        <v>437661</v>
      </c>
      <c r="I15" s="55">
        <v>100</v>
      </c>
      <c r="J15" s="29"/>
      <c r="K15" s="6"/>
      <c r="L15" s="29"/>
      <c r="M15" s="5"/>
      <c r="N15" s="50"/>
      <c r="O15" s="50"/>
      <c r="P15" s="29"/>
      <c r="Q15" s="5"/>
      <c r="R15" s="50"/>
      <c r="S15" s="50"/>
      <c r="T15" s="50"/>
      <c r="U15" s="50"/>
      <c r="V15" s="50"/>
      <c r="W15" s="50"/>
      <c r="X15" s="50" t="s">
        <v>12</v>
      </c>
      <c r="Y15" s="50" t="s">
        <v>12</v>
      </c>
      <c r="Z15" s="50"/>
      <c r="AA15" s="50" t="s">
        <v>12</v>
      </c>
      <c r="AB15" s="53">
        <v>437661</v>
      </c>
      <c r="AC15" s="55">
        <v>100</v>
      </c>
      <c r="AE15" s="1"/>
      <c r="AF15" s="27"/>
      <c r="AG15" s="28"/>
    </row>
    <row r="16" spans="1:33" s="26" customFormat="1" ht="48.75" customHeight="1">
      <c r="A16" s="70"/>
      <c r="B16" s="70"/>
      <c r="C16" s="70"/>
      <c r="D16" s="77" t="s">
        <v>16</v>
      </c>
      <c r="E16" s="86" t="s">
        <v>136</v>
      </c>
      <c r="F16" s="50"/>
      <c r="G16" s="50"/>
      <c r="H16" s="29">
        <v>3681</v>
      </c>
      <c r="I16" s="55">
        <v>1.89</v>
      </c>
      <c r="J16" s="29">
        <v>174232</v>
      </c>
      <c r="K16" s="6">
        <v>89.48</v>
      </c>
      <c r="L16" s="29">
        <v>4802</v>
      </c>
      <c r="M16" s="5">
        <v>2.47</v>
      </c>
      <c r="N16" s="50"/>
      <c r="O16" s="50"/>
      <c r="P16" s="29">
        <v>12003</v>
      </c>
      <c r="Q16" s="5">
        <v>6.16</v>
      </c>
      <c r="R16" s="50"/>
      <c r="S16" s="50"/>
      <c r="T16" s="50"/>
      <c r="U16" s="50"/>
      <c r="V16" s="50"/>
      <c r="W16" s="50"/>
      <c r="X16" s="50" t="s">
        <v>12</v>
      </c>
      <c r="Y16" s="50" t="s">
        <v>12</v>
      </c>
      <c r="Z16" s="50"/>
      <c r="AA16" s="50" t="s">
        <v>12</v>
      </c>
      <c r="AB16" s="53">
        <v>194718</v>
      </c>
      <c r="AC16" s="55">
        <v>100</v>
      </c>
      <c r="AE16" s="1"/>
      <c r="AF16" s="27"/>
      <c r="AG16" s="28"/>
    </row>
    <row r="17" spans="1:33" s="26" customFormat="1" ht="75" customHeight="1">
      <c r="A17" s="70"/>
      <c r="B17" s="70"/>
      <c r="C17" s="70"/>
      <c r="D17" s="77" t="s">
        <v>22</v>
      </c>
      <c r="E17" s="86" t="s">
        <v>141</v>
      </c>
      <c r="F17" s="50"/>
      <c r="G17" s="50"/>
      <c r="H17" s="29"/>
      <c r="I17" s="55"/>
      <c r="J17" s="29"/>
      <c r="K17" s="6"/>
      <c r="L17" s="29"/>
      <c r="M17" s="5"/>
      <c r="N17" s="53">
        <v>24000</v>
      </c>
      <c r="O17" s="55">
        <v>100</v>
      </c>
      <c r="P17" s="29"/>
      <c r="Q17" s="5"/>
      <c r="R17" s="50"/>
      <c r="S17" s="50"/>
      <c r="T17" s="50"/>
      <c r="U17" s="50"/>
      <c r="V17" s="50"/>
      <c r="W17" s="50"/>
      <c r="X17" s="50" t="s">
        <v>12</v>
      </c>
      <c r="Y17" s="50" t="s">
        <v>12</v>
      </c>
      <c r="Z17" s="50"/>
      <c r="AA17" s="50" t="s">
        <v>12</v>
      </c>
      <c r="AB17" s="53">
        <v>24000</v>
      </c>
      <c r="AC17" s="55">
        <v>100</v>
      </c>
      <c r="AE17" s="1"/>
      <c r="AF17" s="27"/>
      <c r="AG17" s="28"/>
    </row>
    <row r="18" spans="1:33" s="26" customFormat="1" ht="33.75" customHeight="1">
      <c r="A18" s="70"/>
      <c r="C18" s="71" t="s">
        <v>77</v>
      </c>
      <c r="D18" s="67"/>
      <c r="E18" s="66"/>
      <c r="F18" s="3"/>
      <c r="G18" s="4"/>
      <c r="H18" s="29">
        <v>22716</v>
      </c>
      <c r="I18" s="55">
        <v>2.91</v>
      </c>
      <c r="J18" s="29">
        <v>46068</v>
      </c>
      <c r="K18" s="6">
        <v>5.89</v>
      </c>
      <c r="L18" s="29">
        <v>371274</v>
      </c>
      <c r="M18" s="6">
        <v>47.5</v>
      </c>
      <c r="N18" s="29">
        <v>37122</v>
      </c>
      <c r="O18" s="55">
        <v>4.75</v>
      </c>
      <c r="P18" s="29">
        <v>141847</v>
      </c>
      <c r="Q18" s="5">
        <v>18.15</v>
      </c>
      <c r="R18" s="3"/>
      <c r="S18" s="4"/>
      <c r="T18" s="29">
        <v>1500</v>
      </c>
      <c r="U18" s="6">
        <v>0.19</v>
      </c>
      <c r="V18" s="29">
        <v>2500</v>
      </c>
      <c r="W18" s="6">
        <v>0.32</v>
      </c>
      <c r="X18" s="29" t="s">
        <v>12</v>
      </c>
      <c r="Y18" s="55" t="s">
        <v>12</v>
      </c>
      <c r="Z18" s="29">
        <v>158572</v>
      </c>
      <c r="AA18" s="55">
        <v>20.29</v>
      </c>
      <c r="AB18" s="29">
        <v>781599</v>
      </c>
      <c r="AC18" s="55">
        <v>100</v>
      </c>
      <c r="AE18" s="1" t="e">
        <f>G18+I18+K18+M18+O18+Q18+S18+#REF!+U18+W18+AA18</f>
        <v>#REF!</v>
      </c>
      <c r="AF18" s="27"/>
      <c r="AG18" s="28"/>
    </row>
    <row r="19" spans="1:33" s="26" customFormat="1" ht="27.75" customHeight="1">
      <c r="A19" s="144" t="s">
        <v>92</v>
      </c>
      <c r="B19" s="145"/>
      <c r="C19" s="145"/>
      <c r="D19" s="145"/>
      <c r="E19" s="145"/>
      <c r="F19" s="30">
        <v>41099</v>
      </c>
      <c r="G19" s="57">
        <v>0.08</v>
      </c>
      <c r="H19" s="30">
        <v>6582069</v>
      </c>
      <c r="I19" s="58">
        <v>12.45</v>
      </c>
      <c r="J19" s="30">
        <v>3513201</v>
      </c>
      <c r="K19" s="54">
        <v>6.65</v>
      </c>
      <c r="L19" s="30">
        <v>39876796</v>
      </c>
      <c r="M19" s="58">
        <v>75.45</v>
      </c>
      <c r="N19" s="30">
        <v>2525637</v>
      </c>
      <c r="O19" s="59">
        <v>4.78</v>
      </c>
      <c r="P19" s="30">
        <v>311130</v>
      </c>
      <c r="Q19" s="54">
        <v>0.59</v>
      </c>
      <c r="R19" s="79"/>
      <c r="S19" s="31"/>
      <c r="T19" s="31"/>
      <c r="U19" s="31"/>
      <c r="V19" s="31"/>
      <c r="W19" s="31"/>
      <c r="X19" s="30" t="s">
        <v>12</v>
      </c>
      <c r="Y19" s="54" t="s">
        <v>12</v>
      </c>
      <c r="Z19" s="31"/>
      <c r="AA19" s="31" t="s">
        <v>12</v>
      </c>
      <c r="AB19" s="30">
        <v>52849932</v>
      </c>
      <c r="AC19" s="54">
        <v>100</v>
      </c>
      <c r="AE19" s="1" t="e">
        <f>G19+I19+K19+M19+O19+Q19+#REF!</f>
        <v>#REF!</v>
      </c>
      <c r="AF19" s="27"/>
      <c r="AG19" s="28"/>
    </row>
    <row r="20" spans="1:33" s="26" customFormat="1" ht="28.5" customHeight="1">
      <c r="A20" s="70"/>
      <c r="C20" s="71" t="s">
        <v>19</v>
      </c>
      <c r="D20" s="67"/>
      <c r="E20" s="66"/>
      <c r="F20" s="29"/>
      <c r="G20" s="6"/>
      <c r="H20" s="29">
        <v>6416803</v>
      </c>
      <c r="I20" s="6">
        <v>19.28</v>
      </c>
      <c r="J20" s="29">
        <v>2111861</v>
      </c>
      <c r="K20" s="6">
        <v>6.35</v>
      </c>
      <c r="L20" s="29">
        <v>23422411</v>
      </c>
      <c r="M20" s="6">
        <v>70.37</v>
      </c>
      <c r="N20" s="29">
        <v>1155095</v>
      </c>
      <c r="O20" s="6">
        <v>3.47</v>
      </c>
      <c r="P20" s="29">
        <v>176247</v>
      </c>
      <c r="Q20" s="6">
        <v>0.53</v>
      </c>
      <c r="R20" s="3"/>
      <c r="S20" s="4"/>
      <c r="T20" s="4"/>
      <c r="U20" s="4"/>
      <c r="V20" s="4"/>
      <c r="W20" s="4"/>
      <c r="X20" s="29" t="s">
        <v>12</v>
      </c>
      <c r="Y20" s="55" t="s">
        <v>12</v>
      </c>
      <c r="Z20" s="4"/>
      <c r="AA20" s="4" t="s">
        <v>12</v>
      </c>
      <c r="AB20" s="29">
        <v>33282417</v>
      </c>
      <c r="AC20" s="55">
        <v>100</v>
      </c>
      <c r="AE20" s="1">
        <f>I20+K20+M20+O20+Q20</f>
        <v>100</v>
      </c>
      <c r="AF20" s="27"/>
      <c r="AG20" s="28"/>
    </row>
    <row r="21" spans="1:33" s="26" customFormat="1" ht="51" customHeight="1">
      <c r="A21" s="70"/>
      <c r="B21" s="70"/>
      <c r="D21" s="70" t="s">
        <v>14</v>
      </c>
      <c r="E21" s="86" t="s">
        <v>98</v>
      </c>
      <c r="F21" s="3"/>
      <c r="G21" s="5"/>
      <c r="H21" s="29">
        <v>5466545</v>
      </c>
      <c r="I21" s="55">
        <v>47.87</v>
      </c>
      <c r="J21" s="29">
        <v>1324182</v>
      </c>
      <c r="K21" s="6">
        <v>11.6</v>
      </c>
      <c r="L21" s="29">
        <v>4453124</v>
      </c>
      <c r="M21" s="6">
        <v>39</v>
      </c>
      <c r="N21" s="29">
        <v>157990</v>
      </c>
      <c r="O21" s="6">
        <v>1.38</v>
      </c>
      <c r="P21" s="29">
        <v>17247</v>
      </c>
      <c r="Q21" s="5">
        <v>0.15</v>
      </c>
      <c r="R21" s="3"/>
      <c r="S21" s="5"/>
      <c r="T21" s="5"/>
      <c r="U21" s="5"/>
      <c r="V21" s="5"/>
      <c r="W21" s="5"/>
      <c r="X21" s="5" t="s">
        <v>12</v>
      </c>
      <c r="Y21" s="5" t="s">
        <v>12</v>
      </c>
      <c r="Z21" s="5"/>
      <c r="AA21" s="5" t="s">
        <v>12</v>
      </c>
      <c r="AB21" s="29">
        <v>11419088</v>
      </c>
      <c r="AC21" s="55">
        <v>100</v>
      </c>
      <c r="AE21" s="1">
        <f>I21+M21</f>
        <v>86.87</v>
      </c>
      <c r="AF21" s="27"/>
      <c r="AG21" s="28"/>
    </row>
    <row r="22" spans="1:33" s="26" customFormat="1" ht="57" customHeight="1">
      <c r="A22" s="70"/>
      <c r="B22" s="70"/>
      <c r="D22" s="70" t="s">
        <v>16</v>
      </c>
      <c r="E22" s="86" t="s">
        <v>93</v>
      </c>
      <c r="F22" s="29"/>
      <c r="G22" s="55"/>
      <c r="H22" s="29"/>
      <c r="I22" s="55"/>
      <c r="J22" s="29"/>
      <c r="K22" s="55"/>
      <c r="L22" s="29">
        <v>9074188</v>
      </c>
      <c r="M22" s="6">
        <v>99.97</v>
      </c>
      <c r="N22" s="3"/>
      <c r="O22" s="6"/>
      <c r="P22" s="29">
        <v>3000</v>
      </c>
      <c r="Q22" s="5">
        <v>0.03</v>
      </c>
      <c r="R22" s="3"/>
      <c r="S22" s="4"/>
      <c r="T22" s="5"/>
      <c r="U22" s="5"/>
      <c r="V22" s="5"/>
      <c r="W22" s="5"/>
      <c r="X22" s="5" t="s">
        <v>12</v>
      </c>
      <c r="Y22" s="5" t="s">
        <v>12</v>
      </c>
      <c r="Z22" s="5"/>
      <c r="AA22" s="5" t="s">
        <v>12</v>
      </c>
      <c r="AB22" s="29">
        <v>9077188</v>
      </c>
      <c r="AC22" s="55">
        <v>100</v>
      </c>
      <c r="AE22" s="1">
        <f>K22+M22</f>
        <v>99.97</v>
      </c>
      <c r="AF22" s="27"/>
      <c r="AG22" s="28"/>
    </row>
    <row r="23" spans="1:33" s="26" customFormat="1" ht="57" customHeight="1">
      <c r="A23" s="70"/>
      <c r="B23" s="70"/>
      <c r="D23" s="70" t="s">
        <v>22</v>
      </c>
      <c r="E23" s="87" t="s">
        <v>53</v>
      </c>
      <c r="F23" s="29"/>
      <c r="G23" s="55"/>
      <c r="H23" s="29"/>
      <c r="I23" s="6"/>
      <c r="J23" s="29"/>
      <c r="K23" s="6"/>
      <c r="L23" s="29">
        <v>7000</v>
      </c>
      <c r="M23" s="6">
        <v>70</v>
      </c>
      <c r="N23" s="29"/>
      <c r="O23" s="55"/>
      <c r="P23" s="29">
        <v>3000</v>
      </c>
      <c r="Q23" s="6">
        <v>30</v>
      </c>
      <c r="R23" s="29"/>
      <c r="S23" s="55"/>
      <c r="T23" s="29"/>
      <c r="U23" s="55"/>
      <c r="V23" s="29"/>
      <c r="W23" s="55"/>
      <c r="X23" s="29" t="s">
        <v>12</v>
      </c>
      <c r="Y23" s="55" t="s">
        <v>12</v>
      </c>
      <c r="Z23" s="4"/>
      <c r="AA23" s="4" t="s">
        <v>12</v>
      </c>
      <c r="AB23" s="29">
        <v>10000</v>
      </c>
      <c r="AC23" s="55">
        <v>100</v>
      </c>
      <c r="AE23" s="1">
        <f>I23+K23+M23+O23+Q23</f>
        <v>100</v>
      </c>
      <c r="AF23" s="27"/>
      <c r="AG23" s="28"/>
    </row>
    <row r="24" spans="1:33" s="26" customFormat="1" ht="45" customHeight="1">
      <c r="A24" s="70"/>
      <c r="B24" s="70"/>
      <c r="D24" s="70" t="s">
        <v>23</v>
      </c>
      <c r="E24" s="86" t="s">
        <v>99</v>
      </c>
      <c r="F24" s="29"/>
      <c r="G24" s="55"/>
      <c r="H24" s="29"/>
      <c r="I24" s="6"/>
      <c r="J24" s="3"/>
      <c r="K24" s="5"/>
      <c r="L24" s="29"/>
      <c r="M24" s="6"/>
      <c r="N24" s="29">
        <v>975305</v>
      </c>
      <c r="O24" s="55">
        <v>100</v>
      </c>
      <c r="P24" s="29"/>
      <c r="Q24" s="5"/>
      <c r="R24" s="3"/>
      <c r="S24" s="4"/>
      <c r="T24" s="4"/>
      <c r="U24" s="4"/>
      <c r="V24" s="4"/>
      <c r="W24" s="4"/>
      <c r="X24" s="29" t="s">
        <v>12</v>
      </c>
      <c r="Y24" s="55" t="s">
        <v>12</v>
      </c>
      <c r="Z24" s="4"/>
      <c r="AA24" s="4" t="s">
        <v>12</v>
      </c>
      <c r="AB24" s="29">
        <v>975305</v>
      </c>
      <c r="AC24" s="55">
        <v>100</v>
      </c>
      <c r="AE24" s="1">
        <f>I24+M24</f>
        <v>0</v>
      </c>
      <c r="AF24" s="27"/>
      <c r="AG24" s="28"/>
    </row>
    <row r="25" spans="1:33" s="26" customFormat="1" ht="55.5" customHeight="1">
      <c r="A25" s="72"/>
      <c r="B25" s="73"/>
      <c r="C25" s="72"/>
      <c r="D25" s="72" t="s">
        <v>24</v>
      </c>
      <c r="E25" s="90" t="s">
        <v>100</v>
      </c>
      <c r="F25" s="60"/>
      <c r="G25" s="64"/>
      <c r="H25" s="61">
        <v>769894</v>
      </c>
      <c r="I25" s="88">
        <v>8.73</v>
      </c>
      <c r="J25" s="61">
        <v>426591</v>
      </c>
      <c r="K25" s="63">
        <v>4.83</v>
      </c>
      <c r="L25" s="61">
        <v>7574492</v>
      </c>
      <c r="M25" s="63">
        <v>85.86</v>
      </c>
      <c r="N25" s="61">
        <v>18700</v>
      </c>
      <c r="O25" s="62">
        <v>0.21</v>
      </c>
      <c r="P25" s="61">
        <v>32383</v>
      </c>
      <c r="Q25" s="88">
        <v>0.37</v>
      </c>
      <c r="R25" s="60"/>
      <c r="S25" s="64"/>
      <c r="T25" s="64"/>
      <c r="U25" s="64"/>
      <c r="V25" s="64"/>
      <c r="W25" s="64"/>
      <c r="X25" s="64" t="s">
        <v>12</v>
      </c>
      <c r="Y25" s="64" t="s">
        <v>12</v>
      </c>
      <c r="Z25" s="64"/>
      <c r="AA25" s="64" t="s">
        <v>12</v>
      </c>
      <c r="AB25" s="61">
        <v>8822060</v>
      </c>
      <c r="AC25" s="62">
        <v>100</v>
      </c>
      <c r="AE25" s="1">
        <f>M25</f>
        <v>85.86</v>
      </c>
      <c r="AF25" s="27"/>
      <c r="AG25" s="28"/>
    </row>
    <row r="26" spans="1:33" s="26" customFormat="1" ht="51" customHeight="1">
      <c r="A26" s="74"/>
      <c r="B26" s="74"/>
      <c r="C26" s="74"/>
      <c r="D26" s="70" t="s">
        <v>25</v>
      </c>
      <c r="E26" s="86" t="s">
        <v>101</v>
      </c>
      <c r="F26" s="3"/>
      <c r="G26" s="4"/>
      <c r="H26" s="29"/>
      <c r="I26" s="55"/>
      <c r="J26" s="29">
        <v>47088</v>
      </c>
      <c r="K26" s="6">
        <v>3.39</v>
      </c>
      <c r="L26" s="29">
        <v>1223513</v>
      </c>
      <c r="M26" s="6">
        <v>88.1</v>
      </c>
      <c r="N26" s="3"/>
      <c r="O26" s="6"/>
      <c r="P26" s="29">
        <v>118117</v>
      </c>
      <c r="Q26" s="5">
        <v>8.51</v>
      </c>
      <c r="R26" s="3"/>
      <c r="S26" s="4"/>
      <c r="T26" s="4"/>
      <c r="U26" s="4"/>
      <c r="V26" s="4"/>
      <c r="W26" s="4"/>
      <c r="X26" s="4" t="s">
        <v>12</v>
      </c>
      <c r="Y26" s="4" t="s">
        <v>12</v>
      </c>
      <c r="Z26" s="4"/>
      <c r="AA26" s="4" t="s">
        <v>12</v>
      </c>
      <c r="AB26" s="29">
        <v>1388718</v>
      </c>
      <c r="AC26" s="55">
        <v>100</v>
      </c>
      <c r="AE26" s="1">
        <f>I26</f>
        <v>0</v>
      </c>
      <c r="AF26" s="27"/>
      <c r="AG26" s="28"/>
    </row>
    <row r="27" spans="1:33" s="26" customFormat="1" ht="57" customHeight="1">
      <c r="A27" s="74"/>
      <c r="B27" s="74"/>
      <c r="C27" s="74"/>
      <c r="D27" s="70" t="s">
        <v>26</v>
      </c>
      <c r="E27" s="86" t="s">
        <v>116</v>
      </c>
      <c r="F27" s="3"/>
      <c r="G27" s="4"/>
      <c r="H27" s="29"/>
      <c r="I27" s="55"/>
      <c r="J27" s="3">
        <v>294000</v>
      </c>
      <c r="K27" s="6">
        <v>98</v>
      </c>
      <c r="L27" s="29">
        <v>6000</v>
      </c>
      <c r="M27" s="6">
        <v>2</v>
      </c>
      <c r="N27" s="29"/>
      <c r="O27" s="55"/>
      <c r="P27" s="3"/>
      <c r="Q27" s="5"/>
      <c r="R27" s="3"/>
      <c r="S27" s="4"/>
      <c r="T27" s="4"/>
      <c r="U27" s="4"/>
      <c r="V27" s="4"/>
      <c r="W27" s="4"/>
      <c r="X27" s="4" t="s">
        <v>12</v>
      </c>
      <c r="Y27" s="4" t="s">
        <v>12</v>
      </c>
      <c r="Z27" s="4"/>
      <c r="AA27" s="4" t="s">
        <v>12</v>
      </c>
      <c r="AB27" s="29">
        <v>300000</v>
      </c>
      <c r="AC27" s="55">
        <v>100</v>
      </c>
      <c r="AE27" s="1"/>
      <c r="AF27" s="27"/>
      <c r="AG27" s="28"/>
    </row>
    <row r="28" spans="1:33" s="26" customFormat="1" ht="70.5" customHeight="1">
      <c r="A28" s="74"/>
      <c r="B28" s="74"/>
      <c r="C28" s="74"/>
      <c r="D28" s="70" t="s">
        <v>27</v>
      </c>
      <c r="E28" s="86" t="s">
        <v>127</v>
      </c>
      <c r="F28" s="3"/>
      <c r="G28" s="4"/>
      <c r="H28" s="29"/>
      <c r="I28" s="6"/>
      <c r="J28" s="29">
        <v>20000</v>
      </c>
      <c r="K28" s="46">
        <v>3.29</v>
      </c>
      <c r="L28" s="29">
        <v>585320</v>
      </c>
      <c r="M28" s="6">
        <v>96.2</v>
      </c>
      <c r="N28" s="3">
        <v>600</v>
      </c>
      <c r="O28" s="6">
        <v>0.1</v>
      </c>
      <c r="P28" s="29">
        <v>2500</v>
      </c>
      <c r="Q28" s="5">
        <v>0.41</v>
      </c>
      <c r="R28" s="3"/>
      <c r="S28" s="4"/>
      <c r="T28" s="4"/>
      <c r="U28" s="4"/>
      <c r="V28" s="4"/>
      <c r="W28" s="4"/>
      <c r="X28" s="4" t="s">
        <v>12</v>
      </c>
      <c r="Y28" s="4" t="s">
        <v>12</v>
      </c>
      <c r="Z28" s="4"/>
      <c r="AA28" s="4" t="s">
        <v>12</v>
      </c>
      <c r="AB28" s="29">
        <v>608420</v>
      </c>
      <c r="AC28" s="55">
        <v>100</v>
      </c>
      <c r="AE28" s="1"/>
      <c r="AF28" s="27"/>
      <c r="AG28" s="28"/>
    </row>
    <row r="29" spans="1:33" s="26" customFormat="1" ht="51.75" customHeight="1">
      <c r="A29" s="74"/>
      <c r="B29" s="74"/>
      <c r="C29" s="74"/>
      <c r="D29" s="70" t="s">
        <v>28</v>
      </c>
      <c r="E29" s="87" t="s">
        <v>122</v>
      </c>
      <c r="F29" s="3"/>
      <c r="G29" s="4"/>
      <c r="H29" s="29"/>
      <c r="I29" s="6"/>
      <c r="J29" s="29"/>
      <c r="K29" s="46"/>
      <c r="L29" s="29">
        <v>458076</v>
      </c>
      <c r="M29" s="55">
        <v>100</v>
      </c>
      <c r="N29" s="3"/>
      <c r="O29" s="6"/>
      <c r="P29" s="3"/>
      <c r="Q29" s="5"/>
      <c r="R29" s="3"/>
      <c r="S29" s="4"/>
      <c r="T29" s="4"/>
      <c r="U29" s="4"/>
      <c r="V29" s="4"/>
      <c r="W29" s="4"/>
      <c r="X29" s="4" t="s">
        <v>12</v>
      </c>
      <c r="Y29" s="4" t="s">
        <v>12</v>
      </c>
      <c r="Z29" s="4"/>
      <c r="AA29" s="4" t="s">
        <v>12</v>
      </c>
      <c r="AB29" s="29">
        <v>458076</v>
      </c>
      <c r="AC29" s="55">
        <v>100</v>
      </c>
      <c r="AE29" s="1"/>
      <c r="AF29" s="27"/>
      <c r="AG29" s="28"/>
    </row>
    <row r="30" spans="1:33" s="26" customFormat="1" ht="57" customHeight="1">
      <c r="A30" s="74"/>
      <c r="B30" s="74"/>
      <c r="C30" s="74"/>
      <c r="D30" s="70" t="s">
        <v>29</v>
      </c>
      <c r="E30" s="86" t="s">
        <v>123</v>
      </c>
      <c r="F30" s="3"/>
      <c r="G30" s="4"/>
      <c r="H30" s="29"/>
      <c r="I30" s="6"/>
      <c r="J30" s="29"/>
      <c r="K30" s="46"/>
      <c r="L30" s="29">
        <v>1000</v>
      </c>
      <c r="M30" s="55">
        <v>100</v>
      </c>
      <c r="N30" s="3"/>
      <c r="O30" s="6"/>
      <c r="P30" s="29"/>
      <c r="Q30" s="5"/>
      <c r="R30" s="3"/>
      <c r="S30" s="4"/>
      <c r="T30" s="4"/>
      <c r="U30" s="4"/>
      <c r="V30" s="4"/>
      <c r="W30" s="4"/>
      <c r="X30" s="4" t="s">
        <v>12</v>
      </c>
      <c r="Y30" s="4" t="s">
        <v>12</v>
      </c>
      <c r="Z30" s="4"/>
      <c r="AA30" s="4" t="s">
        <v>12</v>
      </c>
      <c r="AB30" s="29">
        <v>1000</v>
      </c>
      <c r="AC30" s="55">
        <v>100</v>
      </c>
      <c r="AE30" s="1"/>
      <c r="AF30" s="27"/>
      <c r="AG30" s="28"/>
    </row>
    <row r="31" spans="1:33" s="26" customFormat="1" ht="72" customHeight="1">
      <c r="A31" s="74"/>
      <c r="B31" s="74"/>
      <c r="C31" s="74"/>
      <c r="D31" s="70" t="s">
        <v>30</v>
      </c>
      <c r="E31" s="87" t="s">
        <v>145</v>
      </c>
      <c r="F31" s="3"/>
      <c r="G31" s="4"/>
      <c r="H31" s="29">
        <v>180364</v>
      </c>
      <c r="I31" s="6">
        <v>81.04</v>
      </c>
      <c r="J31" s="29"/>
      <c r="K31" s="46"/>
      <c r="L31" s="29">
        <v>39698</v>
      </c>
      <c r="M31" s="6">
        <v>17.84</v>
      </c>
      <c r="N31" s="29">
        <v>2500</v>
      </c>
      <c r="O31" s="6">
        <v>1.12</v>
      </c>
      <c r="P31" s="3"/>
      <c r="Q31" s="5"/>
      <c r="R31" s="3"/>
      <c r="S31" s="4"/>
      <c r="T31" s="4"/>
      <c r="U31" s="4"/>
      <c r="V31" s="4"/>
      <c r="W31" s="4"/>
      <c r="X31" s="4" t="s">
        <v>12</v>
      </c>
      <c r="Y31" s="4" t="s">
        <v>12</v>
      </c>
      <c r="Z31" s="4"/>
      <c r="AA31" s="4" t="s">
        <v>12</v>
      </c>
      <c r="AB31" s="29">
        <v>222562</v>
      </c>
      <c r="AC31" s="55">
        <v>100</v>
      </c>
      <c r="AE31" s="1"/>
      <c r="AF31" s="27"/>
      <c r="AG31" s="28"/>
    </row>
    <row r="32" spans="1:33" s="26" customFormat="1" ht="25.5" customHeight="1">
      <c r="A32" s="70"/>
      <c r="C32" s="71" t="s">
        <v>81</v>
      </c>
      <c r="D32" s="67"/>
      <c r="E32" s="66"/>
      <c r="F32" s="3"/>
      <c r="G32" s="4"/>
      <c r="H32" s="29"/>
      <c r="I32" s="55"/>
      <c r="J32" s="29">
        <v>39885</v>
      </c>
      <c r="K32" s="46">
        <v>9.4</v>
      </c>
      <c r="L32" s="29">
        <v>384367</v>
      </c>
      <c r="M32" s="6">
        <v>90.6</v>
      </c>
      <c r="N32" s="29"/>
      <c r="O32" s="55"/>
      <c r="P32" s="29"/>
      <c r="Q32" s="55"/>
      <c r="R32" s="3"/>
      <c r="S32" s="4"/>
      <c r="T32" s="4"/>
      <c r="U32" s="4"/>
      <c r="V32" s="4"/>
      <c r="W32" s="4"/>
      <c r="X32" s="29" t="s">
        <v>12</v>
      </c>
      <c r="Y32" s="55" t="s">
        <v>12</v>
      </c>
      <c r="Z32" s="4"/>
      <c r="AA32" s="4" t="s">
        <v>12</v>
      </c>
      <c r="AB32" s="29">
        <v>424252</v>
      </c>
      <c r="AC32" s="55">
        <v>100</v>
      </c>
      <c r="AE32" s="1">
        <f>I32+M32</f>
        <v>90.6</v>
      </c>
      <c r="AF32" s="27"/>
      <c r="AG32" s="28"/>
    </row>
    <row r="33" spans="1:33" s="26" customFormat="1" ht="59.25" customHeight="1">
      <c r="A33" s="70"/>
      <c r="C33" s="70"/>
      <c r="D33" s="70" t="s">
        <v>14</v>
      </c>
      <c r="E33" s="87" t="s">
        <v>146</v>
      </c>
      <c r="F33" s="3"/>
      <c r="G33" s="4"/>
      <c r="H33" s="29"/>
      <c r="I33" s="29"/>
      <c r="J33" s="29">
        <v>39885</v>
      </c>
      <c r="K33" s="6">
        <v>10</v>
      </c>
      <c r="L33" s="29">
        <v>358969</v>
      </c>
      <c r="M33" s="6">
        <v>90</v>
      </c>
      <c r="N33" s="29"/>
      <c r="O33" s="55"/>
      <c r="P33" s="3"/>
      <c r="Q33" s="4"/>
      <c r="R33" s="3"/>
      <c r="S33" s="4"/>
      <c r="T33" s="4"/>
      <c r="U33" s="4"/>
      <c r="V33" s="4"/>
      <c r="W33" s="4"/>
      <c r="X33" s="4" t="s">
        <v>12</v>
      </c>
      <c r="Y33" s="4" t="s">
        <v>12</v>
      </c>
      <c r="Z33" s="4"/>
      <c r="AA33" s="4" t="s">
        <v>12</v>
      </c>
      <c r="AB33" s="29">
        <v>398854</v>
      </c>
      <c r="AC33" s="55">
        <v>100</v>
      </c>
      <c r="AE33" s="1">
        <f>M33</f>
        <v>90</v>
      </c>
      <c r="AF33" s="27"/>
      <c r="AG33" s="28"/>
    </row>
    <row r="34" spans="1:33" s="26" customFormat="1" ht="54.75" customHeight="1">
      <c r="A34" s="70"/>
      <c r="C34" s="70"/>
      <c r="D34" s="70" t="s">
        <v>16</v>
      </c>
      <c r="E34" s="87" t="s">
        <v>147</v>
      </c>
      <c r="F34" s="3"/>
      <c r="G34" s="4"/>
      <c r="H34" s="29"/>
      <c r="I34" s="29"/>
      <c r="J34" s="3"/>
      <c r="K34" s="89"/>
      <c r="L34" s="29">
        <v>23298</v>
      </c>
      <c r="M34" s="55">
        <v>100</v>
      </c>
      <c r="N34" s="29"/>
      <c r="O34" s="55"/>
      <c r="P34" s="3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29">
        <v>23298</v>
      </c>
      <c r="AC34" s="55">
        <v>100</v>
      </c>
      <c r="AE34" s="1"/>
      <c r="AF34" s="27"/>
      <c r="AG34" s="28"/>
    </row>
    <row r="35" spans="1:33" s="26" customFormat="1" ht="55.5" customHeight="1">
      <c r="A35" s="70"/>
      <c r="C35" s="70"/>
      <c r="D35" s="70" t="s">
        <v>22</v>
      </c>
      <c r="E35" s="87" t="s">
        <v>202</v>
      </c>
      <c r="F35" s="3"/>
      <c r="G35" s="4"/>
      <c r="H35" s="29"/>
      <c r="I35" s="29"/>
      <c r="J35" s="3"/>
      <c r="K35" s="89"/>
      <c r="L35" s="29">
        <v>2100</v>
      </c>
      <c r="M35" s="55">
        <v>100</v>
      </c>
      <c r="N35" s="29"/>
      <c r="O35" s="55"/>
      <c r="P35" s="3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29">
        <v>2100</v>
      </c>
      <c r="AC35" s="55">
        <v>100</v>
      </c>
      <c r="AE35" s="1"/>
      <c r="AF35" s="27"/>
      <c r="AG35" s="28"/>
    </row>
    <row r="36" spans="1:33" s="26" customFormat="1" ht="31.5" customHeight="1">
      <c r="A36" s="70"/>
      <c r="C36" s="71" t="s">
        <v>21</v>
      </c>
      <c r="D36" s="67"/>
      <c r="E36" s="66"/>
      <c r="F36" s="29">
        <v>41099</v>
      </c>
      <c r="G36" s="6">
        <v>0.21</v>
      </c>
      <c r="H36" s="29">
        <v>165266</v>
      </c>
      <c r="I36" s="55">
        <v>0.86</v>
      </c>
      <c r="J36" s="29">
        <v>1361455</v>
      </c>
      <c r="K36" s="55">
        <v>7.11</v>
      </c>
      <c r="L36" s="29">
        <v>16070018</v>
      </c>
      <c r="M36" s="6">
        <v>83.95</v>
      </c>
      <c r="N36" s="29">
        <v>1370542</v>
      </c>
      <c r="O36" s="6">
        <v>7.16</v>
      </c>
      <c r="P36" s="29">
        <v>134883</v>
      </c>
      <c r="Q36" s="55">
        <v>0.71</v>
      </c>
      <c r="R36" s="3"/>
      <c r="S36" s="4"/>
      <c r="T36" s="4"/>
      <c r="U36" s="4"/>
      <c r="V36" s="4"/>
      <c r="W36" s="4"/>
      <c r="X36" s="29" t="s">
        <v>12</v>
      </c>
      <c r="Y36" s="55" t="s">
        <v>12</v>
      </c>
      <c r="Z36" s="4"/>
      <c r="AA36" s="4" t="s">
        <v>12</v>
      </c>
      <c r="AB36" s="29">
        <v>19143263</v>
      </c>
      <c r="AC36" s="55">
        <v>100</v>
      </c>
      <c r="AE36" s="1" t="e">
        <f>G36+I36+K36+M36+O36+Q36+#REF!</f>
        <v>#REF!</v>
      </c>
      <c r="AF36" s="27"/>
      <c r="AG36" s="28"/>
    </row>
    <row r="37" spans="1:33" s="26" customFormat="1" ht="27" customHeight="1">
      <c r="A37" s="70"/>
      <c r="B37" s="70"/>
      <c r="D37" s="70" t="s">
        <v>14</v>
      </c>
      <c r="E37" s="85" t="s">
        <v>15</v>
      </c>
      <c r="F37" s="29">
        <v>2000</v>
      </c>
      <c r="G37" s="6">
        <v>0.02</v>
      </c>
      <c r="H37" s="29">
        <v>163766</v>
      </c>
      <c r="I37" s="6">
        <v>1.8</v>
      </c>
      <c r="J37" s="29">
        <v>1176481</v>
      </c>
      <c r="K37" s="6">
        <v>12.96</v>
      </c>
      <c r="L37" s="29">
        <v>7041679</v>
      </c>
      <c r="M37" s="6">
        <v>77.57</v>
      </c>
      <c r="N37" s="29">
        <v>694279</v>
      </c>
      <c r="O37" s="6">
        <v>7.65</v>
      </c>
      <c r="P37" s="3"/>
      <c r="Q37" s="5"/>
      <c r="R37" s="3"/>
      <c r="S37" s="6"/>
      <c r="T37" s="6"/>
      <c r="U37" s="6"/>
      <c r="V37" s="6"/>
      <c r="W37" s="6"/>
      <c r="X37" s="6" t="s">
        <v>12</v>
      </c>
      <c r="Y37" s="6" t="s">
        <v>12</v>
      </c>
      <c r="Z37" s="6"/>
      <c r="AA37" s="6" t="s">
        <v>12</v>
      </c>
      <c r="AB37" s="29">
        <v>9078205</v>
      </c>
      <c r="AC37" s="55">
        <v>100</v>
      </c>
      <c r="AE37" s="1">
        <f>G37+I37+K37+M37+O37</f>
        <v>100</v>
      </c>
      <c r="AF37" s="27"/>
      <c r="AG37" s="28"/>
    </row>
    <row r="38" spans="1:33" s="26" customFormat="1" ht="27" customHeight="1">
      <c r="A38" s="70"/>
      <c r="B38" s="70"/>
      <c r="D38" s="70" t="s">
        <v>16</v>
      </c>
      <c r="E38" s="85" t="s">
        <v>17</v>
      </c>
      <c r="F38" s="29">
        <v>39099</v>
      </c>
      <c r="G38" s="6">
        <v>0.39</v>
      </c>
      <c r="H38" s="29">
        <v>1500</v>
      </c>
      <c r="I38" s="6">
        <v>0.01</v>
      </c>
      <c r="J38" s="29">
        <v>184974</v>
      </c>
      <c r="K38" s="55">
        <v>1.84</v>
      </c>
      <c r="L38" s="29">
        <v>9028339</v>
      </c>
      <c r="M38" s="6">
        <v>89.7</v>
      </c>
      <c r="N38" s="29">
        <v>676263</v>
      </c>
      <c r="O38" s="6">
        <v>6.72</v>
      </c>
      <c r="P38" s="29">
        <v>134883</v>
      </c>
      <c r="Q38" s="46">
        <v>1.34</v>
      </c>
      <c r="R38" s="3"/>
      <c r="S38" s="4"/>
      <c r="T38" s="4"/>
      <c r="U38" s="4"/>
      <c r="V38" s="4"/>
      <c r="W38" s="4"/>
      <c r="X38" s="29" t="s">
        <v>12</v>
      </c>
      <c r="Y38" s="46" t="s">
        <v>12</v>
      </c>
      <c r="Z38" s="4"/>
      <c r="AA38" s="4" t="s">
        <v>12</v>
      </c>
      <c r="AB38" s="29">
        <v>10065058</v>
      </c>
      <c r="AC38" s="55">
        <v>100</v>
      </c>
      <c r="AE38" s="1" t="e">
        <f>G38+I38+K38+M38+O38+Q38+#REF!</f>
        <v>#REF!</v>
      </c>
      <c r="AF38" s="27"/>
      <c r="AG38" s="28"/>
    </row>
    <row r="39" spans="1:33" s="26" customFormat="1" ht="35.25" customHeight="1">
      <c r="A39" s="144" t="s">
        <v>54</v>
      </c>
      <c r="B39" s="145"/>
      <c r="C39" s="145"/>
      <c r="D39" s="145"/>
      <c r="E39" s="145"/>
      <c r="F39" s="30">
        <v>559104</v>
      </c>
      <c r="G39" s="54">
        <v>0.22</v>
      </c>
      <c r="H39" s="30">
        <v>7502586</v>
      </c>
      <c r="I39" s="54">
        <v>2.94</v>
      </c>
      <c r="J39" s="30">
        <v>9235341</v>
      </c>
      <c r="K39" s="54">
        <v>3.62</v>
      </c>
      <c r="L39" s="30">
        <v>236313439</v>
      </c>
      <c r="M39" s="58">
        <v>92.55</v>
      </c>
      <c r="N39" s="30">
        <v>1126737</v>
      </c>
      <c r="O39" s="54">
        <v>0.44</v>
      </c>
      <c r="P39" s="30">
        <v>360575</v>
      </c>
      <c r="Q39" s="54">
        <v>0.14</v>
      </c>
      <c r="R39" s="30">
        <v>219571</v>
      </c>
      <c r="S39" s="54">
        <v>0.09</v>
      </c>
      <c r="T39" s="31"/>
      <c r="U39" s="31"/>
      <c r="V39" s="31"/>
      <c r="W39" s="31"/>
      <c r="X39" s="30" t="s">
        <v>12</v>
      </c>
      <c r="Y39" s="54" t="s">
        <v>12</v>
      </c>
      <c r="Z39" s="30"/>
      <c r="AA39" s="54" t="s">
        <v>12</v>
      </c>
      <c r="AB39" s="30">
        <v>255317353</v>
      </c>
      <c r="AC39" s="54">
        <v>100</v>
      </c>
      <c r="AE39" s="1" t="e">
        <f>G39+I39+K39+M39+O39+Q39+S39+#REF!+AA39</f>
        <v>#REF!</v>
      </c>
      <c r="AF39" s="27"/>
      <c r="AG39" s="28"/>
    </row>
    <row r="40" spans="1:33" s="26" customFormat="1" ht="27" customHeight="1">
      <c r="A40" s="70"/>
      <c r="C40" s="71" t="s">
        <v>19</v>
      </c>
      <c r="D40" s="67"/>
      <c r="E40" s="66"/>
      <c r="F40" s="29">
        <v>279882</v>
      </c>
      <c r="G40" s="6">
        <v>0.24</v>
      </c>
      <c r="H40" s="29">
        <v>7015219</v>
      </c>
      <c r="I40" s="55">
        <v>5.96</v>
      </c>
      <c r="J40" s="29">
        <v>5252500</v>
      </c>
      <c r="K40" s="55">
        <v>4.47</v>
      </c>
      <c r="L40" s="29">
        <v>104943486</v>
      </c>
      <c r="M40" s="46">
        <v>89.23</v>
      </c>
      <c r="N40" s="29">
        <v>84505</v>
      </c>
      <c r="O40" s="55">
        <v>0.07</v>
      </c>
      <c r="P40" s="29">
        <v>33113</v>
      </c>
      <c r="Q40" s="55">
        <v>0.03</v>
      </c>
      <c r="R40" s="3"/>
      <c r="S40" s="4"/>
      <c r="T40" s="4"/>
      <c r="U40" s="4"/>
      <c r="V40" s="4"/>
      <c r="W40" s="4"/>
      <c r="X40" s="29" t="s">
        <v>12</v>
      </c>
      <c r="Y40" s="46" t="s">
        <v>12</v>
      </c>
      <c r="Z40" s="4"/>
      <c r="AA40" s="4" t="s">
        <v>12</v>
      </c>
      <c r="AB40" s="29">
        <v>117608705</v>
      </c>
      <c r="AC40" s="55">
        <v>100</v>
      </c>
      <c r="AE40" s="1">
        <f>G40+I40+K40+M40+O40+Q40</f>
        <v>100</v>
      </c>
      <c r="AF40" s="27"/>
      <c r="AG40" s="28"/>
    </row>
    <row r="41" spans="1:33" s="26" customFormat="1" ht="48" customHeight="1">
      <c r="A41" s="72"/>
      <c r="B41" s="73"/>
      <c r="C41" s="72"/>
      <c r="D41" s="72" t="s">
        <v>14</v>
      </c>
      <c r="E41" s="91" t="s">
        <v>55</v>
      </c>
      <c r="F41" s="61">
        <v>78664</v>
      </c>
      <c r="G41" s="62">
        <v>1.44</v>
      </c>
      <c r="H41" s="61">
        <v>737123</v>
      </c>
      <c r="I41" s="62">
        <v>13.46</v>
      </c>
      <c r="J41" s="61">
        <v>250426</v>
      </c>
      <c r="K41" s="62">
        <v>4.57</v>
      </c>
      <c r="L41" s="61">
        <v>4408698</v>
      </c>
      <c r="M41" s="63">
        <v>80.53</v>
      </c>
      <c r="N41" s="61"/>
      <c r="O41" s="62"/>
      <c r="P41" s="61"/>
      <c r="Q41" s="62"/>
      <c r="R41" s="60"/>
      <c r="S41" s="64"/>
      <c r="T41" s="64"/>
      <c r="U41" s="64"/>
      <c r="V41" s="64"/>
      <c r="W41" s="64"/>
      <c r="X41" s="64" t="s">
        <v>12</v>
      </c>
      <c r="Y41" s="64" t="s">
        <v>12</v>
      </c>
      <c r="Z41" s="64"/>
      <c r="AA41" s="64" t="s">
        <v>12</v>
      </c>
      <c r="AB41" s="61">
        <v>5474911</v>
      </c>
      <c r="AC41" s="62">
        <v>100</v>
      </c>
      <c r="AE41" s="1">
        <f>G41+M41+Q41</f>
        <v>81.97</v>
      </c>
      <c r="AF41" s="27"/>
      <c r="AG41" s="28"/>
    </row>
    <row r="42" spans="1:33" s="26" customFormat="1" ht="31.5" customHeight="1">
      <c r="A42" s="70"/>
      <c r="C42" s="70"/>
      <c r="D42" s="70" t="s">
        <v>16</v>
      </c>
      <c r="E42" s="87" t="s">
        <v>103</v>
      </c>
      <c r="F42" s="29"/>
      <c r="G42" s="55"/>
      <c r="H42" s="29"/>
      <c r="I42" s="6"/>
      <c r="J42" s="29">
        <v>4000</v>
      </c>
      <c r="K42" s="6">
        <v>0.49</v>
      </c>
      <c r="L42" s="29">
        <v>818080</v>
      </c>
      <c r="M42" s="6">
        <v>99.51</v>
      </c>
      <c r="N42" s="29"/>
      <c r="O42" s="4"/>
      <c r="P42" s="29">
        <v>50</v>
      </c>
      <c r="Q42" s="55" t="s">
        <v>198</v>
      </c>
      <c r="R42" s="3"/>
      <c r="S42" s="6"/>
      <c r="T42" s="6"/>
      <c r="U42" s="6"/>
      <c r="V42" s="6"/>
      <c r="W42" s="6"/>
      <c r="X42" s="6" t="s">
        <v>12</v>
      </c>
      <c r="Y42" s="6" t="s">
        <v>12</v>
      </c>
      <c r="Z42" s="6"/>
      <c r="AA42" s="6" t="s">
        <v>12</v>
      </c>
      <c r="AB42" s="29">
        <v>822130</v>
      </c>
      <c r="AC42" s="55">
        <v>100</v>
      </c>
      <c r="AE42" s="1" t="e">
        <f>G42+I42+K42+M42+O42+Q42</f>
        <v>#VALUE!</v>
      </c>
      <c r="AF42" s="27"/>
      <c r="AG42" s="28"/>
    </row>
    <row r="43" spans="1:33" s="26" customFormat="1" ht="31.5" customHeight="1">
      <c r="A43" s="70"/>
      <c r="C43" s="70"/>
      <c r="D43" s="70" t="s">
        <v>22</v>
      </c>
      <c r="E43" s="87" t="s">
        <v>104</v>
      </c>
      <c r="F43" s="3"/>
      <c r="G43" s="5"/>
      <c r="H43" s="29">
        <v>9332</v>
      </c>
      <c r="I43" s="6">
        <v>2.83</v>
      </c>
      <c r="J43" s="29">
        <v>158639</v>
      </c>
      <c r="K43" s="6">
        <v>48.06</v>
      </c>
      <c r="L43" s="29">
        <v>162124</v>
      </c>
      <c r="M43" s="6">
        <v>49.11</v>
      </c>
      <c r="N43" s="29"/>
      <c r="O43" s="6"/>
      <c r="P43" s="55"/>
      <c r="Q43" s="55"/>
      <c r="R43" s="3"/>
      <c r="S43" s="4"/>
      <c r="T43" s="4"/>
      <c r="U43" s="4"/>
      <c r="V43" s="4"/>
      <c r="W43" s="4"/>
      <c r="X43" s="29" t="s">
        <v>12</v>
      </c>
      <c r="Y43" s="46" t="s">
        <v>12</v>
      </c>
      <c r="Z43" s="4"/>
      <c r="AA43" s="4" t="s">
        <v>12</v>
      </c>
      <c r="AB43" s="29">
        <v>330095</v>
      </c>
      <c r="AC43" s="55">
        <v>100</v>
      </c>
      <c r="AE43" s="1">
        <f>M43+Q43</f>
        <v>49.11</v>
      </c>
      <c r="AF43" s="27"/>
      <c r="AG43" s="28"/>
    </row>
    <row r="44" spans="1:33" s="26" customFormat="1" ht="40.5" customHeight="1">
      <c r="A44" s="70"/>
      <c r="C44" s="70"/>
      <c r="D44" s="70" t="s">
        <v>23</v>
      </c>
      <c r="E44" s="87" t="s">
        <v>105</v>
      </c>
      <c r="F44" s="29"/>
      <c r="G44" s="6"/>
      <c r="H44" s="29">
        <v>95434</v>
      </c>
      <c r="I44" s="55">
        <v>1.81</v>
      </c>
      <c r="J44" s="29">
        <v>366507</v>
      </c>
      <c r="K44" s="55">
        <v>6.94</v>
      </c>
      <c r="L44" s="29">
        <v>4809879</v>
      </c>
      <c r="M44" s="6">
        <v>91.1</v>
      </c>
      <c r="N44" s="29">
        <v>7120</v>
      </c>
      <c r="O44" s="6">
        <v>0.13</v>
      </c>
      <c r="P44" s="29">
        <v>1011</v>
      </c>
      <c r="Q44" s="6">
        <v>0.02</v>
      </c>
      <c r="R44" s="3"/>
      <c r="S44" s="4"/>
      <c r="T44" s="4"/>
      <c r="U44" s="4"/>
      <c r="V44" s="4"/>
      <c r="W44" s="4"/>
      <c r="X44" s="29" t="s">
        <v>12</v>
      </c>
      <c r="Y44" s="4" t="s">
        <v>12</v>
      </c>
      <c r="Z44" s="4"/>
      <c r="AA44" s="4" t="s">
        <v>12</v>
      </c>
      <c r="AB44" s="29">
        <v>5279951</v>
      </c>
      <c r="AC44" s="55">
        <v>100</v>
      </c>
      <c r="AE44" s="1">
        <f>I44+K44+M44</f>
        <v>99.85</v>
      </c>
      <c r="AF44" s="27"/>
      <c r="AG44" s="28"/>
    </row>
    <row r="45" spans="1:33" s="26" customFormat="1" ht="31.5" customHeight="1">
      <c r="A45" s="70"/>
      <c r="B45" s="70"/>
      <c r="D45" s="70" t="s">
        <v>24</v>
      </c>
      <c r="E45" s="86" t="s">
        <v>125</v>
      </c>
      <c r="F45" s="41"/>
      <c r="G45" s="45"/>
      <c r="H45" s="29"/>
      <c r="I45" s="45"/>
      <c r="J45" s="44"/>
      <c r="K45" s="56"/>
      <c r="L45" s="44">
        <v>698723</v>
      </c>
      <c r="M45" s="55">
        <v>100</v>
      </c>
      <c r="N45" s="44"/>
      <c r="O45" s="56"/>
      <c r="P45" s="29"/>
      <c r="Q45" s="6"/>
      <c r="R45" s="41"/>
      <c r="S45" s="45"/>
      <c r="T45" s="45"/>
      <c r="U45" s="45"/>
      <c r="V45" s="45"/>
      <c r="W45" s="45"/>
      <c r="X45" s="45" t="s">
        <v>12</v>
      </c>
      <c r="Y45" s="45" t="s">
        <v>12</v>
      </c>
      <c r="Z45" s="45"/>
      <c r="AA45" s="45" t="s">
        <v>12</v>
      </c>
      <c r="AB45" s="44">
        <v>698723</v>
      </c>
      <c r="AC45" s="56">
        <v>100</v>
      </c>
      <c r="AE45" s="1">
        <f>K45+M45+O45+Q45</f>
        <v>100</v>
      </c>
      <c r="AF45" s="27"/>
      <c r="AG45" s="28"/>
    </row>
    <row r="46" spans="1:33" s="26" customFormat="1" ht="42" customHeight="1">
      <c r="A46" s="70"/>
      <c r="B46" s="70"/>
      <c r="D46" s="70" t="s">
        <v>25</v>
      </c>
      <c r="E46" s="86" t="s">
        <v>128</v>
      </c>
      <c r="F46" s="41"/>
      <c r="G46" s="46"/>
      <c r="H46" s="56"/>
      <c r="I46" s="56"/>
      <c r="J46" s="44"/>
      <c r="K46" s="56"/>
      <c r="L46" s="44">
        <v>1955791</v>
      </c>
      <c r="M46" s="55">
        <v>100</v>
      </c>
      <c r="N46" s="44"/>
      <c r="O46" s="46"/>
      <c r="P46" s="44">
        <v>64</v>
      </c>
      <c r="Q46" s="4" t="s">
        <v>198</v>
      </c>
      <c r="R46" s="41"/>
      <c r="S46" s="46"/>
      <c r="T46" s="46"/>
      <c r="U46" s="46"/>
      <c r="V46" s="46"/>
      <c r="W46" s="46"/>
      <c r="X46" s="29" t="s">
        <v>12</v>
      </c>
      <c r="Y46" s="6" t="s">
        <v>12</v>
      </c>
      <c r="Z46" s="46"/>
      <c r="AA46" s="46" t="s">
        <v>12</v>
      </c>
      <c r="AB46" s="44">
        <v>1955855</v>
      </c>
      <c r="AC46" s="56">
        <v>100</v>
      </c>
      <c r="AE46" s="1">
        <f>I46+K46+M46</f>
        <v>100</v>
      </c>
      <c r="AF46" s="27"/>
      <c r="AG46" s="28"/>
    </row>
    <row r="47" spans="1:33" s="26" customFormat="1" ht="39.75" customHeight="1">
      <c r="A47" s="70"/>
      <c r="B47" s="70"/>
      <c r="D47" s="70" t="s">
        <v>26</v>
      </c>
      <c r="E47" s="86" t="s">
        <v>106</v>
      </c>
      <c r="F47" s="41"/>
      <c r="G47" s="45"/>
      <c r="H47" s="56"/>
      <c r="I47" s="56"/>
      <c r="J47" s="44">
        <v>100795</v>
      </c>
      <c r="K47" s="6">
        <v>0.45</v>
      </c>
      <c r="L47" s="44">
        <v>22082990</v>
      </c>
      <c r="M47" s="46">
        <v>99.55</v>
      </c>
      <c r="N47" s="44"/>
      <c r="O47" s="46"/>
      <c r="P47" s="44"/>
      <c r="Q47" s="42"/>
      <c r="R47" s="41"/>
      <c r="S47" s="45"/>
      <c r="T47" s="45"/>
      <c r="U47" s="45"/>
      <c r="V47" s="45"/>
      <c r="W47" s="45"/>
      <c r="X47" s="29" t="s">
        <v>12</v>
      </c>
      <c r="Y47" s="6" t="s">
        <v>12</v>
      </c>
      <c r="Z47" s="45"/>
      <c r="AA47" s="45" t="s">
        <v>12</v>
      </c>
      <c r="AB47" s="44">
        <v>22183785</v>
      </c>
      <c r="AC47" s="56">
        <v>100</v>
      </c>
      <c r="AE47" s="1">
        <f>I47+K47+M47</f>
        <v>100</v>
      </c>
      <c r="AF47" s="27"/>
      <c r="AG47" s="28"/>
    </row>
    <row r="48" spans="1:33" s="26" customFormat="1" ht="39.75" customHeight="1">
      <c r="A48" s="70"/>
      <c r="B48" s="70"/>
      <c r="D48" s="70" t="s">
        <v>27</v>
      </c>
      <c r="E48" s="86" t="s">
        <v>56</v>
      </c>
      <c r="F48" s="44"/>
      <c r="G48" s="42"/>
      <c r="H48" s="44">
        <v>106000</v>
      </c>
      <c r="I48" s="46">
        <v>0.96</v>
      </c>
      <c r="J48" s="44">
        <v>654850</v>
      </c>
      <c r="K48" s="46">
        <v>5.91</v>
      </c>
      <c r="L48" s="44">
        <v>10294730</v>
      </c>
      <c r="M48" s="46">
        <v>92.93</v>
      </c>
      <c r="N48" s="44">
        <v>21600</v>
      </c>
      <c r="O48" s="6">
        <v>0.19</v>
      </c>
      <c r="P48" s="44">
        <v>1305</v>
      </c>
      <c r="Q48" s="46">
        <v>0.01</v>
      </c>
      <c r="R48" s="41"/>
      <c r="S48" s="42"/>
      <c r="T48" s="42"/>
      <c r="U48" s="42"/>
      <c r="V48" s="42"/>
      <c r="W48" s="42"/>
      <c r="X48" s="42" t="s">
        <v>12</v>
      </c>
      <c r="Y48" s="42" t="s">
        <v>12</v>
      </c>
      <c r="Z48" s="42"/>
      <c r="AA48" s="42" t="s">
        <v>12</v>
      </c>
      <c r="AB48" s="44">
        <v>11078485</v>
      </c>
      <c r="AC48" s="56">
        <v>100</v>
      </c>
      <c r="AE48" s="1">
        <f>I48+K48+M48+O48</f>
        <v>99.99000000000001</v>
      </c>
      <c r="AF48" s="27"/>
      <c r="AG48" s="28"/>
    </row>
    <row r="49" spans="1:33" s="26" customFormat="1" ht="30.75" customHeight="1">
      <c r="A49" s="70"/>
      <c r="B49" s="70"/>
      <c r="D49" s="70" t="s">
        <v>28</v>
      </c>
      <c r="E49" s="86" t="s">
        <v>107</v>
      </c>
      <c r="F49" s="41"/>
      <c r="G49" s="42"/>
      <c r="H49" s="44">
        <v>5191773</v>
      </c>
      <c r="I49" s="46">
        <v>87.14</v>
      </c>
      <c r="J49" s="44"/>
      <c r="K49" s="46"/>
      <c r="L49" s="44">
        <v>759424</v>
      </c>
      <c r="M49" s="46">
        <v>12.75</v>
      </c>
      <c r="N49" s="44">
        <v>6370</v>
      </c>
      <c r="O49" s="46">
        <v>0.11</v>
      </c>
      <c r="P49" s="44">
        <v>290</v>
      </c>
      <c r="Q49" s="6" t="s">
        <v>198</v>
      </c>
      <c r="R49" s="41"/>
      <c r="S49" s="45"/>
      <c r="T49" s="42"/>
      <c r="U49" s="42"/>
      <c r="V49" s="42"/>
      <c r="W49" s="42"/>
      <c r="X49" s="29" t="s">
        <v>12</v>
      </c>
      <c r="Y49" s="6" t="s">
        <v>12</v>
      </c>
      <c r="Z49" s="42"/>
      <c r="AA49" s="42" t="s">
        <v>12</v>
      </c>
      <c r="AB49" s="44">
        <v>5957857</v>
      </c>
      <c r="AC49" s="56">
        <v>100</v>
      </c>
      <c r="AE49" s="1">
        <f>M49</f>
        <v>12.75</v>
      </c>
      <c r="AF49" s="27"/>
      <c r="AG49" s="28"/>
    </row>
    <row r="50" spans="1:33" s="26" customFormat="1" ht="39.75" customHeight="1">
      <c r="A50" s="70"/>
      <c r="B50" s="70"/>
      <c r="D50" s="70" t="s">
        <v>29</v>
      </c>
      <c r="E50" s="86" t="s">
        <v>108</v>
      </c>
      <c r="F50" s="41"/>
      <c r="G50" s="42"/>
      <c r="H50" s="44">
        <v>669421</v>
      </c>
      <c r="I50" s="46">
        <v>8.82</v>
      </c>
      <c r="J50" s="44">
        <v>1104523</v>
      </c>
      <c r="K50" s="46">
        <v>14.55</v>
      </c>
      <c r="L50" s="44">
        <v>5805506</v>
      </c>
      <c r="M50" s="46">
        <v>76.46</v>
      </c>
      <c r="N50" s="44">
        <v>8560</v>
      </c>
      <c r="O50" s="4">
        <v>0.11</v>
      </c>
      <c r="P50" s="44">
        <v>4936</v>
      </c>
      <c r="Q50" s="46">
        <v>0.06</v>
      </c>
      <c r="R50" s="41"/>
      <c r="S50" s="45"/>
      <c r="T50" s="45"/>
      <c r="U50" s="45"/>
      <c r="V50" s="45"/>
      <c r="W50" s="45"/>
      <c r="X50" s="45" t="s">
        <v>12</v>
      </c>
      <c r="Y50" s="45" t="s">
        <v>12</v>
      </c>
      <c r="Z50" s="45"/>
      <c r="AA50" s="45" t="s">
        <v>12</v>
      </c>
      <c r="AB50" s="44">
        <v>7592946</v>
      </c>
      <c r="AC50" s="56">
        <v>100</v>
      </c>
      <c r="AE50" s="1">
        <f>M50</f>
        <v>76.46</v>
      </c>
      <c r="AF50" s="27"/>
      <c r="AG50" s="28"/>
    </row>
    <row r="51" spans="1:33" s="26" customFormat="1" ht="45" customHeight="1">
      <c r="A51" s="70"/>
      <c r="B51" s="70"/>
      <c r="D51" s="70" t="s">
        <v>30</v>
      </c>
      <c r="E51" s="86" t="s">
        <v>109</v>
      </c>
      <c r="F51" s="41"/>
      <c r="G51" s="45"/>
      <c r="H51" s="29"/>
      <c r="I51" s="42"/>
      <c r="J51" s="29">
        <v>408563</v>
      </c>
      <c r="K51" s="42">
        <v>2.48</v>
      </c>
      <c r="L51" s="44">
        <v>16053580</v>
      </c>
      <c r="M51" s="6">
        <v>97.47</v>
      </c>
      <c r="N51" s="44">
        <v>7100</v>
      </c>
      <c r="O51" s="4">
        <v>0.04</v>
      </c>
      <c r="P51" s="44">
        <v>1158</v>
      </c>
      <c r="Q51" s="4">
        <v>0.01</v>
      </c>
      <c r="R51" s="41"/>
      <c r="S51" s="45"/>
      <c r="T51" s="45"/>
      <c r="U51" s="45"/>
      <c r="V51" s="45"/>
      <c r="W51" s="45"/>
      <c r="X51" s="29" t="s">
        <v>12</v>
      </c>
      <c r="Y51" s="6" t="s">
        <v>12</v>
      </c>
      <c r="Z51" s="45"/>
      <c r="AA51" s="45" t="s">
        <v>12</v>
      </c>
      <c r="AB51" s="44">
        <v>16470401</v>
      </c>
      <c r="AC51" s="56">
        <v>100</v>
      </c>
      <c r="AE51" s="1">
        <f>M51</f>
        <v>97.47</v>
      </c>
      <c r="AF51" s="27"/>
      <c r="AG51" s="28"/>
    </row>
    <row r="52" spans="1:33" s="26" customFormat="1" ht="37.5" customHeight="1">
      <c r="A52" s="70"/>
      <c r="B52" s="70"/>
      <c r="D52" s="70" t="s">
        <v>31</v>
      </c>
      <c r="E52" s="86" t="s">
        <v>57</v>
      </c>
      <c r="F52" s="41"/>
      <c r="G52" s="45"/>
      <c r="H52" s="44"/>
      <c r="I52" s="6"/>
      <c r="J52" s="44"/>
      <c r="K52" s="6"/>
      <c r="L52" s="44">
        <v>18003</v>
      </c>
      <c r="M52" s="55">
        <v>100</v>
      </c>
      <c r="N52" s="56"/>
      <c r="O52" s="46"/>
      <c r="P52" s="56"/>
      <c r="Q52" s="56"/>
      <c r="R52" s="41"/>
      <c r="S52" s="45"/>
      <c r="T52" s="45"/>
      <c r="U52" s="45"/>
      <c r="V52" s="45"/>
      <c r="W52" s="45"/>
      <c r="X52" s="45" t="s">
        <v>12</v>
      </c>
      <c r="Y52" s="45" t="s">
        <v>12</v>
      </c>
      <c r="Z52" s="45"/>
      <c r="AA52" s="45" t="s">
        <v>12</v>
      </c>
      <c r="AB52" s="44">
        <v>18003</v>
      </c>
      <c r="AC52" s="56">
        <v>100</v>
      </c>
      <c r="AE52" s="1">
        <f>K52+M52+O52+Q52</f>
        <v>100</v>
      </c>
      <c r="AF52" s="27"/>
      <c r="AG52" s="28"/>
    </row>
    <row r="53" spans="1:33" s="26" customFormat="1" ht="39.75" customHeight="1">
      <c r="A53" s="70"/>
      <c r="B53" s="70"/>
      <c r="D53" s="70" t="s">
        <v>32</v>
      </c>
      <c r="E53" s="86" t="s">
        <v>58</v>
      </c>
      <c r="F53" s="29"/>
      <c r="G53" s="45"/>
      <c r="H53" s="29">
        <v>3743</v>
      </c>
      <c r="I53" s="42">
        <v>1.06</v>
      </c>
      <c r="J53" s="44"/>
      <c r="K53" s="6"/>
      <c r="L53" s="44">
        <v>349143</v>
      </c>
      <c r="M53" s="46">
        <v>98.94</v>
      </c>
      <c r="N53" s="41"/>
      <c r="O53" s="46"/>
      <c r="P53" s="44"/>
      <c r="Q53" s="45"/>
      <c r="R53" s="41"/>
      <c r="S53" s="45"/>
      <c r="T53" s="45"/>
      <c r="U53" s="45"/>
      <c r="V53" s="45"/>
      <c r="W53" s="45"/>
      <c r="X53" s="45" t="s">
        <v>12</v>
      </c>
      <c r="Y53" s="45" t="s">
        <v>12</v>
      </c>
      <c r="Z53" s="45"/>
      <c r="AA53" s="45" t="s">
        <v>12</v>
      </c>
      <c r="AB53" s="44">
        <v>352886</v>
      </c>
      <c r="AC53" s="56">
        <v>100</v>
      </c>
      <c r="AE53" s="1">
        <f>K53+M53</f>
        <v>98.94</v>
      </c>
      <c r="AF53" s="27"/>
      <c r="AG53" s="28"/>
    </row>
    <row r="54" spans="1:33" s="26" customFormat="1" ht="39.75" customHeight="1">
      <c r="A54" s="70"/>
      <c r="B54" s="70"/>
      <c r="D54" s="70" t="s">
        <v>33</v>
      </c>
      <c r="E54" s="86" t="s">
        <v>110</v>
      </c>
      <c r="F54" s="44"/>
      <c r="G54" s="56"/>
      <c r="H54" s="44"/>
      <c r="I54" s="42"/>
      <c r="J54" s="44">
        <v>9450</v>
      </c>
      <c r="K54" s="6">
        <v>68.54</v>
      </c>
      <c r="L54" s="44">
        <v>4338</v>
      </c>
      <c r="M54" s="56">
        <v>31.46</v>
      </c>
      <c r="N54" s="44"/>
      <c r="O54" s="56"/>
      <c r="P54" s="44"/>
      <c r="Q54" s="45"/>
      <c r="R54" s="41"/>
      <c r="S54" s="45"/>
      <c r="T54" s="45"/>
      <c r="U54" s="45"/>
      <c r="V54" s="45"/>
      <c r="W54" s="45"/>
      <c r="X54" s="45" t="s">
        <v>12</v>
      </c>
      <c r="Y54" s="4" t="s">
        <v>12</v>
      </c>
      <c r="Z54" s="45"/>
      <c r="AA54" s="45" t="s">
        <v>12</v>
      </c>
      <c r="AB54" s="44">
        <v>13788</v>
      </c>
      <c r="AC54" s="56">
        <v>100</v>
      </c>
      <c r="AE54" s="1">
        <f>G54+I54+K54+M54+O54</f>
        <v>100</v>
      </c>
      <c r="AF54" s="27"/>
      <c r="AG54" s="28"/>
    </row>
    <row r="55" spans="1:33" s="26" customFormat="1" ht="39.75" customHeight="1">
      <c r="A55" s="70"/>
      <c r="B55" s="70"/>
      <c r="D55" s="70" t="s">
        <v>34</v>
      </c>
      <c r="E55" s="86" t="s">
        <v>111</v>
      </c>
      <c r="F55" s="41"/>
      <c r="G55" s="45"/>
      <c r="H55" s="29"/>
      <c r="I55" s="45"/>
      <c r="J55" s="29">
        <v>1000</v>
      </c>
      <c r="K55" s="6">
        <v>0.16</v>
      </c>
      <c r="L55" s="44">
        <v>642687</v>
      </c>
      <c r="M55" s="6">
        <v>99.83</v>
      </c>
      <c r="N55" s="44"/>
      <c r="O55" s="4"/>
      <c r="P55" s="56">
        <v>100</v>
      </c>
      <c r="Q55" s="4">
        <v>0.01</v>
      </c>
      <c r="R55" s="41"/>
      <c r="S55" s="45"/>
      <c r="T55" s="45"/>
      <c r="U55" s="45"/>
      <c r="V55" s="45"/>
      <c r="W55" s="45"/>
      <c r="X55" s="45" t="s">
        <v>12</v>
      </c>
      <c r="Y55" s="45" t="s">
        <v>12</v>
      </c>
      <c r="Z55" s="45"/>
      <c r="AA55" s="45" t="s">
        <v>12</v>
      </c>
      <c r="AB55" s="44">
        <v>643787</v>
      </c>
      <c r="AC55" s="56">
        <v>100</v>
      </c>
      <c r="AE55" s="1">
        <f>M55+O55+Q55</f>
        <v>99.84</v>
      </c>
      <c r="AF55" s="27"/>
      <c r="AG55" s="28"/>
    </row>
    <row r="56" spans="1:33" s="26" customFormat="1" ht="39.75" customHeight="1">
      <c r="A56" s="74"/>
      <c r="B56" s="74"/>
      <c r="D56" s="70" t="s">
        <v>35</v>
      </c>
      <c r="E56" s="86" t="s">
        <v>112</v>
      </c>
      <c r="F56" s="41"/>
      <c r="G56" s="42"/>
      <c r="H56" s="44">
        <v>67709</v>
      </c>
      <c r="I56" s="56">
        <v>5.14</v>
      </c>
      <c r="J56" s="44">
        <v>505655</v>
      </c>
      <c r="K56" s="6">
        <v>38.37</v>
      </c>
      <c r="L56" s="44">
        <v>726668</v>
      </c>
      <c r="M56" s="46">
        <v>55.14</v>
      </c>
      <c r="N56" s="44">
        <v>10610</v>
      </c>
      <c r="O56" s="6">
        <v>0.8</v>
      </c>
      <c r="P56" s="44">
        <v>7273</v>
      </c>
      <c r="Q56" s="56">
        <v>0.55</v>
      </c>
      <c r="R56" s="41"/>
      <c r="S56" s="46"/>
      <c r="T56" s="46"/>
      <c r="U56" s="46"/>
      <c r="V56" s="46"/>
      <c r="W56" s="46"/>
      <c r="X56" s="46" t="s">
        <v>12</v>
      </c>
      <c r="Y56" s="46" t="s">
        <v>12</v>
      </c>
      <c r="Z56" s="46"/>
      <c r="AA56" s="46" t="s">
        <v>12</v>
      </c>
      <c r="AB56" s="44">
        <v>1317915</v>
      </c>
      <c r="AC56" s="56">
        <v>100</v>
      </c>
      <c r="AE56" s="1">
        <f>I56+K56+M56+O56+Q56</f>
        <v>100</v>
      </c>
      <c r="AF56" s="27"/>
      <c r="AG56" s="28"/>
    </row>
    <row r="57" spans="1:33" s="26" customFormat="1" ht="40.5" customHeight="1">
      <c r="A57" s="70"/>
      <c r="B57" s="70"/>
      <c r="D57" s="70" t="s">
        <v>36</v>
      </c>
      <c r="E57" s="86" t="s">
        <v>113</v>
      </c>
      <c r="F57" s="29"/>
      <c r="G57" s="42"/>
      <c r="H57" s="29"/>
      <c r="I57" s="42"/>
      <c r="J57" s="29">
        <v>135694</v>
      </c>
      <c r="K57" s="6">
        <v>0.94</v>
      </c>
      <c r="L57" s="44">
        <v>14323177</v>
      </c>
      <c r="M57" s="6">
        <v>98.97</v>
      </c>
      <c r="N57" s="44">
        <v>13680</v>
      </c>
      <c r="O57" s="6">
        <v>0.09</v>
      </c>
      <c r="P57" s="44">
        <v>140</v>
      </c>
      <c r="Q57" s="6" t="s">
        <v>198</v>
      </c>
      <c r="R57" s="41"/>
      <c r="S57" s="45"/>
      <c r="T57" s="45"/>
      <c r="U57" s="45"/>
      <c r="V57" s="45"/>
      <c r="W57" s="45"/>
      <c r="X57" s="45" t="s">
        <v>12</v>
      </c>
      <c r="Y57" s="45" t="s">
        <v>12</v>
      </c>
      <c r="Z57" s="45"/>
      <c r="AA57" s="45" t="s">
        <v>12</v>
      </c>
      <c r="AB57" s="44">
        <v>14472691</v>
      </c>
      <c r="AC57" s="56">
        <v>100</v>
      </c>
      <c r="AE57" s="1">
        <f>M57</f>
        <v>98.97</v>
      </c>
      <c r="AF57" s="27"/>
      <c r="AG57" s="28"/>
    </row>
    <row r="58" spans="1:33" s="26" customFormat="1" ht="49.5" customHeight="1">
      <c r="A58" s="70"/>
      <c r="B58" s="70"/>
      <c r="D58" s="70" t="s">
        <v>37</v>
      </c>
      <c r="E58" s="86" t="s">
        <v>129</v>
      </c>
      <c r="F58" s="29"/>
      <c r="G58" s="42"/>
      <c r="H58" s="29"/>
      <c r="I58" s="42"/>
      <c r="J58" s="44"/>
      <c r="K58" s="56"/>
      <c r="L58" s="44">
        <v>3882778</v>
      </c>
      <c r="M58" s="55">
        <v>100</v>
      </c>
      <c r="N58" s="41"/>
      <c r="O58" s="46"/>
      <c r="P58" s="41"/>
      <c r="Q58" s="42"/>
      <c r="R58" s="41"/>
      <c r="S58" s="45"/>
      <c r="T58" s="45"/>
      <c r="U58" s="45"/>
      <c r="V58" s="45"/>
      <c r="W58" s="45"/>
      <c r="X58" s="45" t="s">
        <v>12</v>
      </c>
      <c r="Y58" s="45" t="s">
        <v>12</v>
      </c>
      <c r="Z58" s="45"/>
      <c r="AA58" s="45" t="s">
        <v>12</v>
      </c>
      <c r="AB58" s="44">
        <v>3882778</v>
      </c>
      <c r="AC58" s="56">
        <v>100</v>
      </c>
      <c r="AE58" s="1">
        <f>K58+M58</f>
        <v>100</v>
      </c>
      <c r="AF58" s="27"/>
      <c r="AG58" s="28"/>
    </row>
    <row r="59" spans="1:33" s="26" customFormat="1" ht="38.25" customHeight="1">
      <c r="A59" s="70"/>
      <c r="B59" s="70"/>
      <c r="D59" s="70" t="s">
        <v>38</v>
      </c>
      <c r="E59" s="87" t="s">
        <v>114</v>
      </c>
      <c r="F59" s="29"/>
      <c r="G59" s="55"/>
      <c r="H59" s="29">
        <v>48559</v>
      </c>
      <c r="I59" s="6">
        <v>1.85</v>
      </c>
      <c r="J59" s="29">
        <v>624330</v>
      </c>
      <c r="K59" s="6">
        <v>23.78</v>
      </c>
      <c r="L59" s="29">
        <v>1952217</v>
      </c>
      <c r="M59" s="6">
        <v>74.37</v>
      </c>
      <c r="N59" s="29"/>
      <c r="O59" s="55"/>
      <c r="P59" s="29"/>
      <c r="Q59" s="55"/>
      <c r="R59" s="3"/>
      <c r="S59" s="4"/>
      <c r="T59" s="4"/>
      <c r="U59" s="4"/>
      <c r="V59" s="4"/>
      <c r="W59" s="4"/>
      <c r="X59" s="4" t="s">
        <v>12</v>
      </c>
      <c r="Y59" s="4" t="s">
        <v>12</v>
      </c>
      <c r="Z59" s="4"/>
      <c r="AA59" s="4" t="s">
        <v>12</v>
      </c>
      <c r="AB59" s="29">
        <v>2625106</v>
      </c>
      <c r="AC59" s="55">
        <v>100</v>
      </c>
      <c r="AE59" s="1">
        <f>G59+I59+M59+O59+Q59</f>
        <v>76.22</v>
      </c>
      <c r="AF59" s="27"/>
      <c r="AG59" s="28"/>
    </row>
    <row r="60" spans="1:33" s="26" customFormat="1" ht="51.75" customHeight="1">
      <c r="A60" s="72"/>
      <c r="B60" s="72"/>
      <c r="C60" s="73"/>
      <c r="D60" s="72" t="s">
        <v>45</v>
      </c>
      <c r="E60" s="91" t="s">
        <v>115</v>
      </c>
      <c r="F60" s="61">
        <v>170000</v>
      </c>
      <c r="G60" s="63">
        <v>12.83</v>
      </c>
      <c r="H60" s="61">
        <v>66325</v>
      </c>
      <c r="I60" s="63">
        <v>5.01</v>
      </c>
      <c r="J60" s="61">
        <v>469550</v>
      </c>
      <c r="K60" s="63">
        <v>35.44</v>
      </c>
      <c r="L60" s="61">
        <v>618888</v>
      </c>
      <c r="M60" s="63">
        <v>46.72</v>
      </c>
      <c r="N60" s="61"/>
      <c r="O60" s="62"/>
      <c r="P60" s="61"/>
      <c r="Q60" s="62"/>
      <c r="R60" s="60"/>
      <c r="S60" s="64"/>
      <c r="T60" s="64"/>
      <c r="U60" s="64"/>
      <c r="V60" s="64"/>
      <c r="W60" s="64"/>
      <c r="X60" s="64" t="s">
        <v>12</v>
      </c>
      <c r="Y60" s="64" t="s">
        <v>12</v>
      </c>
      <c r="Z60" s="64"/>
      <c r="AA60" s="64" t="s">
        <v>12</v>
      </c>
      <c r="AB60" s="61">
        <v>1324763</v>
      </c>
      <c r="AC60" s="62">
        <v>100</v>
      </c>
      <c r="AE60" s="1"/>
      <c r="AF60" s="27"/>
      <c r="AG60" s="28"/>
    </row>
    <row r="61" spans="1:33" s="26" customFormat="1" ht="24.75" customHeight="1">
      <c r="A61" s="70"/>
      <c r="B61" s="70"/>
      <c r="D61" s="70" t="s">
        <v>46</v>
      </c>
      <c r="E61" s="87" t="s">
        <v>126</v>
      </c>
      <c r="F61" s="29"/>
      <c r="G61" s="55"/>
      <c r="H61" s="29"/>
      <c r="I61" s="6"/>
      <c r="J61" s="29"/>
      <c r="K61" s="6"/>
      <c r="L61" s="29">
        <v>1808896</v>
      </c>
      <c r="M61" s="76">
        <v>100</v>
      </c>
      <c r="N61" s="29"/>
      <c r="O61" s="55"/>
      <c r="P61" s="29"/>
      <c r="Q61" s="55"/>
      <c r="R61" s="3"/>
      <c r="S61" s="4"/>
      <c r="T61" s="4"/>
      <c r="U61" s="4"/>
      <c r="V61" s="4"/>
      <c r="W61" s="4"/>
      <c r="X61" s="29" t="s">
        <v>12</v>
      </c>
      <c r="Y61" s="6" t="s">
        <v>12</v>
      </c>
      <c r="Z61" s="4"/>
      <c r="AA61" s="4" t="s">
        <v>12</v>
      </c>
      <c r="AB61" s="29">
        <v>1808896</v>
      </c>
      <c r="AC61" s="55">
        <v>100</v>
      </c>
      <c r="AE61" s="1"/>
      <c r="AF61" s="27"/>
      <c r="AG61" s="28"/>
    </row>
    <row r="62" spans="1:33" s="26" customFormat="1" ht="39.75" customHeight="1">
      <c r="A62" s="70"/>
      <c r="B62" s="70"/>
      <c r="D62" s="70" t="s">
        <v>47</v>
      </c>
      <c r="E62" s="87" t="s">
        <v>137</v>
      </c>
      <c r="F62" s="29"/>
      <c r="G62" s="55"/>
      <c r="H62" s="29">
        <v>10000</v>
      </c>
      <c r="I62" s="6">
        <v>3.46</v>
      </c>
      <c r="J62" s="29">
        <v>15000</v>
      </c>
      <c r="K62" s="6">
        <v>5.19</v>
      </c>
      <c r="L62" s="29">
        <v>263995</v>
      </c>
      <c r="M62" s="6">
        <v>91.35</v>
      </c>
      <c r="N62" s="29"/>
      <c r="O62" s="55"/>
      <c r="P62" s="29"/>
      <c r="Q62" s="55"/>
      <c r="R62" s="3"/>
      <c r="S62" s="4"/>
      <c r="T62" s="4"/>
      <c r="U62" s="4"/>
      <c r="V62" s="4"/>
      <c r="W62" s="4"/>
      <c r="X62" s="4" t="s">
        <v>12</v>
      </c>
      <c r="Y62" s="4" t="s">
        <v>12</v>
      </c>
      <c r="Z62" s="4"/>
      <c r="AA62" s="4" t="s">
        <v>12</v>
      </c>
      <c r="AB62" s="29">
        <v>288995</v>
      </c>
      <c r="AC62" s="55">
        <v>100</v>
      </c>
      <c r="AE62" s="1">
        <f>G62+I62+M62+O62+Q62</f>
        <v>94.80999999999999</v>
      </c>
      <c r="AF62" s="27"/>
      <c r="AG62" s="28"/>
    </row>
    <row r="63" spans="1:33" s="26" customFormat="1" ht="36.75" customHeight="1">
      <c r="A63" s="70"/>
      <c r="B63" s="70"/>
      <c r="D63" s="70" t="s">
        <v>48</v>
      </c>
      <c r="E63" s="87" t="s">
        <v>138</v>
      </c>
      <c r="F63" s="29"/>
      <c r="G63" s="6"/>
      <c r="H63" s="29"/>
      <c r="I63" s="6"/>
      <c r="J63" s="3"/>
      <c r="K63" s="6"/>
      <c r="L63" s="29">
        <v>841778</v>
      </c>
      <c r="M63" s="6">
        <v>99.8</v>
      </c>
      <c r="N63" s="29">
        <v>1700</v>
      </c>
      <c r="O63" s="55">
        <v>0.2</v>
      </c>
      <c r="P63" s="29"/>
      <c r="Q63" s="55"/>
      <c r="R63" s="3"/>
      <c r="S63" s="4"/>
      <c r="T63" s="4"/>
      <c r="U63" s="4"/>
      <c r="V63" s="4"/>
      <c r="W63" s="4"/>
      <c r="X63" s="4" t="s">
        <v>12</v>
      </c>
      <c r="Y63" s="4" t="s">
        <v>12</v>
      </c>
      <c r="Z63" s="4"/>
      <c r="AA63" s="4" t="s">
        <v>12</v>
      </c>
      <c r="AB63" s="29">
        <v>843478</v>
      </c>
      <c r="AC63" s="55">
        <v>100</v>
      </c>
      <c r="AE63" s="1"/>
      <c r="AF63" s="27"/>
      <c r="AG63" s="28"/>
    </row>
    <row r="64" spans="1:33" s="26" customFormat="1" ht="42" customHeight="1">
      <c r="A64" s="70"/>
      <c r="B64" s="70"/>
      <c r="D64" s="70" t="s">
        <v>49</v>
      </c>
      <c r="E64" s="87" t="s">
        <v>139</v>
      </c>
      <c r="F64" s="29"/>
      <c r="G64" s="55"/>
      <c r="H64" s="29">
        <v>9800</v>
      </c>
      <c r="I64" s="6">
        <v>0.1</v>
      </c>
      <c r="J64" s="29">
        <v>420000</v>
      </c>
      <c r="K64" s="6">
        <v>4.07</v>
      </c>
      <c r="L64" s="29">
        <v>9878098</v>
      </c>
      <c r="M64" s="6">
        <v>95.64</v>
      </c>
      <c r="N64" s="29">
        <v>3555</v>
      </c>
      <c r="O64" s="55">
        <v>0.03</v>
      </c>
      <c r="P64" s="29">
        <v>16786</v>
      </c>
      <c r="Q64" s="55">
        <v>0.16</v>
      </c>
      <c r="R64" s="3"/>
      <c r="S64" s="4"/>
      <c r="T64" s="4"/>
      <c r="U64" s="4"/>
      <c r="V64" s="4"/>
      <c r="W64" s="4"/>
      <c r="X64" s="29" t="s">
        <v>12</v>
      </c>
      <c r="Y64" s="6" t="s">
        <v>12</v>
      </c>
      <c r="Z64" s="4"/>
      <c r="AA64" s="4" t="s">
        <v>12</v>
      </c>
      <c r="AB64" s="29">
        <v>10328239</v>
      </c>
      <c r="AC64" s="55">
        <v>100</v>
      </c>
      <c r="AE64" s="1"/>
      <c r="AF64" s="27"/>
      <c r="AG64" s="28"/>
    </row>
    <row r="65" spans="1:33" s="26" customFormat="1" ht="34.5" customHeight="1">
      <c r="A65" s="70"/>
      <c r="B65" s="70"/>
      <c r="D65" s="70" t="s">
        <v>50</v>
      </c>
      <c r="E65" s="87" t="s">
        <v>155</v>
      </c>
      <c r="F65" s="29"/>
      <c r="G65" s="55"/>
      <c r="H65" s="29"/>
      <c r="I65" s="6"/>
      <c r="J65" s="29"/>
      <c r="K65" s="6"/>
      <c r="L65" s="29">
        <v>865</v>
      </c>
      <c r="M65" s="76">
        <v>100</v>
      </c>
      <c r="N65" s="29"/>
      <c r="O65" s="55"/>
      <c r="P65" s="29"/>
      <c r="Q65" s="55"/>
      <c r="R65" s="3"/>
      <c r="S65" s="4"/>
      <c r="T65" s="4"/>
      <c r="U65" s="4"/>
      <c r="V65" s="4"/>
      <c r="W65" s="4"/>
      <c r="X65" s="29"/>
      <c r="Y65" s="6"/>
      <c r="Z65" s="4"/>
      <c r="AA65" s="4"/>
      <c r="AB65" s="29">
        <v>865</v>
      </c>
      <c r="AC65" s="55">
        <v>100</v>
      </c>
      <c r="AE65" s="1"/>
      <c r="AF65" s="27"/>
      <c r="AG65" s="28"/>
    </row>
    <row r="66" spans="1:33" s="26" customFormat="1" ht="54.75" customHeight="1">
      <c r="A66" s="70"/>
      <c r="B66" s="70"/>
      <c r="D66" s="70" t="s">
        <v>51</v>
      </c>
      <c r="E66" s="87" t="s">
        <v>206</v>
      </c>
      <c r="F66" s="29">
        <v>31218</v>
      </c>
      <c r="G66" s="55">
        <v>1.71</v>
      </c>
      <c r="H66" s="29"/>
      <c r="I66" s="6"/>
      <c r="J66" s="29">
        <v>10000</v>
      </c>
      <c r="K66" s="6">
        <v>0.55</v>
      </c>
      <c r="L66" s="29">
        <v>1781114</v>
      </c>
      <c r="M66" s="6">
        <v>97.51</v>
      </c>
      <c r="N66" s="29">
        <v>4210</v>
      </c>
      <c r="O66" s="55">
        <v>0.23</v>
      </c>
      <c r="P66" s="29"/>
      <c r="Q66" s="55"/>
      <c r="R66" s="3"/>
      <c r="S66" s="4"/>
      <c r="T66" s="4"/>
      <c r="U66" s="4"/>
      <c r="V66" s="4"/>
      <c r="W66" s="4"/>
      <c r="X66" s="29"/>
      <c r="Y66" s="6"/>
      <c r="Z66" s="4"/>
      <c r="AA66" s="4"/>
      <c r="AB66" s="29">
        <v>1826542</v>
      </c>
      <c r="AC66" s="55">
        <v>100</v>
      </c>
      <c r="AE66" s="1"/>
      <c r="AF66" s="27"/>
      <c r="AG66" s="28"/>
    </row>
    <row r="67" spans="1:33" s="26" customFormat="1" ht="42" customHeight="1">
      <c r="A67" s="70"/>
      <c r="B67" s="70"/>
      <c r="D67" s="70" t="s">
        <v>154</v>
      </c>
      <c r="E67" s="87" t="s">
        <v>156</v>
      </c>
      <c r="F67" s="29"/>
      <c r="G67" s="55"/>
      <c r="H67" s="29"/>
      <c r="I67" s="6"/>
      <c r="J67" s="29">
        <v>13518</v>
      </c>
      <c r="K67" s="6">
        <v>91.13</v>
      </c>
      <c r="L67" s="29">
        <v>1316</v>
      </c>
      <c r="M67" s="6">
        <v>8.87</v>
      </c>
      <c r="N67" s="29"/>
      <c r="O67" s="55"/>
      <c r="P67" s="29"/>
      <c r="Q67" s="55"/>
      <c r="R67" s="3"/>
      <c r="S67" s="4"/>
      <c r="T67" s="4"/>
      <c r="U67" s="4"/>
      <c r="V67" s="4"/>
      <c r="W67" s="4"/>
      <c r="X67" s="29"/>
      <c r="Y67" s="6"/>
      <c r="Z67" s="4"/>
      <c r="AA67" s="4"/>
      <c r="AB67" s="29">
        <v>14834</v>
      </c>
      <c r="AC67" s="55">
        <v>100</v>
      </c>
      <c r="AE67" s="1"/>
      <c r="AF67" s="27"/>
      <c r="AG67" s="28"/>
    </row>
    <row r="68" spans="1:33" s="26" customFormat="1" ht="27" customHeight="1">
      <c r="A68" s="70"/>
      <c r="C68" s="71" t="s">
        <v>20</v>
      </c>
      <c r="D68" s="67"/>
      <c r="E68" s="66"/>
      <c r="F68" s="29"/>
      <c r="G68" s="55"/>
      <c r="H68" s="29"/>
      <c r="I68" s="55"/>
      <c r="J68" s="29">
        <v>88500</v>
      </c>
      <c r="K68" s="55">
        <v>2.89</v>
      </c>
      <c r="L68" s="29">
        <v>2973754</v>
      </c>
      <c r="M68" s="6">
        <v>97.01</v>
      </c>
      <c r="N68" s="29"/>
      <c r="O68" s="55"/>
      <c r="P68" s="29">
        <v>3095</v>
      </c>
      <c r="Q68" s="78">
        <v>0.1</v>
      </c>
      <c r="R68" s="3"/>
      <c r="S68" s="4"/>
      <c r="T68" s="4"/>
      <c r="U68" s="4"/>
      <c r="V68" s="4"/>
      <c r="W68" s="4"/>
      <c r="X68" s="29" t="s">
        <v>12</v>
      </c>
      <c r="Y68" s="6" t="s">
        <v>12</v>
      </c>
      <c r="Z68" s="4"/>
      <c r="AA68" s="4" t="s">
        <v>12</v>
      </c>
      <c r="AB68" s="29">
        <v>3065349</v>
      </c>
      <c r="AC68" s="55">
        <v>100</v>
      </c>
      <c r="AE68" s="1">
        <f>G68+I68+K68+M68+O68+Q68</f>
        <v>100</v>
      </c>
      <c r="AF68" s="27"/>
      <c r="AG68" s="28"/>
    </row>
    <row r="69" spans="1:33" s="26" customFormat="1" ht="40.5" customHeight="1">
      <c r="A69" s="70"/>
      <c r="C69" s="71"/>
      <c r="D69" s="70" t="s">
        <v>14</v>
      </c>
      <c r="E69" s="87" t="s">
        <v>157</v>
      </c>
      <c r="F69" s="29"/>
      <c r="G69" s="55"/>
      <c r="H69" s="29"/>
      <c r="I69" s="55"/>
      <c r="J69" s="29"/>
      <c r="K69" s="55"/>
      <c r="L69" s="29">
        <v>53615</v>
      </c>
      <c r="M69" s="55">
        <v>100</v>
      </c>
      <c r="N69" s="29"/>
      <c r="O69" s="55"/>
      <c r="P69" s="29"/>
      <c r="Q69" s="55"/>
      <c r="R69" s="3"/>
      <c r="S69" s="4"/>
      <c r="T69" s="4"/>
      <c r="U69" s="4"/>
      <c r="V69" s="4"/>
      <c r="W69" s="4"/>
      <c r="X69" s="29" t="s">
        <v>12</v>
      </c>
      <c r="Y69" s="6" t="s">
        <v>12</v>
      </c>
      <c r="Z69" s="4"/>
      <c r="AA69" s="4" t="s">
        <v>12</v>
      </c>
      <c r="AB69" s="29">
        <v>53615</v>
      </c>
      <c r="AC69" s="55">
        <v>100</v>
      </c>
      <c r="AE69" s="1"/>
      <c r="AF69" s="27"/>
      <c r="AG69" s="28"/>
    </row>
    <row r="70" spans="1:33" s="26" customFormat="1" ht="36" customHeight="1">
      <c r="A70" s="70"/>
      <c r="B70" s="70"/>
      <c r="D70" s="70" t="s">
        <v>16</v>
      </c>
      <c r="E70" s="87" t="s">
        <v>158</v>
      </c>
      <c r="F70" s="29"/>
      <c r="G70" s="55"/>
      <c r="H70" s="29"/>
      <c r="I70" s="55"/>
      <c r="J70" s="29">
        <v>87000</v>
      </c>
      <c r="K70" s="4">
        <v>51.74</v>
      </c>
      <c r="L70" s="29">
        <v>78048</v>
      </c>
      <c r="M70" s="55">
        <v>46.42</v>
      </c>
      <c r="N70" s="29"/>
      <c r="O70" s="55"/>
      <c r="P70" s="29">
        <v>3095</v>
      </c>
      <c r="Q70" s="6">
        <v>1.84</v>
      </c>
      <c r="R70" s="3"/>
      <c r="S70" s="4"/>
      <c r="T70" s="4"/>
      <c r="U70" s="4"/>
      <c r="V70" s="4"/>
      <c r="W70" s="4"/>
      <c r="X70" s="4" t="s">
        <v>12</v>
      </c>
      <c r="Y70" s="4" t="s">
        <v>12</v>
      </c>
      <c r="Z70" s="4"/>
      <c r="AA70" s="4" t="s">
        <v>12</v>
      </c>
      <c r="AB70" s="29">
        <v>168143</v>
      </c>
      <c r="AC70" s="55">
        <v>100</v>
      </c>
      <c r="AE70" s="1">
        <f>G70+I70+M70+O70+Q70</f>
        <v>48.260000000000005</v>
      </c>
      <c r="AF70" s="27"/>
      <c r="AG70" s="28"/>
    </row>
    <row r="71" spans="1:33" s="26" customFormat="1" ht="37.5" customHeight="1">
      <c r="A71" s="70"/>
      <c r="B71" s="70"/>
      <c r="D71" s="70" t="s">
        <v>22</v>
      </c>
      <c r="E71" s="87" t="s">
        <v>159</v>
      </c>
      <c r="F71" s="29"/>
      <c r="G71" s="55"/>
      <c r="H71" s="29"/>
      <c r="I71" s="55"/>
      <c r="J71" s="29">
        <v>1500</v>
      </c>
      <c r="K71" s="4">
        <v>1.02</v>
      </c>
      <c r="L71" s="29">
        <v>145008</v>
      </c>
      <c r="M71" s="55">
        <v>98.98</v>
      </c>
      <c r="N71" s="29"/>
      <c r="O71" s="55"/>
      <c r="P71" s="29"/>
      <c r="Q71" s="55"/>
      <c r="R71" s="3"/>
      <c r="S71" s="4"/>
      <c r="T71" s="4"/>
      <c r="U71" s="4"/>
      <c r="V71" s="4"/>
      <c r="W71" s="4"/>
      <c r="X71" s="4" t="s">
        <v>12</v>
      </c>
      <c r="Y71" s="4" t="s">
        <v>12</v>
      </c>
      <c r="Z71" s="4"/>
      <c r="AA71" s="4" t="s">
        <v>12</v>
      </c>
      <c r="AB71" s="29">
        <v>146508</v>
      </c>
      <c r="AC71" s="55">
        <v>100</v>
      </c>
      <c r="AE71" s="1">
        <f>G71+I71+M71+O71+Q71</f>
        <v>98.98</v>
      </c>
      <c r="AF71" s="27"/>
      <c r="AG71" s="28"/>
    </row>
    <row r="72" spans="1:33" s="26" customFormat="1" ht="36" customHeight="1">
      <c r="A72" s="70"/>
      <c r="B72" s="70"/>
      <c r="D72" s="70" t="s">
        <v>23</v>
      </c>
      <c r="E72" s="87" t="s">
        <v>203</v>
      </c>
      <c r="F72" s="29"/>
      <c r="G72" s="55"/>
      <c r="H72" s="29"/>
      <c r="I72" s="55"/>
      <c r="J72" s="3"/>
      <c r="K72" s="4"/>
      <c r="L72" s="29">
        <v>2697083</v>
      </c>
      <c r="M72" s="55">
        <v>100</v>
      </c>
      <c r="N72" s="29"/>
      <c r="O72" s="55"/>
      <c r="P72" s="29"/>
      <c r="Q72" s="55"/>
      <c r="R72" s="3"/>
      <c r="S72" s="4"/>
      <c r="T72" s="4"/>
      <c r="U72" s="4"/>
      <c r="V72" s="4"/>
      <c r="W72" s="4"/>
      <c r="X72" s="4"/>
      <c r="Y72" s="4"/>
      <c r="Z72" s="4"/>
      <c r="AA72" s="4"/>
      <c r="AB72" s="29">
        <v>2697083</v>
      </c>
      <c r="AC72" s="55">
        <v>100</v>
      </c>
      <c r="AE72" s="1"/>
      <c r="AF72" s="27"/>
      <c r="AG72" s="28"/>
    </row>
    <row r="73" spans="1:33" s="26" customFormat="1" ht="27" customHeight="1">
      <c r="A73" s="70"/>
      <c r="C73" s="71" t="s">
        <v>82</v>
      </c>
      <c r="D73" s="67"/>
      <c r="E73" s="66"/>
      <c r="F73" s="29">
        <v>279222</v>
      </c>
      <c r="G73" s="55">
        <v>0.21</v>
      </c>
      <c r="H73" s="29">
        <v>487367</v>
      </c>
      <c r="I73" s="6">
        <v>0.36</v>
      </c>
      <c r="J73" s="29">
        <v>3894341</v>
      </c>
      <c r="K73" s="55">
        <v>2.89</v>
      </c>
      <c r="L73" s="29">
        <v>128396199</v>
      </c>
      <c r="M73" s="6">
        <v>95.36</v>
      </c>
      <c r="N73" s="29">
        <v>1042232</v>
      </c>
      <c r="O73" s="55">
        <v>0.78</v>
      </c>
      <c r="P73" s="29">
        <v>324367</v>
      </c>
      <c r="Q73" s="55">
        <v>0.24</v>
      </c>
      <c r="R73" s="29">
        <v>219571</v>
      </c>
      <c r="S73" s="55">
        <v>0.16</v>
      </c>
      <c r="T73" s="5"/>
      <c r="U73" s="5"/>
      <c r="V73" s="5"/>
      <c r="W73" s="5"/>
      <c r="X73" s="29" t="s">
        <v>12</v>
      </c>
      <c r="Y73" s="55" t="s">
        <v>12</v>
      </c>
      <c r="Z73" s="29"/>
      <c r="AA73" s="55" t="s">
        <v>12</v>
      </c>
      <c r="AB73" s="29">
        <v>134643299</v>
      </c>
      <c r="AC73" s="55">
        <v>100</v>
      </c>
      <c r="AE73" s="1" t="e">
        <f>G73+I73+K73+M73+O73+Q73+S73+#REF!+AA73</f>
        <v>#REF!</v>
      </c>
      <c r="AF73" s="27"/>
      <c r="AG73" s="28"/>
    </row>
    <row r="74" spans="1:33" s="26" customFormat="1" ht="27.75" customHeight="1">
      <c r="A74" s="70"/>
      <c r="B74" s="70"/>
      <c r="D74" s="70" t="s">
        <v>14</v>
      </c>
      <c r="E74" s="85" t="s">
        <v>15</v>
      </c>
      <c r="F74" s="41"/>
      <c r="G74" s="42"/>
      <c r="H74" s="44">
        <v>366685</v>
      </c>
      <c r="I74" s="6">
        <v>1</v>
      </c>
      <c r="J74" s="44">
        <v>3603307</v>
      </c>
      <c r="K74" s="46">
        <v>9.88</v>
      </c>
      <c r="L74" s="44">
        <v>32498464</v>
      </c>
      <c r="M74" s="6">
        <v>89.11</v>
      </c>
      <c r="N74" s="41"/>
      <c r="O74" s="46"/>
      <c r="P74" s="44">
        <v>2106</v>
      </c>
      <c r="Q74" s="56">
        <v>0.01</v>
      </c>
      <c r="R74" s="41"/>
      <c r="S74" s="45"/>
      <c r="T74" s="45"/>
      <c r="U74" s="45"/>
      <c r="V74" s="45"/>
      <c r="W74" s="45"/>
      <c r="X74" s="44" t="s">
        <v>12</v>
      </c>
      <c r="Y74" s="46" t="s">
        <v>12</v>
      </c>
      <c r="Z74" s="44"/>
      <c r="AA74" s="46" t="s">
        <v>12</v>
      </c>
      <c r="AB74" s="44">
        <v>36470562</v>
      </c>
      <c r="AC74" s="56">
        <v>100</v>
      </c>
      <c r="AE74" s="1" t="e">
        <f>I74+K74+M74+Q74+AA74</f>
        <v>#VALUE!</v>
      </c>
      <c r="AF74" s="27"/>
      <c r="AG74" s="28"/>
    </row>
    <row r="75" spans="1:33" s="26" customFormat="1" ht="25.5" customHeight="1">
      <c r="A75" s="70"/>
      <c r="B75" s="70"/>
      <c r="D75" s="70" t="s">
        <v>16</v>
      </c>
      <c r="E75" s="85" t="s">
        <v>17</v>
      </c>
      <c r="F75" s="44">
        <v>279222</v>
      </c>
      <c r="G75" s="56">
        <v>0.29</v>
      </c>
      <c r="H75" s="44">
        <v>120682</v>
      </c>
      <c r="I75" s="4">
        <v>0.12</v>
      </c>
      <c r="J75" s="44">
        <v>291034</v>
      </c>
      <c r="K75" s="46">
        <v>0.3</v>
      </c>
      <c r="L75" s="44">
        <v>95897735</v>
      </c>
      <c r="M75" s="6">
        <v>97.68</v>
      </c>
      <c r="N75" s="44">
        <v>1042232</v>
      </c>
      <c r="O75" s="6">
        <v>1.06</v>
      </c>
      <c r="P75" s="44">
        <v>322261</v>
      </c>
      <c r="Q75" s="42">
        <v>0.33</v>
      </c>
      <c r="R75" s="44">
        <v>219571</v>
      </c>
      <c r="S75" s="56">
        <v>0.22</v>
      </c>
      <c r="T75" s="45"/>
      <c r="U75" s="45"/>
      <c r="V75" s="45"/>
      <c r="W75" s="45"/>
      <c r="X75" s="44" t="s">
        <v>12</v>
      </c>
      <c r="Y75" s="45" t="s">
        <v>12</v>
      </c>
      <c r="Z75" s="45"/>
      <c r="AA75" s="45" t="s">
        <v>12</v>
      </c>
      <c r="AB75" s="44">
        <v>98172737</v>
      </c>
      <c r="AC75" s="56">
        <v>100</v>
      </c>
      <c r="AE75" s="1" t="e">
        <f>G75+I75+K75+M75+O75+Q75+S75+#REF!</f>
        <v>#REF!</v>
      </c>
      <c r="AF75" s="27"/>
      <c r="AG75" s="28"/>
    </row>
    <row r="76" spans="1:33" s="26" customFormat="1" ht="27" customHeight="1">
      <c r="A76" s="144" t="s">
        <v>59</v>
      </c>
      <c r="B76" s="145"/>
      <c r="C76" s="145"/>
      <c r="D76" s="145"/>
      <c r="E76" s="145"/>
      <c r="F76" s="82">
        <v>487565</v>
      </c>
      <c r="G76" s="57">
        <v>1.73</v>
      </c>
      <c r="H76" s="30">
        <v>191216</v>
      </c>
      <c r="I76" s="57">
        <v>0.68</v>
      </c>
      <c r="J76" s="30">
        <v>1395435</v>
      </c>
      <c r="K76" s="54">
        <v>4.95</v>
      </c>
      <c r="L76" s="30">
        <v>25960425</v>
      </c>
      <c r="M76" s="58">
        <v>92.17</v>
      </c>
      <c r="N76" s="82">
        <v>80953</v>
      </c>
      <c r="O76" s="57">
        <v>0.29</v>
      </c>
      <c r="P76" s="82">
        <v>49992</v>
      </c>
      <c r="Q76" s="51">
        <v>0.18</v>
      </c>
      <c r="R76" s="49"/>
      <c r="S76" s="49"/>
      <c r="T76" s="49"/>
      <c r="U76" s="49"/>
      <c r="V76" s="49"/>
      <c r="W76" s="49"/>
      <c r="X76" s="82" t="s">
        <v>12</v>
      </c>
      <c r="Y76" s="51" t="s">
        <v>12</v>
      </c>
      <c r="Z76" s="49"/>
      <c r="AA76" s="49" t="s">
        <v>12</v>
      </c>
      <c r="AB76" s="82">
        <v>28165586</v>
      </c>
      <c r="AC76" s="54">
        <v>100</v>
      </c>
      <c r="AE76" s="1" t="e">
        <f>G76+I76+K76+M76+O76+Q76+#REF!</f>
        <v>#REF!</v>
      </c>
      <c r="AF76" s="27"/>
      <c r="AG76" s="28"/>
    </row>
    <row r="77" spans="1:33" s="26" customFormat="1" ht="21.75" customHeight="1">
      <c r="A77" s="70"/>
      <c r="C77" s="71" t="s">
        <v>19</v>
      </c>
      <c r="D77" s="67"/>
      <c r="E77" s="66"/>
      <c r="F77" s="53"/>
      <c r="G77" s="84"/>
      <c r="H77" s="53"/>
      <c r="I77" s="52"/>
      <c r="J77" s="29"/>
      <c r="K77" s="55"/>
      <c r="L77" s="29">
        <v>20632817</v>
      </c>
      <c r="M77" s="55">
        <v>100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29" t="s">
        <v>12</v>
      </c>
      <c r="Y77" s="52" t="s">
        <v>12</v>
      </c>
      <c r="Z77" s="50"/>
      <c r="AA77" s="50" t="s">
        <v>12</v>
      </c>
      <c r="AB77" s="53">
        <v>20632817</v>
      </c>
      <c r="AC77" s="55">
        <v>100</v>
      </c>
      <c r="AE77" s="1">
        <f>G77+I77+K77+M77</f>
        <v>100</v>
      </c>
      <c r="AF77" s="27"/>
      <c r="AG77" s="28"/>
    </row>
    <row r="78" spans="1:33" s="26" customFormat="1" ht="35.25" customHeight="1">
      <c r="A78" s="70"/>
      <c r="B78" s="70"/>
      <c r="D78" s="70" t="s">
        <v>14</v>
      </c>
      <c r="E78" s="86" t="s">
        <v>201</v>
      </c>
      <c r="F78" s="50"/>
      <c r="G78" s="50"/>
      <c r="H78" s="50"/>
      <c r="I78" s="50"/>
      <c r="J78" s="50"/>
      <c r="K78" s="50"/>
      <c r="L78" s="29">
        <v>8000000</v>
      </c>
      <c r="M78" s="55">
        <v>100</v>
      </c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 t="s">
        <v>12</v>
      </c>
      <c r="Y78" s="50" t="s">
        <v>12</v>
      </c>
      <c r="Z78" s="50"/>
      <c r="AA78" s="50" t="s">
        <v>12</v>
      </c>
      <c r="AB78" s="53">
        <v>8000000</v>
      </c>
      <c r="AC78" s="55">
        <v>100</v>
      </c>
      <c r="AE78" s="1">
        <f>M78</f>
        <v>100</v>
      </c>
      <c r="AF78" s="27"/>
      <c r="AG78" s="28"/>
    </row>
    <row r="79" spans="1:33" s="26" customFormat="1" ht="33" customHeight="1">
      <c r="A79" s="74"/>
      <c r="B79" s="74"/>
      <c r="D79" s="70" t="s">
        <v>16</v>
      </c>
      <c r="E79" s="86" t="s">
        <v>60</v>
      </c>
      <c r="F79" s="29"/>
      <c r="G79" s="6"/>
      <c r="H79" s="50"/>
      <c r="I79" s="50"/>
      <c r="J79" s="50"/>
      <c r="K79" s="50"/>
      <c r="L79" s="29">
        <v>2070000</v>
      </c>
      <c r="M79" s="52">
        <v>100</v>
      </c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 t="s">
        <v>12</v>
      </c>
      <c r="Y79" s="50" t="s">
        <v>12</v>
      </c>
      <c r="Z79" s="50"/>
      <c r="AA79" s="50" t="s">
        <v>12</v>
      </c>
      <c r="AB79" s="53">
        <v>2070000</v>
      </c>
      <c r="AC79" s="55">
        <v>100</v>
      </c>
      <c r="AE79" s="1">
        <f>G79+M79</f>
        <v>100</v>
      </c>
      <c r="AF79" s="27"/>
      <c r="AG79" s="28"/>
    </row>
    <row r="80" spans="1:33" s="26" customFormat="1" ht="38.25" customHeight="1">
      <c r="A80" s="70"/>
      <c r="B80" s="70"/>
      <c r="D80" s="70" t="s">
        <v>22</v>
      </c>
      <c r="E80" s="86" t="s">
        <v>61</v>
      </c>
      <c r="F80" s="29"/>
      <c r="G80" s="6"/>
      <c r="H80" s="50"/>
      <c r="I80" s="50"/>
      <c r="J80" s="50"/>
      <c r="K80" s="50"/>
      <c r="L80" s="29">
        <v>117000</v>
      </c>
      <c r="M80" s="76">
        <v>100</v>
      </c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 t="s">
        <v>12</v>
      </c>
      <c r="Y80" s="50" t="s">
        <v>12</v>
      </c>
      <c r="Z80" s="50"/>
      <c r="AA80" s="50" t="s">
        <v>12</v>
      </c>
      <c r="AB80" s="53">
        <v>117000</v>
      </c>
      <c r="AC80" s="55">
        <v>100</v>
      </c>
      <c r="AE80" s="1">
        <f>M80</f>
        <v>100</v>
      </c>
      <c r="AF80" s="27"/>
      <c r="AG80" s="28"/>
    </row>
    <row r="81" spans="1:33" s="26" customFormat="1" ht="55.5" customHeight="1">
      <c r="A81" s="72"/>
      <c r="B81" s="72"/>
      <c r="C81" s="73"/>
      <c r="D81" s="72" t="s">
        <v>23</v>
      </c>
      <c r="E81" s="90" t="s">
        <v>62</v>
      </c>
      <c r="F81" s="61"/>
      <c r="G81" s="63"/>
      <c r="H81" s="92"/>
      <c r="I81" s="92"/>
      <c r="J81" s="92"/>
      <c r="K81" s="92"/>
      <c r="L81" s="61">
        <v>2536990</v>
      </c>
      <c r="M81" s="93">
        <v>100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 t="s">
        <v>12</v>
      </c>
      <c r="Y81" s="92" t="s">
        <v>12</v>
      </c>
      <c r="Z81" s="92"/>
      <c r="AA81" s="92" t="s">
        <v>12</v>
      </c>
      <c r="AB81" s="94">
        <v>2536990</v>
      </c>
      <c r="AC81" s="62">
        <v>100</v>
      </c>
      <c r="AE81" s="1">
        <f>M81</f>
        <v>100</v>
      </c>
      <c r="AF81" s="27"/>
      <c r="AG81" s="28"/>
    </row>
    <row r="82" spans="1:33" s="26" customFormat="1" ht="46.5" customHeight="1">
      <c r="A82" s="70"/>
      <c r="C82" s="70"/>
      <c r="D82" s="70" t="s">
        <v>24</v>
      </c>
      <c r="E82" s="108" t="s">
        <v>63</v>
      </c>
      <c r="F82" s="53"/>
      <c r="G82" s="52"/>
      <c r="H82" s="50"/>
      <c r="I82" s="50"/>
      <c r="J82" s="50"/>
      <c r="K82" s="50"/>
      <c r="L82" s="29">
        <v>49000</v>
      </c>
      <c r="M82" s="52">
        <v>100</v>
      </c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 t="s">
        <v>12</v>
      </c>
      <c r="Y82" s="50" t="s">
        <v>12</v>
      </c>
      <c r="Z82" s="50"/>
      <c r="AA82" s="50" t="s">
        <v>12</v>
      </c>
      <c r="AB82" s="53">
        <v>49000</v>
      </c>
      <c r="AC82" s="55">
        <v>100</v>
      </c>
      <c r="AE82" s="1">
        <f>G82+M82</f>
        <v>100</v>
      </c>
      <c r="AF82" s="27"/>
      <c r="AG82" s="28"/>
    </row>
    <row r="83" spans="1:33" s="26" customFormat="1" ht="37.5" customHeight="1">
      <c r="A83" s="70"/>
      <c r="C83" s="70"/>
      <c r="D83" s="70" t="s">
        <v>25</v>
      </c>
      <c r="E83" s="87" t="s">
        <v>64</v>
      </c>
      <c r="F83" s="29"/>
      <c r="G83" s="55"/>
      <c r="H83" s="3"/>
      <c r="I83" s="5"/>
      <c r="J83" s="3"/>
      <c r="K83" s="5"/>
      <c r="L83" s="29">
        <v>309000</v>
      </c>
      <c r="M83" s="52">
        <v>100</v>
      </c>
      <c r="N83" s="3"/>
      <c r="O83" s="50"/>
      <c r="P83" s="3"/>
      <c r="Q83" s="50"/>
      <c r="R83" s="50"/>
      <c r="S83" s="50"/>
      <c r="T83" s="50"/>
      <c r="U83" s="50"/>
      <c r="V83" s="50"/>
      <c r="W83" s="50"/>
      <c r="X83" s="50" t="s">
        <v>12</v>
      </c>
      <c r="Y83" s="50" t="s">
        <v>12</v>
      </c>
      <c r="Z83" s="50"/>
      <c r="AA83" s="50" t="s">
        <v>12</v>
      </c>
      <c r="AB83" s="53">
        <v>309000</v>
      </c>
      <c r="AC83" s="55">
        <v>100</v>
      </c>
      <c r="AE83" s="1">
        <f>G83+M83</f>
        <v>100</v>
      </c>
      <c r="AF83" s="27"/>
      <c r="AG83" s="28"/>
    </row>
    <row r="84" spans="1:33" s="26" customFormat="1" ht="37.5" customHeight="1">
      <c r="A84" s="70"/>
      <c r="C84" s="70"/>
      <c r="D84" s="70" t="s">
        <v>26</v>
      </c>
      <c r="E84" s="87" t="s">
        <v>65</v>
      </c>
      <c r="F84" s="29"/>
      <c r="G84" s="6"/>
      <c r="H84" s="3"/>
      <c r="I84" s="5"/>
      <c r="J84" s="3"/>
      <c r="K84" s="5"/>
      <c r="L84" s="29">
        <v>19800</v>
      </c>
      <c r="M84" s="52">
        <v>100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29" t="s">
        <v>12</v>
      </c>
      <c r="Y84" s="52" t="s">
        <v>12</v>
      </c>
      <c r="Z84" s="50"/>
      <c r="AA84" s="50" t="s">
        <v>12</v>
      </c>
      <c r="AB84" s="53">
        <v>19800</v>
      </c>
      <c r="AC84" s="55">
        <v>100</v>
      </c>
      <c r="AE84" s="1">
        <f>M84</f>
        <v>100</v>
      </c>
      <c r="AF84" s="27"/>
      <c r="AG84" s="28"/>
    </row>
    <row r="85" spans="1:33" s="26" customFormat="1" ht="50.25" customHeight="1">
      <c r="A85" s="70"/>
      <c r="C85" s="70"/>
      <c r="D85" s="70" t="s">
        <v>27</v>
      </c>
      <c r="E85" s="86" t="s">
        <v>130</v>
      </c>
      <c r="F85" s="29"/>
      <c r="G85" s="6"/>
      <c r="H85" s="3"/>
      <c r="I85" s="5"/>
      <c r="J85" s="3"/>
      <c r="K85" s="5"/>
      <c r="L85" s="29">
        <v>146000</v>
      </c>
      <c r="M85" s="52">
        <v>100</v>
      </c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29" t="s">
        <v>12</v>
      </c>
      <c r="Y85" s="52" t="s">
        <v>12</v>
      </c>
      <c r="Z85" s="50"/>
      <c r="AA85" s="50" t="s">
        <v>12</v>
      </c>
      <c r="AB85" s="53">
        <v>146000</v>
      </c>
      <c r="AC85" s="55">
        <v>100</v>
      </c>
      <c r="AE85" s="1"/>
      <c r="AF85" s="27"/>
      <c r="AG85" s="28"/>
    </row>
    <row r="86" spans="1:33" s="26" customFormat="1" ht="39.75" customHeight="1">
      <c r="A86" s="70"/>
      <c r="C86" s="70"/>
      <c r="D86" s="70" t="s">
        <v>28</v>
      </c>
      <c r="E86" s="86" t="s">
        <v>102</v>
      </c>
      <c r="F86" s="29"/>
      <c r="G86" s="6"/>
      <c r="H86" s="3"/>
      <c r="I86" s="5"/>
      <c r="J86" s="3"/>
      <c r="K86" s="5"/>
      <c r="L86" s="29">
        <v>3153000</v>
      </c>
      <c r="M86" s="52">
        <v>100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29" t="s">
        <v>12</v>
      </c>
      <c r="Y86" s="52" t="s">
        <v>12</v>
      </c>
      <c r="Z86" s="50"/>
      <c r="AA86" s="50" t="s">
        <v>12</v>
      </c>
      <c r="AB86" s="53">
        <v>3153000</v>
      </c>
      <c r="AC86" s="55">
        <v>100</v>
      </c>
      <c r="AE86" s="1"/>
      <c r="AF86" s="27"/>
      <c r="AG86" s="28"/>
    </row>
    <row r="87" spans="1:33" s="26" customFormat="1" ht="60.75" customHeight="1">
      <c r="A87" s="70"/>
      <c r="C87" s="70"/>
      <c r="D87" s="70" t="s">
        <v>29</v>
      </c>
      <c r="E87" s="109" t="s">
        <v>204</v>
      </c>
      <c r="F87" s="29"/>
      <c r="G87" s="6"/>
      <c r="H87" s="3"/>
      <c r="I87" s="5"/>
      <c r="J87" s="3"/>
      <c r="K87" s="5"/>
      <c r="L87" s="29">
        <v>19900</v>
      </c>
      <c r="M87" s="52">
        <v>100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29" t="s">
        <v>12</v>
      </c>
      <c r="Y87" s="52" t="s">
        <v>12</v>
      </c>
      <c r="Z87" s="50"/>
      <c r="AA87" s="50" t="s">
        <v>12</v>
      </c>
      <c r="AB87" s="53">
        <v>19900</v>
      </c>
      <c r="AC87" s="55">
        <v>100</v>
      </c>
      <c r="AE87" s="1"/>
      <c r="AF87" s="27"/>
      <c r="AG87" s="28"/>
    </row>
    <row r="88" spans="1:33" s="26" customFormat="1" ht="54.75" customHeight="1">
      <c r="A88" s="70"/>
      <c r="C88" s="70"/>
      <c r="D88" s="70" t="s">
        <v>30</v>
      </c>
      <c r="E88" s="108" t="s">
        <v>131</v>
      </c>
      <c r="F88" s="29"/>
      <c r="G88" s="6"/>
      <c r="H88" s="3"/>
      <c r="I88" s="5"/>
      <c r="J88" s="29"/>
      <c r="K88" s="5"/>
      <c r="L88" s="29">
        <v>1723000</v>
      </c>
      <c r="M88" s="52">
        <v>100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29" t="s">
        <v>12</v>
      </c>
      <c r="Y88" s="52" t="s">
        <v>12</v>
      </c>
      <c r="Z88" s="50"/>
      <c r="AA88" s="50" t="s">
        <v>12</v>
      </c>
      <c r="AB88" s="53">
        <v>1723000</v>
      </c>
      <c r="AC88" s="55">
        <v>100</v>
      </c>
      <c r="AE88" s="1"/>
      <c r="AF88" s="27"/>
      <c r="AG88" s="28"/>
    </row>
    <row r="89" spans="1:33" s="26" customFormat="1" ht="38.25" customHeight="1">
      <c r="A89" s="70"/>
      <c r="B89" s="70"/>
      <c r="C89" s="70"/>
      <c r="D89" s="70" t="s">
        <v>31</v>
      </c>
      <c r="E89" s="86" t="s">
        <v>124</v>
      </c>
      <c r="F89" s="53"/>
      <c r="G89" s="52"/>
      <c r="H89" s="50"/>
      <c r="I89" s="50"/>
      <c r="J89" s="3"/>
      <c r="K89" s="5"/>
      <c r="L89" s="29">
        <v>1820000</v>
      </c>
      <c r="M89" s="52">
        <v>100</v>
      </c>
      <c r="N89" s="3"/>
      <c r="O89" s="5"/>
      <c r="P89" s="3"/>
      <c r="Q89" s="5"/>
      <c r="R89" s="50"/>
      <c r="S89" s="50"/>
      <c r="T89" s="50"/>
      <c r="U89" s="50"/>
      <c r="V89" s="4"/>
      <c r="W89" s="5"/>
      <c r="X89" s="5" t="s">
        <v>12</v>
      </c>
      <c r="Y89" s="5" t="s">
        <v>12</v>
      </c>
      <c r="Z89" s="50"/>
      <c r="AA89" s="50" t="s">
        <v>12</v>
      </c>
      <c r="AB89" s="53">
        <v>1820000</v>
      </c>
      <c r="AC89" s="55">
        <v>100</v>
      </c>
      <c r="AE89" s="1"/>
      <c r="AF89" s="27"/>
      <c r="AG89" s="28"/>
    </row>
    <row r="90" spans="1:33" s="26" customFormat="1" ht="39.75" customHeight="1">
      <c r="A90" s="70"/>
      <c r="B90" s="70"/>
      <c r="C90" s="70"/>
      <c r="D90" s="70" t="s">
        <v>32</v>
      </c>
      <c r="E90" s="86" t="s">
        <v>148</v>
      </c>
      <c r="F90" s="53"/>
      <c r="G90" s="52"/>
      <c r="H90" s="50"/>
      <c r="I90" s="50"/>
      <c r="J90" s="3"/>
      <c r="K90" s="5"/>
      <c r="L90" s="29">
        <v>73301</v>
      </c>
      <c r="M90" s="52">
        <v>100</v>
      </c>
      <c r="N90" s="3"/>
      <c r="O90" s="5"/>
      <c r="P90" s="3"/>
      <c r="Q90" s="5"/>
      <c r="R90" s="50"/>
      <c r="S90" s="50"/>
      <c r="T90" s="50"/>
      <c r="U90" s="50"/>
      <c r="V90" s="4"/>
      <c r="W90" s="5"/>
      <c r="X90" s="5" t="s">
        <v>12</v>
      </c>
      <c r="Y90" s="5" t="s">
        <v>12</v>
      </c>
      <c r="Z90" s="50"/>
      <c r="AA90" s="50" t="s">
        <v>12</v>
      </c>
      <c r="AB90" s="53">
        <v>73301</v>
      </c>
      <c r="AC90" s="55">
        <v>100</v>
      </c>
      <c r="AE90" s="1"/>
      <c r="AF90" s="27"/>
      <c r="AG90" s="28"/>
    </row>
    <row r="91" spans="1:33" s="26" customFormat="1" ht="43.5" customHeight="1">
      <c r="A91" s="70"/>
      <c r="C91" s="70"/>
      <c r="D91" s="70" t="s">
        <v>33</v>
      </c>
      <c r="E91" s="87" t="s">
        <v>149</v>
      </c>
      <c r="F91" s="29"/>
      <c r="G91" s="6"/>
      <c r="H91" s="3"/>
      <c r="I91" s="5"/>
      <c r="J91" s="29"/>
      <c r="K91" s="5"/>
      <c r="L91" s="29">
        <v>500300</v>
      </c>
      <c r="M91" s="76">
        <v>100</v>
      </c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29" t="s">
        <v>12</v>
      </c>
      <c r="Y91" s="52" t="s">
        <v>12</v>
      </c>
      <c r="Z91" s="50"/>
      <c r="AA91" s="50" t="s">
        <v>12</v>
      </c>
      <c r="AB91" s="53">
        <v>500300</v>
      </c>
      <c r="AC91" s="55">
        <v>100</v>
      </c>
      <c r="AE91" s="1"/>
      <c r="AF91" s="27"/>
      <c r="AG91" s="28"/>
    </row>
    <row r="92" spans="1:33" s="26" customFormat="1" ht="39.75" customHeight="1">
      <c r="A92" s="70"/>
      <c r="C92" s="70"/>
      <c r="D92" s="70" t="s">
        <v>34</v>
      </c>
      <c r="E92" s="87" t="s">
        <v>150</v>
      </c>
      <c r="F92" s="29"/>
      <c r="G92" s="6"/>
      <c r="H92" s="3"/>
      <c r="I92" s="5"/>
      <c r="J92" s="29"/>
      <c r="K92" s="5"/>
      <c r="L92" s="29">
        <v>63000</v>
      </c>
      <c r="M92" s="76">
        <v>100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29" t="s">
        <v>12</v>
      </c>
      <c r="Y92" s="52" t="s">
        <v>12</v>
      </c>
      <c r="Z92" s="50"/>
      <c r="AA92" s="50" t="s">
        <v>12</v>
      </c>
      <c r="AB92" s="53">
        <v>63000</v>
      </c>
      <c r="AC92" s="55">
        <v>100</v>
      </c>
      <c r="AE92" s="1"/>
      <c r="AF92" s="27"/>
      <c r="AG92" s="28"/>
    </row>
    <row r="93" spans="1:33" s="26" customFormat="1" ht="60" customHeight="1">
      <c r="A93" s="70"/>
      <c r="C93" s="70"/>
      <c r="D93" s="70" t="s">
        <v>35</v>
      </c>
      <c r="E93" s="111" t="s">
        <v>207</v>
      </c>
      <c r="F93" s="29"/>
      <c r="G93" s="6"/>
      <c r="H93" s="3"/>
      <c r="I93" s="5"/>
      <c r="J93" s="29"/>
      <c r="K93" s="5"/>
      <c r="L93" s="29">
        <v>32526</v>
      </c>
      <c r="M93" s="76">
        <v>100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29"/>
      <c r="Y93" s="52"/>
      <c r="Z93" s="50"/>
      <c r="AA93" s="50"/>
      <c r="AB93" s="53">
        <v>32526</v>
      </c>
      <c r="AC93" s="55">
        <v>100</v>
      </c>
      <c r="AE93" s="1"/>
      <c r="AF93" s="27"/>
      <c r="AG93" s="28"/>
    </row>
    <row r="94" spans="1:33" s="26" customFormat="1" ht="33.75" customHeight="1">
      <c r="A94" s="70"/>
      <c r="B94" s="70"/>
      <c r="C94" s="71" t="s">
        <v>81</v>
      </c>
      <c r="D94" s="70"/>
      <c r="E94" s="86"/>
      <c r="F94" s="53">
        <v>7570</v>
      </c>
      <c r="G94" s="52">
        <v>6.78</v>
      </c>
      <c r="H94" s="50"/>
      <c r="I94" s="50"/>
      <c r="J94" s="3"/>
      <c r="K94" s="5"/>
      <c r="L94" s="29">
        <v>104027</v>
      </c>
      <c r="M94" s="52">
        <v>93.22</v>
      </c>
      <c r="N94" s="3"/>
      <c r="O94" s="5"/>
      <c r="P94" s="3"/>
      <c r="Q94" s="5"/>
      <c r="R94" s="50"/>
      <c r="S94" s="50"/>
      <c r="T94" s="50"/>
      <c r="U94" s="50"/>
      <c r="V94" s="4"/>
      <c r="W94" s="5"/>
      <c r="X94" s="5" t="s">
        <v>12</v>
      </c>
      <c r="Y94" s="5" t="s">
        <v>12</v>
      </c>
      <c r="Z94" s="50"/>
      <c r="AA94" s="50" t="s">
        <v>12</v>
      </c>
      <c r="AB94" s="53">
        <v>111597</v>
      </c>
      <c r="AC94" s="55">
        <v>100</v>
      </c>
      <c r="AE94" s="1"/>
      <c r="AF94" s="27"/>
      <c r="AG94" s="28"/>
    </row>
    <row r="95" spans="1:33" s="26" customFormat="1" ht="39.75" customHeight="1">
      <c r="A95" s="70"/>
      <c r="B95" s="70"/>
      <c r="C95" s="70"/>
      <c r="D95" s="70" t="s">
        <v>14</v>
      </c>
      <c r="E95" s="86" t="s">
        <v>151</v>
      </c>
      <c r="F95" s="53"/>
      <c r="G95" s="52"/>
      <c r="H95" s="50"/>
      <c r="I95" s="50"/>
      <c r="J95" s="3"/>
      <c r="K95" s="5"/>
      <c r="L95" s="29">
        <v>90800</v>
      </c>
      <c r="M95" s="52">
        <v>100</v>
      </c>
      <c r="N95" s="3"/>
      <c r="O95" s="5"/>
      <c r="P95" s="3"/>
      <c r="Q95" s="5"/>
      <c r="R95" s="50"/>
      <c r="S95" s="50"/>
      <c r="T95" s="50"/>
      <c r="U95" s="50"/>
      <c r="V95" s="4"/>
      <c r="W95" s="5"/>
      <c r="X95" s="5" t="s">
        <v>12</v>
      </c>
      <c r="Y95" s="5" t="s">
        <v>12</v>
      </c>
      <c r="Z95" s="50"/>
      <c r="AA95" s="50" t="s">
        <v>12</v>
      </c>
      <c r="AB95" s="53">
        <v>90800</v>
      </c>
      <c r="AC95" s="55">
        <v>100</v>
      </c>
      <c r="AE95" s="1"/>
      <c r="AF95" s="27"/>
      <c r="AG95" s="28"/>
    </row>
    <row r="96" spans="1:33" s="26" customFormat="1" ht="45" customHeight="1">
      <c r="A96" s="70"/>
      <c r="B96" s="70"/>
      <c r="C96" s="70"/>
      <c r="D96" s="70" t="s">
        <v>16</v>
      </c>
      <c r="E96" s="86" t="s">
        <v>152</v>
      </c>
      <c r="F96" s="53"/>
      <c r="G96" s="52"/>
      <c r="H96" s="50"/>
      <c r="I96" s="50"/>
      <c r="J96" s="3"/>
      <c r="K96" s="5"/>
      <c r="L96" s="29">
        <v>13000</v>
      </c>
      <c r="M96" s="52">
        <v>100</v>
      </c>
      <c r="N96" s="3"/>
      <c r="O96" s="5"/>
      <c r="P96" s="3"/>
      <c r="Q96" s="5"/>
      <c r="R96" s="50"/>
      <c r="S96" s="50"/>
      <c r="T96" s="50"/>
      <c r="U96" s="50"/>
      <c r="V96" s="4"/>
      <c r="W96" s="5"/>
      <c r="X96" s="5" t="s">
        <v>12</v>
      </c>
      <c r="Y96" s="5" t="s">
        <v>12</v>
      </c>
      <c r="Z96" s="50"/>
      <c r="AA96" s="50" t="s">
        <v>12</v>
      </c>
      <c r="AB96" s="53">
        <v>13000</v>
      </c>
      <c r="AC96" s="55">
        <v>100</v>
      </c>
      <c r="AE96" s="1"/>
      <c r="AF96" s="27"/>
      <c r="AG96" s="28"/>
    </row>
    <row r="97" spans="1:33" s="26" customFormat="1" ht="38.25" customHeight="1">
      <c r="A97" s="70"/>
      <c r="B97" s="70"/>
      <c r="C97" s="70"/>
      <c r="D97" s="70" t="s">
        <v>22</v>
      </c>
      <c r="E97" s="86" t="s">
        <v>153</v>
      </c>
      <c r="F97" s="53">
        <v>7570</v>
      </c>
      <c r="G97" s="52">
        <v>97.09</v>
      </c>
      <c r="H97" s="50"/>
      <c r="I97" s="50"/>
      <c r="J97" s="3"/>
      <c r="K97" s="5"/>
      <c r="L97" s="29">
        <v>227</v>
      </c>
      <c r="M97" s="52">
        <v>2.91</v>
      </c>
      <c r="N97" s="3"/>
      <c r="O97" s="5"/>
      <c r="P97" s="3"/>
      <c r="Q97" s="5"/>
      <c r="R97" s="50"/>
      <c r="S97" s="50"/>
      <c r="T97" s="50"/>
      <c r="U97" s="50"/>
      <c r="V97" s="4"/>
      <c r="W97" s="5"/>
      <c r="X97" s="5"/>
      <c r="Y97" s="5"/>
      <c r="Z97" s="50"/>
      <c r="AA97" s="50"/>
      <c r="AB97" s="53">
        <v>7797</v>
      </c>
      <c r="AC97" s="55">
        <v>100</v>
      </c>
      <c r="AE97" s="1"/>
      <c r="AF97" s="27"/>
      <c r="AG97" s="28"/>
    </row>
    <row r="98" spans="1:33" s="26" customFormat="1" ht="34.5" customHeight="1">
      <c r="A98" s="72"/>
      <c r="B98" s="73"/>
      <c r="C98" s="102" t="s">
        <v>82</v>
      </c>
      <c r="D98" s="103"/>
      <c r="E98" s="104"/>
      <c r="F98" s="94">
        <v>479995</v>
      </c>
      <c r="G98" s="101">
        <v>6.47</v>
      </c>
      <c r="H98" s="94">
        <v>191216</v>
      </c>
      <c r="I98" s="101">
        <v>2.58</v>
      </c>
      <c r="J98" s="61">
        <v>1395435</v>
      </c>
      <c r="K98" s="105">
        <v>18.8</v>
      </c>
      <c r="L98" s="61">
        <v>5223581</v>
      </c>
      <c r="M98" s="63">
        <v>70.39</v>
      </c>
      <c r="N98" s="61">
        <v>80953</v>
      </c>
      <c r="O98" s="62">
        <v>1.09</v>
      </c>
      <c r="P98" s="61">
        <v>49992</v>
      </c>
      <c r="Q98" s="62">
        <v>0.67</v>
      </c>
      <c r="R98" s="92"/>
      <c r="S98" s="92"/>
      <c r="T98" s="92"/>
      <c r="U98" s="92"/>
      <c r="V98" s="64"/>
      <c r="W98" s="88"/>
      <c r="X98" s="61" t="s">
        <v>12</v>
      </c>
      <c r="Y98" s="62" t="s">
        <v>12</v>
      </c>
      <c r="Z98" s="92"/>
      <c r="AA98" s="92" t="s">
        <v>12</v>
      </c>
      <c r="AB98" s="94">
        <v>7421172</v>
      </c>
      <c r="AC98" s="62">
        <v>100</v>
      </c>
      <c r="AE98" s="1" t="e">
        <f>G98+I98+K98+M98+O98+Q98+#REF!</f>
        <v>#REF!</v>
      </c>
      <c r="AF98" s="27"/>
      <c r="AG98" s="28"/>
    </row>
    <row r="99" spans="1:33" s="26" customFormat="1" ht="32.25" customHeight="1">
      <c r="A99" s="70"/>
      <c r="B99" s="70"/>
      <c r="D99" s="70" t="s">
        <v>14</v>
      </c>
      <c r="E99" s="85" t="s">
        <v>66</v>
      </c>
      <c r="F99" s="53">
        <v>45930</v>
      </c>
      <c r="G99" s="52">
        <v>0.97</v>
      </c>
      <c r="H99" s="53">
        <v>171184</v>
      </c>
      <c r="I99" s="84">
        <v>3.6</v>
      </c>
      <c r="J99" s="29">
        <v>1322582</v>
      </c>
      <c r="K99" s="6">
        <v>27.81</v>
      </c>
      <c r="L99" s="29">
        <v>3212651</v>
      </c>
      <c r="M99" s="6">
        <v>67.56</v>
      </c>
      <c r="N99" s="3">
        <v>3000</v>
      </c>
      <c r="O99" s="5">
        <v>0.06</v>
      </c>
      <c r="P99" s="29"/>
      <c r="Q99" s="55"/>
      <c r="R99" s="50"/>
      <c r="S99" s="50"/>
      <c r="T99" s="50"/>
      <c r="U99" s="50"/>
      <c r="V99" s="4"/>
      <c r="W99" s="5"/>
      <c r="X99" s="5" t="s">
        <v>12</v>
      </c>
      <c r="Y99" s="5" t="s">
        <v>12</v>
      </c>
      <c r="Z99" s="50"/>
      <c r="AA99" s="50" t="s">
        <v>12</v>
      </c>
      <c r="AB99" s="53">
        <v>4755347</v>
      </c>
      <c r="AC99" s="55">
        <v>100</v>
      </c>
      <c r="AE99" s="48">
        <f>G99+I99+K99+M99</f>
        <v>99.94</v>
      </c>
      <c r="AF99" s="27"/>
      <c r="AG99" s="28"/>
    </row>
    <row r="100" spans="1:33" s="26" customFormat="1" ht="34.5" customHeight="1">
      <c r="A100" s="70"/>
      <c r="B100" s="70"/>
      <c r="D100" s="70" t="s">
        <v>16</v>
      </c>
      <c r="E100" s="85" t="s">
        <v>67</v>
      </c>
      <c r="F100" s="53">
        <v>434065</v>
      </c>
      <c r="G100" s="84">
        <v>16.28</v>
      </c>
      <c r="H100" s="53">
        <v>20032</v>
      </c>
      <c r="I100" s="84">
        <v>0.75</v>
      </c>
      <c r="J100" s="29">
        <v>72853</v>
      </c>
      <c r="K100" s="55">
        <v>2.73</v>
      </c>
      <c r="L100" s="29">
        <v>2010930</v>
      </c>
      <c r="M100" s="6">
        <v>75.43</v>
      </c>
      <c r="N100" s="29">
        <v>77953</v>
      </c>
      <c r="O100" s="6">
        <v>2.93</v>
      </c>
      <c r="P100" s="29">
        <v>49992</v>
      </c>
      <c r="Q100" s="55">
        <v>1.88</v>
      </c>
      <c r="R100" s="50"/>
      <c r="S100" s="50"/>
      <c r="T100" s="50"/>
      <c r="U100" s="50"/>
      <c r="V100" s="4"/>
      <c r="W100" s="5"/>
      <c r="X100" s="29" t="s">
        <v>12</v>
      </c>
      <c r="Y100" s="55" t="s">
        <v>12</v>
      </c>
      <c r="Z100" s="50"/>
      <c r="AA100" s="50" t="s">
        <v>12</v>
      </c>
      <c r="AB100" s="29">
        <v>2665825</v>
      </c>
      <c r="AC100" s="55">
        <v>100</v>
      </c>
      <c r="AE100" s="1" t="e">
        <f>G100+I100+K100+M100+O100+Q100+#REF!</f>
        <v>#REF!</v>
      </c>
      <c r="AF100" s="27"/>
      <c r="AG100" s="28"/>
    </row>
    <row r="101" spans="1:33" s="26" customFormat="1" ht="33" customHeight="1">
      <c r="A101" s="150" t="s">
        <v>39</v>
      </c>
      <c r="B101" s="151"/>
      <c r="C101" s="151"/>
      <c r="D101" s="151"/>
      <c r="E101" s="151"/>
      <c r="F101" s="30"/>
      <c r="G101" s="54"/>
      <c r="H101" s="30"/>
      <c r="I101" s="51"/>
      <c r="J101" s="30">
        <v>704586</v>
      </c>
      <c r="K101" s="59">
        <v>20.62</v>
      </c>
      <c r="L101" s="30">
        <v>2366283</v>
      </c>
      <c r="M101" s="57">
        <v>69.23</v>
      </c>
      <c r="N101" s="30">
        <v>91184</v>
      </c>
      <c r="O101" s="54">
        <v>2.67</v>
      </c>
      <c r="P101" s="30">
        <v>103988</v>
      </c>
      <c r="Q101" s="57">
        <v>3.04</v>
      </c>
      <c r="R101" s="49"/>
      <c r="S101" s="49"/>
      <c r="T101" s="49"/>
      <c r="U101" s="49"/>
      <c r="V101" s="30">
        <v>151697</v>
      </c>
      <c r="W101" s="54">
        <v>4.44</v>
      </c>
      <c r="X101" s="30" t="s">
        <v>12</v>
      </c>
      <c r="Y101" s="57" t="s">
        <v>12</v>
      </c>
      <c r="Z101" s="30"/>
      <c r="AA101" s="54" t="s">
        <v>12</v>
      </c>
      <c r="AB101" s="30">
        <v>3417738</v>
      </c>
      <c r="AC101" s="54">
        <v>100</v>
      </c>
      <c r="AE101" s="1" t="e">
        <f>G101+I101+K101+M101+O101+Q101+#REF!+W101</f>
        <v>#REF!</v>
      </c>
      <c r="AF101" s="27"/>
      <c r="AG101" s="28"/>
    </row>
    <row r="102" spans="1:33" s="26" customFormat="1" ht="31.5" customHeight="1">
      <c r="A102" s="144" t="s">
        <v>68</v>
      </c>
      <c r="B102" s="145"/>
      <c r="C102" s="145"/>
      <c r="D102" s="145"/>
      <c r="E102" s="145"/>
      <c r="F102" s="30"/>
      <c r="G102" s="54"/>
      <c r="H102" s="49"/>
      <c r="I102" s="49"/>
      <c r="J102" s="30">
        <v>5400</v>
      </c>
      <c r="K102" s="57">
        <v>25.44</v>
      </c>
      <c r="L102" s="30">
        <v>11200</v>
      </c>
      <c r="M102" s="57">
        <v>52.75</v>
      </c>
      <c r="N102" s="30">
        <v>2430</v>
      </c>
      <c r="O102" s="57">
        <v>11.45</v>
      </c>
      <c r="P102" s="30">
        <v>2200</v>
      </c>
      <c r="Q102" s="57">
        <v>10.36</v>
      </c>
      <c r="R102" s="49"/>
      <c r="S102" s="49"/>
      <c r="T102" s="49"/>
      <c r="U102" s="49"/>
      <c r="V102" s="30"/>
      <c r="W102" s="54"/>
      <c r="X102" s="30" t="s">
        <v>12</v>
      </c>
      <c r="Y102" s="57" t="s">
        <v>12</v>
      </c>
      <c r="Z102" s="49"/>
      <c r="AA102" s="49" t="s">
        <v>12</v>
      </c>
      <c r="AB102" s="30">
        <v>21230</v>
      </c>
      <c r="AC102" s="54">
        <v>100</v>
      </c>
      <c r="AE102" s="1" t="e">
        <f>G102+I102+K102+M102+O102+Q102+S102+#REF!+U102+W102+AA102</f>
        <v>#REF!</v>
      </c>
      <c r="AF102" s="27"/>
      <c r="AG102" s="28"/>
    </row>
    <row r="103" spans="1:33" s="26" customFormat="1" ht="34.5" customHeight="1">
      <c r="A103" s="70"/>
      <c r="C103" s="71" t="s">
        <v>13</v>
      </c>
      <c r="D103" s="67"/>
      <c r="E103" s="66"/>
      <c r="F103" s="29"/>
      <c r="G103" s="6"/>
      <c r="H103" s="50"/>
      <c r="I103" s="50"/>
      <c r="J103" s="29">
        <v>5400</v>
      </c>
      <c r="K103" s="84">
        <v>25.44</v>
      </c>
      <c r="L103" s="29">
        <v>11200</v>
      </c>
      <c r="M103" s="84">
        <v>52.75</v>
      </c>
      <c r="N103" s="29">
        <v>2430</v>
      </c>
      <c r="O103" s="84">
        <v>11.45</v>
      </c>
      <c r="P103" s="29">
        <v>2200</v>
      </c>
      <c r="Q103" s="84">
        <v>10.36</v>
      </c>
      <c r="R103" s="50"/>
      <c r="S103" s="50"/>
      <c r="T103" s="50"/>
      <c r="U103" s="50"/>
      <c r="V103" s="29"/>
      <c r="W103" s="55"/>
      <c r="X103" s="29" t="s">
        <v>12</v>
      </c>
      <c r="Y103" s="84" t="s">
        <v>12</v>
      </c>
      <c r="Z103" s="50"/>
      <c r="AA103" s="50" t="s">
        <v>12</v>
      </c>
      <c r="AB103" s="53">
        <v>21230</v>
      </c>
      <c r="AC103" s="55">
        <v>100</v>
      </c>
      <c r="AE103" s="1" t="e">
        <f>G103+I103+K103+M103+O103+Q103+S103+#REF!+U103+W103+AA103</f>
        <v>#REF!</v>
      </c>
      <c r="AF103" s="27"/>
      <c r="AG103" s="28"/>
    </row>
    <row r="104" spans="1:33" s="26" customFormat="1" ht="28.5" customHeight="1">
      <c r="A104" s="144" t="s">
        <v>69</v>
      </c>
      <c r="B104" s="145"/>
      <c r="C104" s="145"/>
      <c r="D104" s="145"/>
      <c r="E104" s="145"/>
      <c r="F104" s="30"/>
      <c r="G104" s="49"/>
      <c r="H104" s="49"/>
      <c r="I104" s="49"/>
      <c r="J104" s="82">
        <v>305510</v>
      </c>
      <c r="K104" s="57">
        <v>26.71</v>
      </c>
      <c r="L104" s="30">
        <v>704768</v>
      </c>
      <c r="M104" s="58">
        <v>61.61</v>
      </c>
      <c r="N104" s="82">
        <v>52854</v>
      </c>
      <c r="O104" s="57">
        <v>4.62</v>
      </c>
      <c r="P104" s="30">
        <v>25017</v>
      </c>
      <c r="Q104" s="51">
        <v>2.19</v>
      </c>
      <c r="R104" s="49"/>
      <c r="S104" s="49"/>
      <c r="T104" s="49"/>
      <c r="U104" s="49"/>
      <c r="V104" s="82">
        <v>55743</v>
      </c>
      <c r="W104" s="57">
        <v>4.87</v>
      </c>
      <c r="X104" s="82" t="s">
        <v>12</v>
      </c>
      <c r="Y104" s="57" t="s">
        <v>12</v>
      </c>
      <c r="Z104" s="49"/>
      <c r="AA104" s="49" t="s">
        <v>12</v>
      </c>
      <c r="AB104" s="82">
        <v>1143892</v>
      </c>
      <c r="AC104" s="54">
        <v>100</v>
      </c>
      <c r="AE104" s="1" t="e">
        <f>K104+M104+O104+Q104+#REF!+W104</f>
        <v>#REF!</v>
      </c>
      <c r="AF104" s="27"/>
      <c r="AG104" s="28"/>
    </row>
    <row r="105" spans="1:33" s="26" customFormat="1" ht="30.75" customHeight="1">
      <c r="A105" s="70"/>
      <c r="C105" s="71" t="s">
        <v>13</v>
      </c>
      <c r="D105" s="67"/>
      <c r="E105" s="66"/>
      <c r="F105" s="50"/>
      <c r="G105" s="50"/>
      <c r="H105" s="50"/>
      <c r="I105" s="50"/>
      <c r="J105" s="53">
        <v>305510</v>
      </c>
      <c r="K105" s="84">
        <v>26.71</v>
      </c>
      <c r="L105" s="29">
        <v>704768</v>
      </c>
      <c r="M105" s="5">
        <v>61.61</v>
      </c>
      <c r="N105" s="53">
        <v>52854</v>
      </c>
      <c r="O105" s="84">
        <v>4.62</v>
      </c>
      <c r="P105" s="29">
        <v>25017</v>
      </c>
      <c r="Q105" s="52">
        <v>2.19</v>
      </c>
      <c r="R105" s="50"/>
      <c r="S105" s="50"/>
      <c r="T105" s="50"/>
      <c r="U105" s="50"/>
      <c r="V105" s="53">
        <v>55743</v>
      </c>
      <c r="W105" s="6">
        <v>4.87</v>
      </c>
      <c r="X105" s="53" t="s">
        <v>12</v>
      </c>
      <c r="Y105" s="6" t="s">
        <v>12</v>
      </c>
      <c r="Z105" s="50"/>
      <c r="AA105" s="50" t="s">
        <v>12</v>
      </c>
      <c r="AB105" s="53">
        <v>1143892</v>
      </c>
      <c r="AC105" s="55">
        <v>100</v>
      </c>
      <c r="AE105" s="1" t="e">
        <f>K105+M105+O105+Q105+#REF!+W105</f>
        <v>#REF!</v>
      </c>
      <c r="AF105" s="27"/>
      <c r="AG105" s="28"/>
    </row>
    <row r="106" spans="1:33" s="26" customFormat="1" ht="33" customHeight="1">
      <c r="A106" s="70"/>
      <c r="B106" s="70"/>
      <c r="D106" s="70" t="s">
        <v>14</v>
      </c>
      <c r="E106" s="85" t="s">
        <v>66</v>
      </c>
      <c r="F106" s="50"/>
      <c r="G106" s="5"/>
      <c r="H106" s="50"/>
      <c r="I106" s="5"/>
      <c r="J106" s="29">
        <v>125000</v>
      </c>
      <c r="K106" s="95">
        <v>100</v>
      </c>
      <c r="L106" s="3"/>
      <c r="M106" s="5"/>
      <c r="N106" s="3"/>
      <c r="O106" s="5"/>
      <c r="P106" s="3"/>
      <c r="Q106" s="5"/>
      <c r="R106" s="50"/>
      <c r="S106" s="50"/>
      <c r="T106" s="50"/>
      <c r="U106" s="50"/>
      <c r="V106" s="50"/>
      <c r="W106" s="50"/>
      <c r="X106" s="50" t="s">
        <v>12</v>
      </c>
      <c r="Y106" s="50" t="s">
        <v>12</v>
      </c>
      <c r="Z106" s="50"/>
      <c r="AA106" s="50" t="s">
        <v>12</v>
      </c>
      <c r="AB106" s="53">
        <v>125000</v>
      </c>
      <c r="AC106" s="55">
        <v>100</v>
      </c>
      <c r="AE106" s="1">
        <f>+K106</f>
        <v>100</v>
      </c>
      <c r="AF106" s="27"/>
      <c r="AG106" s="28"/>
    </row>
    <row r="107" spans="1:33" s="26" customFormat="1" ht="30.75" customHeight="1">
      <c r="A107" s="70"/>
      <c r="B107" s="70"/>
      <c r="D107" s="70" t="s">
        <v>16</v>
      </c>
      <c r="E107" s="85" t="s">
        <v>67</v>
      </c>
      <c r="F107" s="3"/>
      <c r="G107" s="5"/>
      <c r="H107" s="50"/>
      <c r="I107" s="50"/>
      <c r="J107" s="29">
        <v>180510</v>
      </c>
      <c r="K107" s="84">
        <v>17.72</v>
      </c>
      <c r="L107" s="29">
        <v>704768</v>
      </c>
      <c r="M107" s="5">
        <v>69.17</v>
      </c>
      <c r="N107" s="29">
        <v>52854</v>
      </c>
      <c r="O107" s="52">
        <v>5.19</v>
      </c>
      <c r="P107" s="53">
        <v>25017</v>
      </c>
      <c r="Q107" s="52">
        <v>2.45</v>
      </c>
      <c r="R107" s="50"/>
      <c r="S107" s="50"/>
      <c r="T107" s="50"/>
      <c r="U107" s="50"/>
      <c r="V107" s="53">
        <v>55743</v>
      </c>
      <c r="W107" s="52">
        <v>5.47</v>
      </c>
      <c r="X107" s="53" t="s">
        <v>12</v>
      </c>
      <c r="Y107" s="6" t="s">
        <v>12</v>
      </c>
      <c r="Z107" s="50"/>
      <c r="AA107" s="50" t="s">
        <v>12</v>
      </c>
      <c r="AB107" s="53">
        <v>1018892</v>
      </c>
      <c r="AC107" s="55">
        <v>100</v>
      </c>
      <c r="AE107" s="1" t="e">
        <f>+K107+M107+O107+Q107+#REF!+W107</f>
        <v>#REF!</v>
      </c>
      <c r="AF107" s="27"/>
      <c r="AG107" s="28"/>
    </row>
    <row r="108" spans="1:33" s="26" customFormat="1" ht="33" customHeight="1">
      <c r="A108" s="144" t="s">
        <v>70</v>
      </c>
      <c r="B108" s="145"/>
      <c r="C108" s="145"/>
      <c r="D108" s="145"/>
      <c r="E108" s="145"/>
      <c r="F108" s="30"/>
      <c r="G108" s="59"/>
      <c r="H108" s="40"/>
      <c r="I108" s="40"/>
      <c r="J108" s="30">
        <v>142180</v>
      </c>
      <c r="K108" s="59">
        <v>16.49</v>
      </c>
      <c r="L108" s="82">
        <v>520154</v>
      </c>
      <c r="M108" s="59">
        <v>60.33</v>
      </c>
      <c r="N108" s="82">
        <v>30490</v>
      </c>
      <c r="O108" s="57">
        <v>3.54</v>
      </c>
      <c r="P108" s="82">
        <v>73406</v>
      </c>
      <c r="Q108" s="51">
        <v>8.51</v>
      </c>
      <c r="R108" s="49"/>
      <c r="S108" s="49"/>
      <c r="T108" s="49"/>
      <c r="U108" s="49"/>
      <c r="V108" s="82">
        <v>95954</v>
      </c>
      <c r="W108" s="57">
        <v>11.13</v>
      </c>
      <c r="X108" s="82" t="s">
        <v>12</v>
      </c>
      <c r="Y108" s="57" t="s">
        <v>12</v>
      </c>
      <c r="Z108" s="82"/>
      <c r="AA108" s="57" t="s">
        <v>12</v>
      </c>
      <c r="AB108" s="82">
        <v>862184</v>
      </c>
      <c r="AC108" s="54">
        <v>100</v>
      </c>
      <c r="AE108" s="1" t="e">
        <f>G108+I108+K108+M108+O108+Q108+S108+#REF!+U108+W108+AA108</f>
        <v>#REF!</v>
      </c>
      <c r="AF108" s="27"/>
      <c r="AG108" s="28"/>
    </row>
    <row r="109" spans="1:33" s="26" customFormat="1" ht="34.5" customHeight="1">
      <c r="A109" s="70"/>
      <c r="C109" s="71" t="s">
        <v>13</v>
      </c>
      <c r="D109" s="67"/>
      <c r="E109" s="66"/>
      <c r="F109" s="29"/>
      <c r="G109" s="6"/>
      <c r="H109" s="40"/>
      <c r="I109" s="40"/>
      <c r="J109" s="29">
        <v>142180</v>
      </c>
      <c r="K109" s="6">
        <v>16.49</v>
      </c>
      <c r="L109" s="53">
        <v>520154</v>
      </c>
      <c r="M109" s="6">
        <v>60.33</v>
      </c>
      <c r="N109" s="53">
        <v>30490</v>
      </c>
      <c r="O109" s="84">
        <v>3.54</v>
      </c>
      <c r="P109" s="53">
        <v>73406</v>
      </c>
      <c r="Q109" s="52">
        <v>8.51</v>
      </c>
      <c r="R109" s="50"/>
      <c r="S109" s="50"/>
      <c r="T109" s="50"/>
      <c r="U109" s="50"/>
      <c r="V109" s="53">
        <v>95954</v>
      </c>
      <c r="W109" s="84">
        <v>11.13</v>
      </c>
      <c r="X109" s="53" t="s">
        <v>12</v>
      </c>
      <c r="Y109" s="84" t="s">
        <v>12</v>
      </c>
      <c r="Z109" s="53"/>
      <c r="AA109" s="84" t="s">
        <v>12</v>
      </c>
      <c r="AB109" s="53">
        <v>862184</v>
      </c>
      <c r="AC109" s="55">
        <v>100</v>
      </c>
      <c r="AE109" s="1" t="e">
        <f>G109+I109+K109+M109+O109+Q109+S109+#REF!+U109+W109+AA109</f>
        <v>#REF!</v>
      </c>
      <c r="AF109" s="27"/>
      <c r="AG109" s="28"/>
    </row>
    <row r="110" spans="1:33" s="26" customFormat="1" ht="32.25" customHeight="1">
      <c r="A110" s="144" t="s">
        <v>71</v>
      </c>
      <c r="B110" s="145"/>
      <c r="C110" s="145"/>
      <c r="D110" s="145"/>
      <c r="E110" s="145"/>
      <c r="F110" s="30"/>
      <c r="G110" s="40"/>
      <c r="H110" s="40"/>
      <c r="I110" s="40"/>
      <c r="J110" s="40"/>
      <c r="K110" s="40"/>
      <c r="L110" s="30">
        <v>6667</v>
      </c>
      <c r="M110" s="96">
        <v>100</v>
      </c>
      <c r="N110" s="30"/>
      <c r="O110" s="57"/>
      <c r="P110" s="30"/>
      <c r="Q110" s="57"/>
      <c r="R110" s="40"/>
      <c r="S110" s="40"/>
      <c r="T110" s="40"/>
      <c r="U110" s="40"/>
      <c r="V110" s="40"/>
      <c r="W110" s="40"/>
      <c r="X110" s="40" t="s">
        <v>12</v>
      </c>
      <c r="Y110" s="40" t="s">
        <v>12</v>
      </c>
      <c r="Z110" s="40"/>
      <c r="AA110" s="40" t="s">
        <v>12</v>
      </c>
      <c r="AB110" s="97">
        <v>6667</v>
      </c>
      <c r="AC110" s="54">
        <v>100</v>
      </c>
      <c r="AE110" s="1" t="e">
        <f>G110+I110+K110+M110+O110+Q110+S110+#REF!+U110+W110+AA110</f>
        <v>#REF!</v>
      </c>
      <c r="AF110" s="27"/>
      <c r="AG110" s="28"/>
    </row>
    <row r="111" spans="1:33" s="26" customFormat="1" ht="36" customHeight="1">
      <c r="A111" s="70"/>
      <c r="C111" s="71" t="s">
        <v>13</v>
      </c>
      <c r="D111" s="67"/>
      <c r="E111" s="66"/>
      <c r="F111" s="40"/>
      <c r="G111" s="40"/>
      <c r="H111" s="40"/>
      <c r="I111" s="40"/>
      <c r="J111" s="40"/>
      <c r="K111" s="40"/>
      <c r="L111" s="44">
        <v>6667</v>
      </c>
      <c r="M111" s="95">
        <v>100</v>
      </c>
      <c r="N111" s="44"/>
      <c r="O111" s="84"/>
      <c r="P111" s="44"/>
      <c r="Q111" s="84"/>
      <c r="R111" s="40"/>
      <c r="S111" s="40"/>
      <c r="T111" s="40"/>
      <c r="U111" s="40"/>
      <c r="V111" s="40"/>
      <c r="W111" s="40"/>
      <c r="X111" s="40" t="s">
        <v>12</v>
      </c>
      <c r="Y111" s="40" t="s">
        <v>12</v>
      </c>
      <c r="Z111" s="40"/>
      <c r="AA111" s="40" t="s">
        <v>12</v>
      </c>
      <c r="AB111" s="98">
        <v>6667</v>
      </c>
      <c r="AC111" s="56">
        <v>100</v>
      </c>
      <c r="AE111" s="1" t="e">
        <f>G111+I111+K111+M111+O111+Q111+S111+#REF!+U111+W111+AA111</f>
        <v>#REF!</v>
      </c>
      <c r="AF111" s="27"/>
      <c r="AG111" s="28"/>
    </row>
    <row r="112" spans="1:33" s="26" customFormat="1" ht="33" customHeight="1">
      <c r="A112" s="144" t="s">
        <v>72</v>
      </c>
      <c r="B112" s="145"/>
      <c r="C112" s="145"/>
      <c r="D112" s="145"/>
      <c r="E112" s="145"/>
      <c r="F112" s="30"/>
      <c r="G112" s="58"/>
      <c r="H112" s="30"/>
      <c r="I112" s="54"/>
      <c r="J112" s="30">
        <v>251496</v>
      </c>
      <c r="K112" s="59">
        <v>18.18</v>
      </c>
      <c r="L112" s="30">
        <v>1123494</v>
      </c>
      <c r="M112" s="57">
        <v>81.19</v>
      </c>
      <c r="N112" s="30">
        <v>5410</v>
      </c>
      <c r="O112" s="57">
        <v>0.39</v>
      </c>
      <c r="P112" s="30">
        <v>3365</v>
      </c>
      <c r="Q112" s="54">
        <v>0.24</v>
      </c>
      <c r="R112" s="49"/>
      <c r="S112" s="49"/>
      <c r="T112" s="49"/>
      <c r="U112" s="49"/>
      <c r="V112" s="49"/>
      <c r="W112" s="49"/>
      <c r="X112" s="82" t="s">
        <v>12</v>
      </c>
      <c r="Y112" s="57" t="s">
        <v>12</v>
      </c>
      <c r="Z112" s="49"/>
      <c r="AA112" s="49" t="s">
        <v>12</v>
      </c>
      <c r="AB112" s="82">
        <v>1383765</v>
      </c>
      <c r="AC112" s="54">
        <v>100</v>
      </c>
      <c r="AE112" s="1" t="e">
        <f>G112+I112+K112+M112+O112+Q112+S112+#REF!+U112+W112+AA112</f>
        <v>#REF!</v>
      </c>
      <c r="AF112" s="27"/>
      <c r="AG112" s="28"/>
    </row>
    <row r="113" spans="1:33" s="26" customFormat="1" ht="34.5" customHeight="1">
      <c r="A113" s="70"/>
      <c r="C113" s="71" t="s">
        <v>73</v>
      </c>
      <c r="D113" s="67"/>
      <c r="E113" s="67"/>
      <c r="F113" s="50"/>
      <c r="G113" s="50"/>
      <c r="H113" s="29"/>
      <c r="I113" s="6"/>
      <c r="J113" s="29">
        <v>170600</v>
      </c>
      <c r="K113" s="76">
        <v>100</v>
      </c>
      <c r="L113" s="29"/>
      <c r="M113" s="55"/>
      <c r="N113" s="50"/>
      <c r="O113" s="5"/>
      <c r="P113" s="50"/>
      <c r="Q113" s="5"/>
      <c r="R113" s="50"/>
      <c r="S113" s="50"/>
      <c r="T113" s="50"/>
      <c r="U113" s="50"/>
      <c r="V113" s="50"/>
      <c r="W113" s="50"/>
      <c r="X113" s="50" t="s">
        <v>12</v>
      </c>
      <c r="Y113" s="50" t="s">
        <v>12</v>
      </c>
      <c r="Z113" s="50"/>
      <c r="AA113" s="50" t="s">
        <v>12</v>
      </c>
      <c r="AB113" s="53">
        <v>170600</v>
      </c>
      <c r="AC113" s="55">
        <v>100</v>
      </c>
      <c r="AE113" s="1" t="e">
        <f>G113+I113+K113+M113+O113+Q113+S113+#REF!+U113+W113+AA113</f>
        <v>#REF!</v>
      </c>
      <c r="AF113" s="27"/>
      <c r="AG113" s="28"/>
    </row>
    <row r="114" spans="1:33" s="26" customFormat="1" ht="47.25" customHeight="1">
      <c r="A114" s="70"/>
      <c r="B114" s="70"/>
      <c r="D114" s="70"/>
      <c r="E114" s="86" t="s">
        <v>140</v>
      </c>
      <c r="F114" s="3"/>
      <c r="G114" s="4"/>
      <c r="H114" s="3"/>
      <c r="I114" s="5"/>
      <c r="J114" s="29">
        <v>170600</v>
      </c>
      <c r="K114" s="76">
        <v>100</v>
      </c>
      <c r="L114" s="29"/>
      <c r="M114" s="55"/>
      <c r="N114" s="3"/>
      <c r="O114" s="6"/>
      <c r="P114" s="3"/>
      <c r="Q114" s="5"/>
      <c r="R114" s="3"/>
      <c r="S114" s="4"/>
      <c r="T114" s="4"/>
      <c r="U114" s="4"/>
      <c r="V114" s="4"/>
      <c r="W114" s="4"/>
      <c r="X114" s="4" t="s">
        <v>12</v>
      </c>
      <c r="Y114" s="4" t="s">
        <v>12</v>
      </c>
      <c r="Z114" s="4"/>
      <c r="AA114" s="4" t="s">
        <v>12</v>
      </c>
      <c r="AB114" s="29">
        <v>170600</v>
      </c>
      <c r="AC114" s="55">
        <v>100</v>
      </c>
      <c r="AE114" s="1" t="e">
        <f>G114+I114+K114+M114+O114+Q114+S114+#REF!+U114+W114+AA114</f>
        <v>#REF!</v>
      </c>
      <c r="AF114" s="27"/>
      <c r="AG114" s="28"/>
    </row>
    <row r="115" spans="1:33" s="26" customFormat="1" ht="35.25" customHeight="1">
      <c r="A115" s="70"/>
      <c r="C115" s="71" t="s">
        <v>77</v>
      </c>
      <c r="D115" s="67"/>
      <c r="E115" s="66"/>
      <c r="F115" s="3"/>
      <c r="G115" s="5"/>
      <c r="H115" s="29"/>
      <c r="I115" s="55"/>
      <c r="J115" s="29">
        <v>80896</v>
      </c>
      <c r="K115" s="55">
        <v>6.67</v>
      </c>
      <c r="L115" s="29">
        <v>1123494</v>
      </c>
      <c r="M115" s="84">
        <v>92.61</v>
      </c>
      <c r="N115" s="29">
        <v>5410</v>
      </c>
      <c r="O115" s="84">
        <v>0.44</v>
      </c>
      <c r="P115" s="29">
        <v>3365</v>
      </c>
      <c r="Q115" s="52">
        <v>0.28</v>
      </c>
      <c r="R115" s="50"/>
      <c r="S115" s="50"/>
      <c r="T115" s="50"/>
      <c r="U115" s="50"/>
      <c r="V115" s="4"/>
      <c r="W115" s="5"/>
      <c r="X115" s="29" t="s">
        <v>12</v>
      </c>
      <c r="Y115" s="6" t="s">
        <v>12</v>
      </c>
      <c r="Z115" s="50"/>
      <c r="AA115" s="50" t="s">
        <v>12</v>
      </c>
      <c r="AB115" s="53">
        <v>1213165</v>
      </c>
      <c r="AC115" s="55">
        <v>100</v>
      </c>
      <c r="AE115" s="1" t="e">
        <f>G115+I115+K115+M115+O115+Q115+S115+#REF!+U115+W115+AA115</f>
        <v>#REF!</v>
      </c>
      <c r="AF115" s="27"/>
      <c r="AG115" s="28"/>
    </row>
    <row r="116" spans="1:33" s="26" customFormat="1" ht="30" customHeight="1">
      <c r="A116" s="70"/>
      <c r="B116" s="70"/>
      <c r="D116" s="70" t="s">
        <v>14</v>
      </c>
      <c r="E116" s="85" t="s">
        <v>66</v>
      </c>
      <c r="F116" s="3"/>
      <c r="G116" s="5"/>
      <c r="H116" s="29"/>
      <c r="I116" s="55"/>
      <c r="J116" s="29">
        <v>41083</v>
      </c>
      <c r="K116" s="55">
        <v>7.15</v>
      </c>
      <c r="L116" s="29">
        <v>532787</v>
      </c>
      <c r="M116" s="84">
        <v>92.68</v>
      </c>
      <c r="N116" s="3"/>
      <c r="O116" s="50"/>
      <c r="P116" s="53">
        <v>1000</v>
      </c>
      <c r="Q116" s="52">
        <v>0.17</v>
      </c>
      <c r="R116" s="50"/>
      <c r="S116" s="50"/>
      <c r="T116" s="50"/>
      <c r="U116" s="50"/>
      <c r="V116" s="50"/>
      <c r="W116" s="50"/>
      <c r="X116" s="50" t="s">
        <v>12</v>
      </c>
      <c r="Y116" s="50" t="s">
        <v>12</v>
      </c>
      <c r="Z116" s="50"/>
      <c r="AA116" s="50" t="s">
        <v>12</v>
      </c>
      <c r="AB116" s="53">
        <v>574870</v>
      </c>
      <c r="AC116" s="55">
        <v>100</v>
      </c>
      <c r="AE116" s="1" t="e">
        <f>G116+I116+K116+M116+O116+Q116+S116+#REF!+U116+W116+AA116</f>
        <v>#REF!</v>
      </c>
      <c r="AF116" s="27"/>
      <c r="AG116" s="28"/>
    </row>
    <row r="117" spans="1:33" s="26" customFormat="1" ht="33" customHeight="1">
      <c r="A117" s="70"/>
      <c r="B117" s="70"/>
      <c r="D117" s="70" t="s">
        <v>16</v>
      </c>
      <c r="E117" s="85" t="s">
        <v>67</v>
      </c>
      <c r="F117" s="3"/>
      <c r="G117" s="5"/>
      <c r="H117" s="29"/>
      <c r="I117" s="55"/>
      <c r="J117" s="29">
        <v>39813</v>
      </c>
      <c r="K117" s="55">
        <v>6.24</v>
      </c>
      <c r="L117" s="29">
        <v>590707</v>
      </c>
      <c r="M117" s="84">
        <v>92.54</v>
      </c>
      <c r="N117" s="29">
        <v>5410</v>
      </c>
      <c r="O117" s="52">
        <v>0.85</v>
      </c>
      <c r="P117" s="53">
        <v>2365</v>
      </c>
      <c r="Q117" s="52">
        <v>0.37</v>
      </c>
      <c r="R117" s="50"/>
      <c r="S117" s="50"/>
      <c r="T117" s="50"/>
      <c r="U117" s="50"/>
      <c r="V117" s="50"/>
      <c r="W117" s="50"/>
      <c r="X117" s="53" t="s">
        <v>12</v>
      </c>
      <c r="Y117" s="6" t="s">
        <v>12</v>
      </c>
      <c r="Z117" s="50"/>
      <c r="AA117" s="50" t="s">
        <v>12</v>
      </c>
      <c r="AB117" s="53">
        <v>638295</v>
      </c>
      <c r="AC117" s="55">
        <v>100</v>
      </c>
      <c r="AE117" s="1" t="e">
        <f>G117+I117+K117+M117+O117+Q117+S117+#REF!+U117+W117+AA117</f>
        <v>#REF!</v>
      </c>
      <c r="AF117" s="27"/>
      <c r="AG117" s="28"/>
    </row>
    <row r="118" spans="1:33" s="26" customFormat="1" ht="30.75" customHeight="1">
      <c r="A118" s="150" t="s">
        <v>43</v>
      </c>
      <c r="B118" s="151"/>
      <c r="C118" s="151"/>
      <c r="D118" s="151"/>
      <c r="E118" s="151"/>
      <c r="F118" s="30">
        <v>1831311</v>
      </c>
      <c r="G118" s="59">
        <v>3.35</v>
      </c>
      <c r="H118" s="30">
        <v>5852170</v>
      </c>
      <c r="I118" s="51">
        <v>10.72</v>
      </c>
      <c r="J118" s="30">
        <v>18530735</v>
      </c>
      <c r="K118" s="57">
        <v>33.94</v>
      </c>
      <c r="L118" s="30">
        <v>5695620</v>
      </c>
      <c r="M118" s="57">
        <v>10.43</v>
      </c>
      <c r="N118" s="30">
        <v>21555010</v>
      </c>
      <c r="O118" s="57">
        <v>39.48</v>
      </c>
      <c r="P118" s="30">
        <v>647078</v>
      </c>
      <c r="Q118" s="57">
        <v>1.19</v>
      </c>
      <c r="R118" s="49"/>
      <c r="S118" s="49"/>
      <c r="T118" s="49"/>
      <c r="U118" s="49"/>
      <c r="V118" s="30">
        <v>16900</v>
      </c>
      <c r="W118" s="57">
        <v>0.03</v>
      </c>
      <c r="X118" s="30" t="s">
        <v>12</v>
      </c>
      <c r="Y118" s="51" t="s">
        <v>12</v>
      </c>
      <c r="Z118" s="30">
        <v>470300</v>
      </c>
      <c r="AA118" s="57">
        <v>0.86</v>
      </c>
      <c r="AB118" s="30">
        <v>54599124</v>
      </c>
      <c r="AC118" s="54">
        <v>100</v>
      </c>
      <c r="AE118" s="1" t="e">
        <f>G118+I118+K118+M118+O118+Q118+#REF!+W118+AA118</f>
        <v>#REF!</v>
      </c>
      <c r="AF118" s="27"/>
      <c r="AG118" s="28"/>
    </row>
    <row r="119" spans="1:33" s="26" customFormat="1" ht="33" customHeight="1">
      <c r="A119" s="144" t="s">
        <v>40</v>
      </c>
      <c r="B119" s="145"/>
      <c r="C119" s="145"/>
      <c r="D119" s="145"/>
      <c r="E119" s="145"/>
      <c r="F119" s="30">
        <v>1792072</v>
      </c>
      <c r="G119" s="57">
        <v>25.02</v>
      </c>
      <c r="H119" s="82">
        <v>1250</v>
      </c>
      <c r="I119" s="51">
        <v>0.02</v>
      </c>
      <c r="J119" s="30">
        <v>3471151</v>
      </c>
      <c r="K119" s="57">
        <v>48.46</v>
      </c>
      <c r="L119" s="82">
        <v>523259</v>
      </c>
      <c r="M119" s="57">
        <v>7.31</v>
      </c>
      <c r="N119" s="82">
        <v>985824</v>
      </c>
      <c r="O119" s="57">
        <v>13.76</v>
      </c>
      <c r="P119" s="82">
        <v>376744</v>
      </c>
      <c r="Q119" s="51">
        <v>5.26</v>
      </c>
      <c r="R119" s="49"/>
      <c r="S119" s="49"/>
      <c r="T119" s="49"/>
      <c r="U119" s="49"/>
      <c r="V119" s="82">
        <v>11900</v>
      </c>
      <c r="W119" s="51">
        <v>0.17</v>
      </c>
      <c r="X119" s="82" t="s">
        <v>12</v>
      </c>
      <c r="Y119" s="57" t="s">
        <v>12</v>
      </c>
      <c r="Z119" s="49"/>
      <c r="AA119" s="49" t="s">
        <v>12</v>
      </c>
      <c r="AB119" s="82">
        <v>7162200</v>
      </c>
      <c r="AC119" s="54">
        <v>100</v>
      </c>
      <c r="AE119" s="1" t="e">
        <f>G119+I119+K119+M119+O119+Q119+#REF!+W119</f>
        <v>#REF!</v>
      </c>
      <c r="AF119" s="47"/>
      <c r="AG119" s="28"/>
    </row>
    <row r="120" spans="1:33" s="26" customFormat="1" ht="42" customHeight="1">
      <c r="A120" s="72"/>
      <c r="B120" s="73"/>
      <c r="C120" s="102" t="s">
        <v>73</v>
      </c>
      <c r="D120" s="103"/>
      <c r="E120" s="103"/>
      <c r="F120" s="61">
        <v>1783072</v>
      </c>
      <c r="G120" s="63">
        <v>32.86</v>
      </c>
      <c r="H120" s="92"/>
      <c r="I120" s="92"/>
      <c r="J120" s="61">
        <v>3093511</v>
      </c>
      <c r="K120" s="63">
        <v>57.01</v>
      </c>
      <c r="L120" s="61"/>
      <c r="M120" s="62"/>
      <c r="N120" s="61">
        <v>550000</v>
      </c>
      <c r="O120" s="63">
        <v>10.13</v>
      </c>
      <c r="P120" s="60"/>
      <c r="Q120" s="92"/>
      <c r="R120" s="92"/>
      <c r="S120" s="92"/>
      <c r="T120" s="92"/>
      <c r="U120" s="92"/>
      <c r="V120" s="64"/>
      <c r="W120" s="88"/>
      <c r="X120" s="88" t="s">
        <v>12</v>
      </c>
      <c r="Y120" s="88" t="s">
        <v>12</v>
      </c>
      <c r="Z120" s="92"/>
      <c r="AA120" s="92" t="s">
        <v>12</v>
      </c>
      <c r="AB120" s="94">
        <v>5426583</v>
      </c>
      <c r="AC120" s="62">
        <v>100</v>
      </c>
      <c r="AE120" s="1">
        <f>K120+M120+O120</f>
        <v>67.14</v>
      </c>
      <c r="AF120" s="27"/>
      <c r="AG120" s="28"/>
    </row>
    <row r="121" spans="1:33" s="26" customFormat="1" ht="45" customHeight="1">
      <c r="A121" s="70"/>
      <c r="B121" s="70"/>
      <c r="D121" s="70" t="s">
        <v>14</v>
      </c>
      <c r="E121" s="86" t="s">
        <v>132</v>
      </c>
      <c r="F121" s="3"/>
      <c r="G121" s="5"/>
      <c r="H121" s="3"/>
      <c r="I121" s="5"/>
      <c r="J121" s="29">
        <v>2685838</v>
      </c>
      <c r="K121" s="6">
        <v>83</v>
      </c>
      <c r="L121" s="29"/>
      <c r="M121" s="55"/>
      <c r="N121" s="29">
        <v>550000</v>
      </c>
      <c r="O121" s="6">
        <v>17</v>
      </c>
      <c r="P121" s="3"/>
      <c r="Q121" s="50"/>
      <c r="R121" s="50"/>
      <c r="S121" s="50"/>
      <c r="T121" s="50"/>
      <c r="U121" s="50"/>
      <c r="V121" s="50"/>
      <c r="W121" s="50"/>
      <c r="X121" s="50" t="s">
        <v>12</v>
      </c>
      <c r="Y121" s="50" t="s">
        <v>12</v>
      </c>
      <c r="Z121" s="50"/>
      <c r="AA121" s="50" t="s">
        <v>12</v>
      </c>
      <c r="AB121" s="53">
        <v>3235838</v>
      </c>
      <c r="AC121" s="55">
        <v>100</v>
      </c>
      <c r="AE121" s="1">
        <f>K121+M121+O121</f>
        <v>100</v>
      </c>
      <c r="AF121" s="27"/>
      <c r="AG121" s="28"/>
    </row>
    <row r="122" spans="1:33" s="26" customFormat="1" ht="26.25" customHeight="1">
      <c r="A122" s="70"/>
      <c r="B122" s="70"/>
      <c r="D122" s="70" t="s">
        <v>16</v>
      </c>
      <c r="E122" s="86" t="s">
        <v>74</v>
      </c>
      <c r="F122" s="29">
        <v>1783072</v>
      </c>
      <c r="G122" s="6">
        <v>81.39</v>
      </c>
      <c r="H122" s="3"/>
      <c r="I122" s="5"/>
      <c r="J122" s="29">
        <v>407673</v>
      </c>
      <c r="K122" s="6">
        <v>18.61</v>
      </c>
      <c r="L122" s="3"/>
      <c r="M122" s="50"/>
      <c r="N122" s="3"/>
      <c r="O122" s="50"/>
      <c r="P122" s="3"/>
      <c r="Q122" s="50"/>
      <c r="R122" s="50"/>
      <c r="S122" s="50"/>
      <c r="T122" s="50"/>
      <c r="U122" s="50"/>
      <c r="V122" s="50"/>
      <c r="W122" s="50"/>
      <c r="X122" s="50" t="s">
        <v>12</v>
      </c>
      <c r="Y122" s="50" t="s">
        <v>12</v>
      </c>
      <c r="Z122" s="50"/>
      <c r="AA122" s="50" t="s">
        <v>12</v>
      </c>
      <c r="AB122" s="53">
        <v>2190745</v>
      </c>
      <c r="AC122" s="55">
        <v>100</v>
      </c>
      <c r="AE122" s="1">
        <f>K122</f>
        <v>18.61</v>
      </c>
      <c r="AF122" s="27"/>
      <c r="AG122" s="28"/>
    </row>
    <row r="123" spans="1:33" s="26" customFormat="1" ht="30" customHeight="1">
      <c r="A123" s="70"/>
      <c r="C123" s="71" t="s">
        <v>77</v>
      </c>
      <c r="D123" s="67"/>
      <c r="E123" s="66"/>
      <c r="F123" s="53">
        <v>9000</v>
      </c>
      <c r="G123" s="52">
        <v>0.52</v>
      </c>
      <c r="H123" s="53">
        <v>1250</v>
      </c>
      <c r="I123" s="84">
        <v>0.07</v>
      </c>
      <c r="J123" s="29">
        <v>377640</v>
      </c>
      <c r="K123" s="6">
        <v>21.76</v>
      </c>
      <c r="L123" s="53">
        <v>523259</v>
      </c>
      <c r="M123" s="6">
        <v>30.15</v>
      </c>
      <c r="N123" s="53">
        <v>435824</v>
      </c>
      <c r="O123" s="6">
        <v>25.11</v>
      </c>
      <c r="P123" s="53">
        <v>376744</v>
      </c>
      <c r="Q123" s="6">
        <v>21.71</v>
      </c>
      <c r="R123" s="50"/>
      <c r="S123" s="50"/>
      <c r="T123" s="50"/>
      <c r="U123" s="50"/>
      <c r="V123" s="53">
        <v>11900</v>
      </c>
      <c r="W123" s="84">
        <v>0.68</v>
      </c>
      <c r="X123" s="53" t="s">
        <v>12</v>
      </c>
      <c r="Y123" s="6" t="s">
        <v>12</v>
      </c>
      <c r="Z123" s="50"/>
      <c r="AA123" s="50" t="s">
        <v>12</v>
      </c>
      <c r="AB123" s="53">
        <v>1735617</v>
      </c>
      <c r="AC123" s="55">
        <v>100</v>
      </c>
      <c r="AE123" s="1" t="e">
        <f>G123+I123+K123+M123+O123+Q123+#REF!+W123</f>
        <v>#REF!</v>
      </c>
      <c r="AF123" s="27"/>
      <c r="AG123" s="28"/>
    </row>
    <row r="124" spans="1:33" s="26" customFormat="1" ht="30" customHeight="1">
      <c r="A124" s="144" t="s">
        <v>143</v>
      </c>
      <c r="B124" s="145"/>
      <c r="C124" s="145"/>
      <c r="D124" s="145"/>
      <c r="E124" s="145"/>
      <c r="F124" s="82">
        <v>29239</v>
      </c>
      <c r="G124" s="51">
        <v>0.12</v>
      </c>
      <c r="H124" s="82">
        <v>122355</v>
      </c>
      <c r="I124" s="57">
        <v>0.48</v>
      </c>
      <c r="J124" s="82">
        <v>2306556</v>
      </c>
      <c r="K124" s="51">
        <v>9.06</v>
      </c>
      <c r="L124" s="82">
        <v>3058827</v>
      </c>
      <c r="M124" s="57">
        <v>12.02</v>
      </c>
      <c r="N124" s="30">
        <v>19740852</v>
      </c>
      <c r="O124" s="57">
        <v>77.57</v>
      </c>
      <c r="P124" s="82">
        <v>190884</v>
      </c>
      <c r="Q124" s="57">
        <v>0.75</v>
      </c>
      <c r="R124" s="49"/>
      <c r="S124" s="49"/>
      <c r="T124" s="49"/>
      <c r="U124" s="49"/>
      <c r="V124" s="49"/>
      <c r="W124" s="49"/>
      <c r="X124" s="49" t="s">
        <v>12</v>
      </c>
      <c r="Y124" s="49" t="s">
        <v>12</v>
      </c>
      <c r="Z124" s="49"/>
      <c r="AA124" s="49" t="s">
        <v>12</v>
      </c>
      <c r="AB124" s="82">
        <v>25448713</v>
      </c>
      <c r="AC124" s="54">
        <v>100</v>
      </c>
      <c r="AE124" s="1">
        <f>G124+I124+K124+M124+O124+Q124</f>
        <v>100</v>
      </c>
      <c r="AF124" s="27"/>
      <c r="AG124" s="28"/>
    </row>
    <row r="125" spans="1:33" s="26" customFormat="1" ht="30" customHeight="1">
      <c r="A125" s="70"/>
      <c r="C125" s="71" t="s">
        <v>73</v>
      </c>
      <c r="D125" s="67"/>
      <c r="E125" s="66"/>
      <c r="F125" s="53"/>
      <c r="G125" s="52"/>
      <c r="H125" s="53"/>
      <c r="I125" s="84"/>
      <c r="J125" s="53">
        <v>1887088</v>
      </c>
      <c r="K125" s="6">
        <v>8.41</v>
      </c>
      <c r="L125" s="29">
        <v>2339000</v>
      </c>
      <c r="M125" s="52">
        <v>10.42</v>
      </c>
      <c r="N125" s="53">
        <v>18149938</v>
      </c>
      <c r="O125" s="6">
        <v>80.9</v>
      </c>
      <c r="P125" s="53">
        <v>60000</v>
      </c>
      <c r="Q125" s="52">
        <v>0.27</v>
      </c>
      <c r="R125" s="50"/>
      <c r="S125" s="50"/>
      <c r="T125" s="50"/>
      <c r="U125" s="50"/>
      <c r="V125" s="50"/>
      <c r="W125" s="50"/>
      <c r="X125" s="50" t="s">
        <v>12</v>
      </c>
      <c r="Y125" s="50" t="s">
        <v>12</v>
      </c>
      <c r="Z125" s="50"/>
      <c r="AA125" s="50" t="s">
        <v>12</v>
      </c>
      <c r="AB125" s="53">
        <v>22436026</v>
      </c>
      <c r="AC125" s="55">
        <v>100</v>
      </c>
      <c r="AE125" s="1">
        <f>G125+I125+K125+M125+O125+Q125</f>
        <v>100</v>
      </c>
      <c r="AF125" s="27"/>
      <c r="AG125" s="28"/>
    </row>
    <row r="126" spans="1:33" s="26" customFormat="1" ht="33" customHeight="1">
      <c r="A126" s="70"/>
      <c r="B126" s="70"/>
      <c r="D126" s="70" t="s">
        <v>14</v>
      </c>
      <c r="E126" s="71" t="s">
        <v>142</v>
      </c>
      <c r="F126" s="99"/>
      <c r="G126" s="52"/>
      <c r="H126" s="53"/>
      <c r="I126" s="6"/>
      <c r="J126" s="53">
        <v>946088</v>
      </c>
      <c r="K126" s="84">
        <v>22.87</v>
      </c>
      <c r="L126" s="53">
        <v>1239000</v>
      </c>
      <c r="M126" s="6">
        <v>29.96</v>
      </c>
      <c r="N126" s="29">
        <v>1951000</v>
      </c>
      <c r="O126" s="6">
        <v>47.17</v>
      </c>
      <c r="P126" s="53"/>
      <c r="Q126" s="84"/>
      <c r="R126" s="50"/>
      <c r="S126" s="50"/>
      <c r="T126" s="50"/>
      <c r="U126" s="50"/>
      <c r="V126" s="50"/>
      <c r="W126" s="50"/>
      <c r="X126" s="50" t="s">
        <v>12</v>
      </c>
      <c r="Y126" s="50" t="s">
        <v>12</v>
      </c>
      <c r="Z126" s="50"/>
      <c r="AA126" s="50" t="s">
        <v>12</v>
      </c>
      <c r="AB126" s="53">
        <v>4136088</v>
      </c>
      <c r="AC126" s="55">
        <v>100</v>
      </c>
      <c r="AE126" s="1">
        <f>I126+K126+M126+O126+Q126</f>
        <v>100</v>
      </c>
      <c r="AF126" s="27"/>
      <c r="AG126" s="28"/>
    </row>
    <row r="127" spans="1:33" s="26" customFormat="1" ht="42" customHeight="1">
      <c r="A127" s="70"/>
      <c r="B127" s="70"/>
      <c r="D127" s="70" t="s">
        <v>16</v>
      </c>
      <c r="E127" s="86" t="s">
        <v>133</v>
      </c>
      <c r="F127" s="29"/>
      <c r="G127" s="55"/>
      <c r="H127" s="53"/>
      <c r="I127" s="6"/>
      <c r="J127" s="29"/>
      <c r="K127" s="6"/>
      <c r="L127" s="53"/>
      <c r="M127" s="6"/>
      <c r="N127" s="29">
        <v>11535750</v>
      </c>
      <c r="O127" s="52">
        <v>100</v>
      </c>
      <c r="P127" s="29"/>
      <c r="Q127" s="52"/>
      <c r="R127" s="50"/>
      <c r="S127" s="50"/>
      <c r="T127" s="50"/>
      <c r="U127" s="50"/>
      <c r="V127" s="50"/>
      <c r="W127" s="50"/>
      <c r="X127" s="50" t="s">
        <v>12</v>
      </c>
      <c r="Y127" s="50" t="s">
        <v>12</v>
      </c>
      <c r="Z127" s="50"/>
      <c r="AA127" s="50" t="s">
        <v>12</v>
      </c>
      <c r="AB127" s="53">
        <v>11535750</v>
      </c>
      <c r="AC127" s="55">
        <v>100</v>
      </c>
      <c r="AE127" s="1">
        <f>I127+K127+M127+O127+Q127</f>
        <v>100</v>
      </c>
      <c r="AF127" s="27"/>
      <c r="AG127" s="28"/>
    </row>
    <row r="128" spans="1:33" s="26" customFormat="1" ht="36.75" customHeight="1">
      <c r="A128" s="70"/>
      <c r="B128" s="70"/>
      <c r="D128" s="70" t="s">
        <v>22</v>
      </c>
      <c r="E128" s="86" t="s">
        <v>75</v>
      </c>
      <c r="F128" s="29"/>
      <c r="G128" s="55"/>
      <c r="H128" s="50"/>
      <c r="I128" s="50"/>
      <c r="J128" s="50"/>
      <c r="K128" s="50"/>
      <c r="L128" s="50"/>
      <c r="M128" s="50"/>
      <c r="N128" s="29">
        <v>3891168</v>
      </c>
      <c r="O128" s="52">
        <v>100</v>
      </c>
      <c r="P128" s="50"/>
      <c r="Q128" s="50"/>
      <c r="R128" s="50"/>
      <c r="S128" s="50"/>
      <c r="T128" s="50"/>
      <c r="U128" s="50"/>
      <c r="V128" s="50"/>
      <c r="W128" s="50"/>
      <c r="X128" s="50" t="s">
        <v>12</v>
      </c>
      <c r="Y128" s="50" t="s">
        <v>12</v>
      </c>
      <c r="Z128" s="50"/>
      <c r="AA128" s="50" t="s">
        <v>12</v>
      </c>
      <c r="AB128" s="29">
        <v>3891168</v>
      </c>
      <c r="AC128" s="55">
        <v>100</v>
      </c>
      <c r="AE128" s="1">
        <f>O128</f>
        <v>100</v>
      </c>
      <c r="AF128" s="27"/>
      <c r="AG128" s="28"/>
    </row>
    <row r="129" spans="1:33" s="26" customFormat="1" ht="51" customHeight="1">
      <c r="A129" s="74"/>
      <c r="B129" s="74"/>
      <c r="D129" s="70" t="s">
        <v>23</v>
      </c>
      <c r="E129" s="86" t="s">
        <v>117</v>
      </c>
      <c r="F129" s="50"/>
      <c r="G129" s="50"/>
      <c r="H129" s="3"/>
      <c r="I129" s="5"/>
      <c r="J129" s="3"/>
      <c r="K129" s="5"/>
      <c r="L129" s="3"/>
      <c r="M129" s="50"/>
      <c r="N129" s="29">
        <v>70000</v>
      </c>
      <c r="O129" s="52">
        <v>100</v>
      </c>
      <c r="P129" s="50"/>
      <c r="Q129" s="50"/>
      <c r="R129" s="50"/>
      <c r="S129" s="50"/>
      <c r="T129" s="50"/>
      <c r="U129" s="50"/>
      <c r="V129" s="50"/>
      <c r="W129" s="50"/>
      <c r="X129" s="50" t="s">
        <v>12</v>
      </c>
      <c r="Y129" s="50" t="s">
        <v>12</v>
      </c>
      <c r="Z129" s="50"/>
      <c r="AA129" s="50" t="s">
        <v>12</v>
      </c>
      <c r="AB129" s="53">
        <v>70000</v>
      </c>
      <c r="AC129" s="55">
        <v>100</v>
      </c>
      <c r="AE129" s="1">
        <f>O129</f>
        <v>100</v>
      </c>
      <c r="AF129" s="27"/>
      <c r="AG129" s="28"/>
    </row>
    <row r="130" spans="1:33" s="26" customFormat="1" ht="46.5" customHeight="1">
      <c r="A130" s="74"/>
      <c r="B130" s="74"/>
      <c r="D130" s="70" t="s">
        <v>24</v>
      </c>
      <c r="E130" s="86" t="s">
        <v>76</v>
      </c>
      <c r="F130" s="53"/>
      <c r="G130" s="6"/>
      <c r="H130" s="3"/>
      <c r="I130" s="5"/>
      <c r="J130" s="53">
        <v>240000</v>
      </c>
      <c r="K130" s="84">
        <v>80</v>
      </c>
      <c r="L130" s="3"/>
      <c r="M130" s="50"/>
      <c r="N130" s="29"/>
      <c r="O130" s="6"/>
      <c r="P130" s="53">
        <v>60000</v>
      </c>
      <c r="Q130" s="84">
        <v>20</v>
      </c>
      <c r="R130" s="50"/>
      <c r="S130" s="50"/>
      <c r="T130" s="50"/>
      <c r="U130" s="50"/>
      <c r="V130" s="50"/>
      <c r="W130" s="50"/>
      <c r="X130" s="50" t="s">
        <v>12</v>
      </c>
      <c r="Y130" s="50" t="s">
        <v>12</v>
      </c>
      <c r="Z130" s="50"/>
      <c r="AA130" s="50" t="s">
        <v>12</v>
      </c>
      <c r="AB130" s="53">
        <v>300000</v>
      </c>
      <c r="AC130" s="55">
        <v>100</v>
      </c>
      <c r="AE130" s="1"/>
      <c r="AF130" s="27"/>
      <c r="AG130" s="28"/>
    </row>
    <row r="131" spans="1:33" s="26" customFormat="1" ht="43.5" customHeight="1">
      <c r="A131" s="70"/>
      <c r="B131" s="70"/>
      <c r="D131" s="70" t="s">
        <v>25</v>
      </c>
      <c r="E131" s="86" t="s">
        <v>134</v>
      </c>
      <c r="F131" s="53"/>
      <c r="G131" s="6"/>
      <c r="H131" s="53"/>
      <c r="I131" s="52"/>
      <c r="J131" s="53"/>
      <c r="K131" s="6"/>
      <c r="L131" s="3"/>
      <c r="M131" s="50"/>
      <c r="N131" s="53">
        <v>615000</v>
      </c>
      <c r="O131" s="52">
        <v>100</v>
      </c>
      <c r="P131" s="53"/>
      <c r="Q131" s="6"/>
      <c r="R131" s="50"/>
      <c r="S131" s="50"/>
      <c r="T131" s="50"/>
      <c r="U131" s="50"/>
      <c r="V131" s="50"/>
      <c r="W131" s="50"/>
      <c r="X131" s="50" t="s">
        <v>12</v>
      </c>
      <c r="Y131" s="50" t="s">
        <v>12</v>
      </c>
      <c r="Z131" s="4"/>
      <c r="AA131" s="5" t="s">
        <v>12</v>
      </c>
      <c r="AB131" s="29">
        <v>615000</v>
      </c>
      <c r="AC131" s="55">
        <v>100</v>
      </c>
      <c r="AE131" s="1">
        <f>K131</f>
        <v>0</v>
      </c>
      <c r="AF131" s="27"/>
      <c r="AG131" s="28"/>
    </row>
    <row r="132" spans="1:33" s="26" customFormat="1" ht="42" customHeight="1">
      <c r="A132" s="70"/>
      <c r="B132" s="70"/>
      <c r="D132" s="70" t="s">
        <v>26</v>
      </c>
      <c r="E132" s="86" t="s">
        <v>118</v>
      </c>
      <c r="F132" s="53"/>
      <c r="G132" s="52"/>
      <c r="H132" s="53"/>
      <c r="I132" s="52"/>
      <c r="J132" s="53">
        <v>701000</v>
      </c>
      <c r="K132" s="84">
        <v>38.92</v>
      </c>
      <c r="L132" s="53">
        <v>1100000</v>
      </c>
      <c r="M132" s="84">
        <v>61.08</v>
      </c>
      <c r="N132" s="29"/>
      <c r="O132" s="52"/>
      <c r="P132" s="3"/>
      <c r="Q132" s="50"/>
      <c r="R132" s="50"/>
      <c r="S132" s="50"/>
      <c r="T132" s="50"/>
      <c r="U132" s="50"/>
      <c r="V132" s="50"/>
      <c r="W132" s="50"/>
      <c r="X132" s="50" t="s">
        <v>12</v>
      </c>
      <c r="Y132" s="50" t="s">
        <v>12</v>
      </c>
      <c r="Z132" s="4"/>
      <c r="AA132" s="5" t="s">
        <v>12</v>
      </c>
      <c r="AB132" s="53">
        <v>1801000</v>
      </c>
      <c r="AC132" s="55">
        <v>100</v>
      </c>
      <c r="AE132" s="1"/>
      <c r="AF132" s="27"/>
      <c r="AG132" s="28"/>
    </row>
    <row r="133" spans="1:33" s="26" customFormat="1" ht="42" customHeight="1">
      <c r="A133" s="70"/>
      <c r="B133" s="70"/>
      <c r="C133" s="70"/>
      <c r="D133" s="70" t="s">
        <v>27</v>
      </c>
      <c r="E133" s="86" t="s">
        <v>205</v>
      </c>
      <c r="F133" s="53"/>
      <c r="G133" s="52"/>
      <c r="H133" s="53"/>
      <c r="I133" s="52"/>
      <c r="J133" s="53"/>
      <c r="K133" s="84"/>
      <c r="L133" s="53"/>
      <c r="M133" s="84"/>
      <c r="N133" s="29">
        <v>87020</v>
      </c>
      <c r="O133" s="52">
        <v>100</v>
      </c>
      <c r="P133" s="3"/>
      <c r="Q133" s="50"/>
      <c r="R133" s="50"/>
      <c r="S133" s="50"/>
      <c r="T133" s="50"/>
      <c r="U133" s="50"/>
      <c r="V133" s="50"/>
      <c r="W133" s="50"/>
      <c r="X133" s="50"/>
      <c r="Y133" s="50"/>
      <c r="Z133" s="4"/>
      <c r="AA133" s="5"/>
      <c r="AB133" s="53">
        <v>87020</v>
      </c>
      <c r="AC133" s="55">
        <v>100</v>
      </c>
      <c r="AE133" s="1"/>
      <c r="AF133" s="27"/>
      <c r="AG133" s="28"/>
    </row>
    <row r="134" spans="1:33" s="26" customFormat="1" ht="30" customHeight="1">
      <c r="A134" s="70"/>
      <c r="B134" s="70"/>
      <c r="C134" s="71" t="s">
        <v>81</v>
      </c>
      <c r="D134" s="70"/>
      <c r="E134" s="86"/>
      <c r="F134" s="3"/>
      <c r="G134" s="5"/>
      <c r="H134" s="53">
        <v>117255</v>
      </c>
      <c r="I134" s="5">
        <v>6.64</v>
      </c>
      <c r="J134" s="29">
        <v>75000</v>
      </c>
      <c r="K134" s="55">
        <v>4.25</v>
      </c>
      <c r="L134" s="53">
        <v>270530</v>
      </c>
      <c r="M134" s="52">
        <v>15.33</v>
      </c>
      <c r="N134" s="53">
        <v>1223360</v>
      </c>
      <c r="O134" s="84">
        <v>69.31</v>
      </c>
      <c r="P134" s="3">
        <v>78855</v>
      </c>
      <c r="Q134" s="52">
        <v>4.47</v>
      </c>
      <c r="R134" s="50"/>
      <c r="S134" s="50"/>
      <c r="T134" s="50"/>
      <c r="U134" s="50"/>
      <c r="V134" s="50"/>
      <c r="W134" s="50"/>
      <c r="X134" s="50" t="s">
        <v>12</v>
      </c>
      <c r="Y134" s="50" t="s">
        <v>12</v>
      </c>
      <c r="Z134" s="4"/>
      <c r="AA134" s="5" t="s">
        <v>12</v>
      </c>
      <c r="AB134" s="53">
        <v>1765000</v>
      </c>
      <c r="AC134" s="55">
        <v>100</v>
      </c>
      <c r="AE134" s="1"/>
      <c r="AF134" s="27"/>
      <c r="AG134" s="28"/>
    </row>
    <row r="135" spans="1:33" s="26" customFormat="1" ht="57" customHeight="1">
      <c r="A135" s="70"/>
      <c r="B135" s="70"/>
      <c r="D135" s="70" t="s">
        <v>14</v>
      </c>
      <c r="E135" s="112" t="s">
        <v>209</v>
      </c>
      <c r="F135" s="53"/>
      <c r="G135" s="52"/>
      <c r="H135" s="53">
        <v>117255</v>
      </c>
      <c r="I135" s="5">
        <v>17.12</v>
      </c>
      <c r="J135" s="53">
        <v>75000</v>
      </c>
      <c r="K135" s="52">
        <v>10.95</v>
      </c>
      <c r="L135" s="53">
        <v>270530</v>
      </c>
      <c r="M135" s="52">
        <v>39.49</v>
      </c>
      <c r="N135" s="29">
        <v>143360</v>
      </c>
      <c r="O135" s="84">
        <v>20.93</v>
      </c>
      <c r="P135" s="3">
        <v>78855</v>
      </c>
      <c r="Q135" s="52">
        <v>11.51</v>
      </c>
      <c r="R135" s="50"/>
      <c r="S135" s="50"/>
      <c r="T135" s="50"/>
      <c r="U135" s="50"/>
      <c r="V135" s="50"/>
      <c r="W135" s="50"/>
      <c r="X135" s="50" t="s">
        <v>12</v>
      </c>
      <c r="Y135" s="50" t="s">
        <v>12</v>
      </c>
      <c r="Z135" s="4"/>
      <c r="AA135" s="5" t="s">
        <v>12</v>
      </c>
      <c r="AB135" s="53">
        <v>685000</v>
      </c>
      <c r="AC135" s="55">
        <v>100</v>
      </c>
      <c r="AE135" s="1"/>
      <c r="AF135" s="27"/>
      <c r="AG135" s="28"/>
    </row>
    <row r="136" spans="1:33" s="26" customFormat="1" ht="53.25" customHeight="1">
      <c r="A136" s="70"/>
      <c r="B136" s="70"/>
      <c r="D136" s="70" t="s">
        <v>16</v>
      </c>
      <c r="E136" s="112" t="s">
        <v>208</v>
      </c>
      <c r="F136" s="53"/>
      <c r="G136" s="52"/>
      <c r="H136" s="53"/>
      <c r="I136" s="52"/>
      <c r="J136" s="53"/>
      <c r="K136" s="52"/>
      <c r="L136" s="53"/>
      <c r="M136" s="52"/>
      <c r="N136" s="29">
        <v>1080000</v>
      </c>
      <c r="O136" s="52">
        <v>100</v>
      </c>
      <c r="P136" s="3"/>
      <c r="Q136" s="50"/>
      <c r="R136" s="50"/>
      <c r="S136" s="50"/>
      <c r="T136" s="50"/>
      <c r="U136" s="50"/>
      <c r="V136" s="50"/>
      <c r="W136" s="50"/>
      <c r="X136" s="50"/>
      <c r="Y136" s="50"/>
      <c r="Z136" s="4"/>
      <c r="AA136" s="5"/>
      <c r="AB136" s="53">
        <v>1080000</v>
      </c>
      <c r="AC136" s="55">
        <v>100</v>
      </c>
      <c r="AE136" s="1"/>
      <c r="AF136" s="27"/>
      <c r="AG136" s="28"/>
    </row>
    <row r="137" spans="1:33" s="26" customFormat="1" ht="33" customHeight="1">
      <c r="A137" s="70"/>
      <c r="C137" s="71" t="s">
        <v>82</v>
      </c>
      <c r="D137" s="67"/>
      <c r="E137" s="66"/>
      <c r="F137" s="53">
        <v>29239</v>
      </c>
      <c r="G137" s="55">
        <v>2.34</v>
      </c>
      <c r="H137" s="29">
        <v>5100</v>
      </c>
      <c r="I137" s="6">
        <v>0.41</v>
      </c>
      <c r="J137" s="29">
        <v>344468</v>
      </c>
      <c r="K137" s="84">
        <v>27.61</v>
      </c>
      <c r="L137" s="29">
        <v>449297</v>
      </c>
      <c r="M137" s="84">
        <v>36.01</v>
      </c>
      <c r="N137" s="53">
        <v>367554</v>
      </c>
      <c r="O137" s="84">
        <v>29.46</v>
      </c>
      <c r="P137" s="53">
        <v>52029</v>
      </c>
      <c r="Q137" s="52">
        <v>4.17</v>
      </c>
      <c r="R137" s="50"/>
      <c r="S137" s="50"/>
      <c r="T137" s="50"/>
      <c r="U137" s="50"/>
      <c r="V137" s="50"/>
      <c r="W137" s="50"/>
      <c r="X137" s="50" t="s">
        <v>12</v>
      </c>
      <c r="Y137" s="50" t="s">
        <v>12</v>
      </c>
      <c r="Z137" s="50"/>
      <c r="AA137" s="50" t="s">
        <v>12</v>
      </c>
      <c r="AB137" s="53">
        <v>1247687</v>
      </c>
      <c r="AC137" s="55">
        <v>100</v>
      </c>
      <c r="AE137" s="1">
        <f>G137+I137+K137+M137+O137+Q137</f>
        <v>100.00000000000001</v>
      </c>
      <c r="AF137" s="27"/>
      <c r="AG137" s="28"/>
    </row>
    <row r="138" spans="1:33" s="26" customFormat="1" ht="32.25" customHeight="1">
      <c r="A138" s="70"/>
      <c r="B138" s="70"/>
      <c r="D138" s="70" t="s">
        <v>14</v>
      </c>
      <c r="E138" s="85" t="s">
        <v>78</v>
      </c>
      <c r="F138" s="53"/>
      <c r="G138" s="55"/>
      <c r="H138" s="29"/>
      <c r="I138" s="6"/>
      <c r="J138" s="29">
        <v>174861</v>
      </c>
      <c r="K138" s="6">
        <v>36.8</v>
      </c>
      <c r="L138" s="29">
        <v>300360</v>
      </c>
      <c r="M138" s="84">
        <v>63.2</v>
      </c>
      <c r="N138" s="53"/>
      <c r="O138" s="84"/>
      <c r="P138" s="53"/>
      <c r="Q138" s="52"/>
      <c r="R138" s="50"/>
      <c r="S138" s="50"/>
      <c r="T138" s="50"/>
      <c r="U138" s="50"/>
      <c r="V138" s="50"/>
      <c r="W138" s="50"/>
      <c r="X138" s="50" t="s">
        <v>12</v>
      </c>
      <c r="Y138" s="50" t="s">
        <v>12</v>
      </c>
      <c r="Z138" s="50"/>
      <c r="AA138" s="50" t="s">
        <v>12</v>
      </c>
      <c r="AB138" s="53">
        <v>475221</v>
      </c>
      <c r="AC138" s="55">
        <v>100</v>
      </c>
      <c r="AE138" s="1">
        <f>I138+K138+M138+O138</f>
        <v>100</v>
      </c>
      <c r="AF138" s="27"/>
      <c r="AG138" s="28"/>
    </row>
    <row r="139" spans="1:33" s="26" customFormat="1" ht="45" customHeight="1">
      <c r="A139" s="72"/>
      <c r="B139" s="72"/>
      <c r="C139" s="73"/>
      <c r="D139" s="72" t="s">
        <v>16</v>
      </c>
      <c r="E139" s="100" t="s">
        <v>79</v>
      </c>
      <c r="F139" s="94">
        <v>29239</v>
      </c>
      <c r="G139" s="101">
        <v>3.78</v>
      </c>
      <c r="H139" s="61">
        <v>5100</v>
      </c>
      <c r="I139" s="101">
        <v>0.66</v>
      </c>
      <c r="J139" s="94">
        <v>169607</v>
      </c>
      <c r="K139" s="93">
        <v>21.96</v>
      </c>
      <c r="L139" s="94">
        <v>148937</v>
      </c>
      <c r="M139" s="63">
        <v>19.28</v>
      </c>
      <c r="N139" s="94">
        <v>367554</v>
      </c>
      <c r="O139" s="63">
        <v>47.58</v>
      </c>
      <c r="P139" s="94">
        <v>52029</v>
      </c>
      <c r="Q139" s="93">
        <v>6.74</v>
      </c>
      <c r="R139" s="92"/>
      <c r="S139" s="92"/>
      <c r="T139" s="92"/>
      <c r="U139" s="92"/>
      <c r="V139" s="92"/>
      <c r="W139" s="92"/>
      <c r="X139" s="92" t="s">
        <v>12</v>
      </c>
      <c r="Y139" s="92" t="s">
        <v>12</v>
      </c>
      <c r="Z139" s="92"/>
      <c r="AA139" s="92" t="s">
        <v>12</v>
      </c>
      <c r="AB139" s="94">
        <v>772466</v>
      </c>
      <c r="AC139" s="62">
        <v>100</v>
      </c>
      <c r="AE139" s="1">
        <f>G139+I139+K139+M139+O139+Q139</f>
        <v>99.99999999999999</v>
      </c>
      <c r="AF139" s="27"/>
      <c r="AG139" s="28"/>
    </row>
    <row r="140" spans="1:33" s="26" customFormat="1" ht="38.25" customHeight="1">
      <c r="A140" s="144" t="s">
        <v>41</v>
      </c>
      <c r="B140" s="145"/>
      <c r="C140" s="145"/>
      <c r="D140" s="145"/>
      <c r="E140" s="145"/>
      <c r="F140" s="82">
        <v>10000</v>
      </c>
      <c r="G140" s="51">
        <v>0.13</v>
      </c>
      <c r="H140" s="30">
        <v>4526174</v>
      </c>
      <c r="I140" s="57">
        <v>57.24</v>
      </c>
      <c r="J140" s="30">
        <v>1202535</v>
      </c>
      <c r="K140" s="57">
        <v>15.21</v>
      </c>
      <c r="L140" s="82">
        <v>853225</v>
      </c>
      <c r="M140" s="57">
        <v>10.79</v>
      </c>
      <c r="N140" s="82">
        <v>819957</v>
      </c>
      <c r="O140" s="57">
        <v>10.37</v>
      </c>
      <c r="P140" s="82">
        <v>19694</v>
      </c>
      <c r="Q140" s="51">
        <v>0.25</v>
      </c>
      <c r="R140" s="49"/>
      <c r="S140" s="49"/>
      <c r="T140" s="49"/>
      <c r="U140" s="49"/>
      <c r="V140" s="82">
        <v>5000</v>
      </c>
      <c r="W140" s="51">
        <v>0.06</v>
      </c>
      <c r="X140" s="82" t="s">
        <v>12</v>
      </c>
      <c r="Y140" s="54" t="s">
        <v>12</v>
      </c>
      <c r="Z140" s="82">
        <v>470300</v>
      </c>
      <c r="AA140" s="51">
        <v>5.95</v>
      </c>
      <c r="AB140" s="82">
        <v>7906885</v>
      </c>
      <c r="AC140" s="54">
        <v>100</v>
      </c>
      <c r="AE140" s="1" t="e">
        <f>G140+I140+K140+M140+O140+Q140+#REF!+W140+AA140</f>
        <v>#REF!</v>
      </c>
      <c r="AF140" s="27"/>
      <c r="AG140" s="28"/>
    </row>
    <row r="141" spans="1:33" s="26" customFormat="1" ht="26.25" customHeight="1">
      <c r="A141" s="70"/>
      <c r="C141" s="71" t="s">
        <v>19</v>
      </c>
      <c r="D141" s="67"/>
      <c r="E141" s="66"/>
      <c r="F141" s="3"/>
      <c r="G141" s="5"/>
      <c r="H141" s="29">
        <v>4048149</v>
      </c>
      <c r="I141" s="6">
        <v>89.96</v>
      </c>
      <c r="J141" s="29">
        <v>331935</v>
      </c>
      <c r="K141" s="6">
        <v>7.37</v>
      </c>
      <c r="L141" s="29">
        <v>120000</v>
      </c>
      <c r="M141" s="55">
        <v>2.67</v>
      </c>
      <c r="N141" s="3"/>
      <c r="O141" s="50"/>
      <c r="P141" s="3"/>
      <c r="Q141" s="50"/>
      <c r="R141" s="50"/>
      <c r="S141" s="50"/>
      <c r="T141" s="50"/>
      <c r="U141" s="50"/>
      <c r="V141" s="50"/>
      <c r="W141" s="50"/>
      <c r="X141" s="50" t="s">
        <v>12</v>
      </c>
      <c r="Y141" s="50" t="s">
        <v>12</v>
      </c>
      <c r="Z141" s="6"/>
      <c r="AA141" s="5"/>
      <c r="AB141" s="29">
        <v>4500084</v>
      </c>
      <c r="AC141" s="55">
        <v>100</v>
      </c>
      <c r="AE141" s="1">
        <f>I141+K141+M141+O141+Q141</f>
        <v>100</v>
      </c>
      <c r="AF141" s="27"/>
      <c r="AG141" s="28"/>
    </row>
    <row r="142" spans="1:33" s="26" customFormat="1" ht="42.75" customHeight="1">
      <c r="A142" s="70"/>
      <c r="B142" s="70"/>
      <c r="D142" s="70" t="s">
        <v>14</v>
      </c>
      <c r="E142" s="86" t="s">
        <v>80</v>
      </c>
      <c r="F142" s="3"/>
      <c r="G142" s="5"/>
      <c r="H142" s="29">
        <v>1300000</v>
      </c>
      <c r="I142" s="6">
        <v>81.41</v>
      </c>
      <c r="J142" s="29">
        <v>176935</v>
      </c>
      <c r="K142" s="6">
        <v>11.08</v>
      </c>
      <c r="L142" s="29">
        <v>120000</v>
      </c>
      <c r="M142" s="55">
        <v>7.51</v>
      </c>
      <c r="N142" s="3"/>
      <c r="O142" s="50"/>
      <c r="P142" s="50"/>
      <c r="Q142" s="50"/>
      <c r="R142" s="50"/>
      <c r="S142" s="50"/>
      <c r="T142" s="50"/>
      <c r="U142" s="50"/>
      <c r="V142" s="50"/>
      <c r="W142" s="50"/>
      <c r="X142" s="50" t="s">
        <v>12</v>
      </c>
      <c r="Y142" s="50" t="s">
        <v>12</v>
      </c>
      <c r="Z142" s="50"/>
      <c r="AA142" s="50"/>
      <c r="AB142" s="53">
        <v>1596935</v>
      </c>
      <c r="AC142" s="55">
        <v>100</v>
      </c>
      <c r="AE142" s="1">
        <f>I142+K142</f>
        <v>92.49</v>
      </c>
      <c r="AF142" s="27"/>
      <c r="AG142" s="28"/>
    </row>
    <row r="143" spans="1:33" s="26" customFormat="1" ht="74.25" customHeight="1">
      <c r="A143" s="70"/>
      <c r="B143" s="70"/>
      <c r="D143" s="70" t="s">
        <v>16</v>
      </c>
      <c r="E143" s="86" t="s">
        <v>210</v>
      </c>
      <c r="F143" s="3"/>
      <c r="G143" s="5"/>
      <c r="H143" s="29">
        <v>2748149</v>
      </c>
      <c r="I143" s="6">
        <v>94.66</v>
      </c>
      <c r="J143" s="29">
        <v>155000</v>
      </c>
      <c r="K143" s="6">
        <v>5.34</v>
      </c>
      <c r="L143" s="29"/>
      <c r="M143" s="6"/>
      <c r="N143" s="3"/>
      <c r="O143" s="50"/>
      <c r="P143" s="50"/>
      <c r="Q143" s="50"/>
      <c r="R143" s="50"/>
      <c r="S143" s="50"/>
      <c r="T143" s="50"/>
      <c r="U143" s="50"/>
      <c r="V143" s="50"/>
      <c r="W143" s="50"/>
      <c r="X143" s="50" t="s">
        <v>12</v>
      </c>
      <c r="Y143" s="50" t="s">
        <v>12</v>
      </c>
      <c r="Z143" s="50"/>
      <c r="AA143" s="50"/>
      <c r="AB143" s="53">
        <v>2903149</v>
      </c>
      <c r="AC143" s="55">
        <v>100</v>
      </c>
      <c r="AE143" s="1"/>
      <c r="AF143" s="27"/>
      <c r="AG143" s="28"/>
    </row>
    <row r="144" spans="1:33" s="26" customFormat="1" ht="28.5" customHeight="1">
      <c r="A144" s="70"/>
      <c r="C144" s="71" t="s">
        <v>77</v>
      </c>
      <c r="D144" s="67"/>
      <c r="E144" s="66"/>
      <c r="F144" s="53">
        <v>10000</v>
      </c>
      <c r="G144" s="52">
        <v>0.29</v>
      </c>
      <c r="H144" s="29">
        <v>478025</v>
      </c>
      <c r="I144" s="6">
        <v>14.03</v>
      </c>
      <c r="J144" s="29">
        <v>870600</v>
      </c>
      <c r="K144" s="6">
        <v>25.56</v>
      </c>
      <c r="L144" s="29">
        <v>733225</v>
      </c>
      <c r="M144" s="6">
        <v>21.52</v>
      </c>
      <c r="N144" s="29">
        <v>819957</v>
      </c>
      <c r="O144" s="6">
        <v>24.07</v>
      </c>
      <c r="P144" s="29">
        <v>19694</v>
      </c>
      <c r="Q144" s="6">
        <v>0.58</v>
      </c>
      <c r="R144" s="50"/>
      <c r="S144" s="50"/>
      <c r="T144" s="50"/>
      <c r="U144" s="50"/>
      <c r="V144" s="53">
        <v>5000</v>
      </c>
      <c r="W144" s="84">
        <v>0.15</v>
      </c>
      <c r="X144" s="53" t="s">
        <v>12</v>
      </c>
      <c r="Y144" s="52" t="s">
        <v>12</v>
      </c>
      <c r="Z144" s="29">
        <v>470300</v>
      </c>
      <c r="AA144" s="84">
        <v>13.8</v>
      </c>
      <c r="AB144" s="29">
        <v>3406801</v>
      </c>
      <c r="AC144" s="55">
        <v>100</v>
      </c>
      <c r="AE144" s="1" t="e">
        <f>G144+I144+K144+M144+O144+Q144+#REF!+W144+AA144</f>
        <v>#REF!</v>
      </c>
      <c r="AF144" s="27"/>
      <c r="AG144" s="28"/>
    </row>
    <row r="145" spans="1:33" s="26" customFormat="1" ht="26.25" customHeight="1">
      <c r="A145" s="70"/>
      <c r="B145" s="70"/>
      <c r="D145" s="70" t="s">
        <v>14</v>
      </c>
      <c r="E145" s="85" t="s">
        <v>78</v>
      </c>
      <c r="F145" s="53"/>
      <c r="G145" s="52"/>
      <c r="H145" s="29">
        <v>411025</v>
      </c>
      <c r="I145" s="6">
        <v>18.67</v>
      </c>
      <c r="J145" s="29">
        <v>426300</v>
      </c>
      <c r="K145" s="6">
        <v>19.36</v>
      </c>
      <c r="L145" s="29">
        <v>424058</v>
      </c>
      <c r="M145" s="6">
        <v>19.26</v>
      </c>
      <c r="N145" s="29">
        <v>500387</v>
      </c>
      <c r="O145" s="6">
        <v>22.72</v>
      </c>
      <c r="P145" s="3"/>
      <c r="Q145" s="5"/>
      <c r="R145" s="50"/>
      <c r="S145" s="50"/>
      <c r="T145" s="50"/>
      <c r="U145" s="50"/>
      <c r="V145" s="53"/>
      <c r="W145" s="84"/>
      <c r="X145" s="50" t="s">
        <v>12</v>
      </c>
      <c r="Y145" s="50" t="s">
        <v>12</v>
      </c>
      <c r="Z145" s="53">
        <v>440300</v>
      </c>
      <c r="AA145" s="84">
        <v>19.99</v>
      </c>
      <c r="AB145" s="53">
        <v>2202070</v>
      </c>
      <c r="AC145" s="55">
        <v>100</v>
      </c>
      <c r="AE145" s="1">
        <f>G145+I145+K145+O145+AA145</f>
        <v>80.74</v>
      </c>
      <c r="AF145" s="27"/>
      <c r="AG145" s="28"/>
    </row>
    <row r="146" spans="1:33" s="26" customFormat="1" ht="30" customHeight="1">
      <c r="A146" s="70"/>
      <c r="B146" s="70"/>
      <c r="D146" s="70" t="s">
        <v>16</v>
      </c>
      <c r="E146" s="85" t="s">
        <v>79</v>
      </c>
      <c r="F146" s="53">
        <v>10000</v>
      </c>
      <c r="G146" s="52">
        <v>0.83</v>
      </c>
      <c r="H146" s="29">
        <v>67000</v>
      </c>
      <c r="I146" s="6">
        <v>5.56</v>
      </c>
      <c r="J146" s="29">
        <v>444300</v>
      </c>
      <c r="K146" s="6">
        <v>36.88</v>
      </c>
      <c r="L146" s="53">
        <v>309167</v>
      </c>
      <c r="M146" s="6">
        <v>25.66</v>
      </c>
      <c r="N146" s="53">
        <v>319570</v>
      </c>
      <c r="O146" s="6">
        <v>26.53</v>
      </c>
      <c r="P146" s="53">
        <v>19694</v>
      </c>
      <c r="Q146" s="52">
        <v>1.63</v>
      </c>
      <c r="R146" s="50"/>
      <c r="S146" s="50"/>
      <c r="T146" s="50"/>
      <c r="U146" s="50"/>
      <c r="V146" s="53">
        <v>5000</v>
      </c>
      <c r="W146" s="52">
        <v>0.42</v>
      </c>
      <c r="X146" s="53" t="s">
        <v>12</v>
      </c>
      <c r="Y146" s="84" t="s">
        <v>12</v>
      </c>
      <c r="Z146" s="53">
        <v>30000</v>
      </c>
      <c r="AA146" s="84">
        <v>2.49</v>
      </c>
      <c r="AB146" s="53">
        <v>1204731</v>
      </c>
      <c r="AC146" s="55">
        <v>100</v>
      </c>
      <c r="AE146" s="1" t="e">
        <f>I146+K146+M146+O146+Q146+#REF!+W146+AA146</f>
        <v>#REF!</v>
      </c>
      <c r="AF146" s="27"/>
      <c r="AG146" s="28"/>
    </row>
    <row r="147" spans="1:33" s="26" customFormat="1" ht="25.5" customHeight="1">
      <c r="A147" s="144" t="s">
        <v>42</v>
      </c>
      <c r="B147" s="145"/>
      <c r="C147" s="145"/>
      <c r="D147" s="145"/>
      <c r="E147" s="145"/>
      <c r="F147" s="49"/>
      <c r="G147" s="49"/>
      <c r="H147" s="82">
        <v>1202391</v>
      </c>
      <c r="I147" s="57">
        <v>8.54</v>
      </c>
      <c r="J147" s="30">
        <v>11550493</v>
      </c>
      <c r="K147" s="57">
        <v>82.03</v>
      </c>
      <c r="L147" s="82">
        <v>1260309</v>
      </c>
      <c r="M147" s="57">
        <v>8.95</v>
      </c>
      <c r="N147" s="82">
        <v>8377</v>
      </c>
      <c r="O147" s="54">
        <v>0.06</v>
      </c>
      <c r="P147" s="82">
        <v>59756</v>
      </c>
      <c r="Q147" s="51">
        <v>0.42</v>
      </c>
      <c r="R147" s="49"/>
      <c r="S147" s="49"/>
      <c r="T147" s="49"/>
      <c r="U147" s="49"/>
      <c r="V147" s="49"/>
      <c r="W147" s="49"/>
      <c r="X147" s="49" t="s">
        <v>12</v>
      </c>
      <c r="Y147" s="49" t="s">
        <v>12</v>
      </c>
      <c r="Z147" s="49"/>
      <c r="AA147" s="49" t="s">
        <v>12</v>
      </c>
      <c r="AB147" s="82">
        <v>14081326</v>
      </c>
      <c r="AC147" s="54">
        <v>100</v>
      </c>
      <c r="AE147" s="1" t="e">
        <f>G147+I147+K147+M147+O147+Q147+S147+#REF!+U147+W147+AA147</f>
        <v>#REF!</v>
      </c>
      <c r="AF147" s="27"/>
      <c r="AG147" s="28"/>
    </row>
    <row r="148" spans="1:33" s="26" customFormat="1" ht="35.25" customHeight="1">
      <c r="A148" s="70"/>
      <c r="C148" s="71" t="s">
        <v>19</v>
      </c>
      <c r="D148" s="67"/>
      <c r="E148" s="66"/>
      <c r="F148" s="50"/>
      <c r="G148" s="50"/>
      <c r="H148" s="29">
        <v>1038600</v>
      </c>
      <c r="I148" s="55">
        <v>8.77</v>
      </c>
      <c r="J148" s="53">
        <v>10809844</v>
      </c>
      <c r="K148" s="6">
        <v>91.23</v>
      </c>
      <c r="L148" s="53"/>
      <c r="M148" s="55"/>
      <c r="N148" s="50"/>
      <c r="O148" s="5"/>
      <c r="P148" s="50"/>
      <c r="Q148" s="50"/>
      <c r="R148" s="50"/>
      <c r="S148" s="50"/>
      <c r="T148" s="50"/>
      <c r="U148" s="50"/>
      <c r="V148" s="50"/>
      <c r="W148" s="50"/>
      <c r="X148" s="50" t="s">
        <v>12</v>
      </c>
      <c r="Y148" s="50" t="s">
        <v>12</v>
      </c>
      <c r="Z148" s="50"/>
      <c r="AA148" s="50" t="s">
        <v>12</v>
      </c>
      <c r="AB148" s="53">
        <v>11848444</v>
      </c>
      <c r="AC148" s="55">
        <v>100</v>
      </c>
      <c r="AE148" s="1" t="e">
        <f>G148+I148+K148+M148+O148+Q148+S148+#REF!+U148+W148+AA148</f>
        <v>#REF!</v>
      </c>
      <c r="AF148" s="27"/>
      <c r="AG148" s="28"/>
    </row>
    <row r="149" spans="1:33" s="26" customFormat="1" ht="39" customHeight="1">
      <c r="A149" s="70"/>
      <c r="B149" s="70"/>
      <c r="D149" s="70" t="s">
        <v>14</v>
      </c>
      <c r="E149" s="86" t="s">
        <v>119</v>
      </c>
      <c r="F149" s="3"/>
      <c r="G149" s="5"/>
      <c r="H149" s="53"/>
      <c r="I149" s="55"/>
      <c r="J149" s="53">
        <v>10057000</v>
      </c>
      <c r="K149" s="55">
        <v>100</v>
      </c>
      <c r="L149" s="3"/>
      <c r="M149" s="5"/>
      <c r="N149" s="3"/>
      <c r="O149" s="5"/>
      <c r="P149" s="50"/>
      <c r="Q149" s="50"/>
      <c r="R149" s="50"/>
      <c r="S149" s="50"/>
      <c r="T149" s="50"/>
      <c r="U149" s="50"/>
      <c r="V149" s="50"/>
      <c r="W149" s="50"/>
      <c r="X149" s="50" t="s">
        <v>12</v>
      </c>
      <c r="Y149" s="50" t="s">
        <v>12</v>
      </c>
      <c r="Z149" s="50"/>
      <c r="AA149" s="50" t="s">
        <v>12</v>
      </c>
      <c r="AB149" s="53">
        <v>10057000</v>
      </c>
      <c r="AC149" s="55">
        <v>100</v>
      </c>
      <c r="AE149" s="1" t="e">
        <f>G149+I149+K149+M149+O149+Q149+S149+#REF!+U149+W149+AA149</f>
        <v>#REF!</v>
      </c>
      <c r="AF149" s="27"/>
      <c r="AG149" s="28"/>
    </row>
    <row r="150" spans="1:33" s="26" customFormat="1" ht="45" customHeight="1">
      <c r="A150" s="70"/>
      <c r="B150" s="70"/>
      <c r="D150" s="70" t="s">
        <v>16</v>
      </c>
      <c r="E150" s="86" t="s">
        <v>120</v>
      </c>
      <c r="F150" s="3"/>
      <c r="G150" s="5"/>
      <c r="H150" s="53"/>
      <c r="I150" s="55"/>
      <c r="J150" s="53">
        <v>752844</v>
      </c>
      <c r="K150" s="55">
        <v>100</v>
      </c>
      <c r="L150" s="3"/>
      <c r="M150" s="5"/>
      <c r="N150" s="3"/>
      <c r="O150" s="5"/>
      <c r="P150" s="50"/>
      <c r="Q150" s="50"/>
      <c r="R150" s="50"/>
      <c r="S150" s="50"/>
      <c r="T150" s="50"/>
      <c r="U150" s="50"/>
      <c r="V150" s="50"/>
      <c r="W150" s="50"/>
      <c r="X150" s="50" t="s">
        <v>12</v>
      </c>
      <c r="Y150" s="50" t="s">
        <v>12</v>
      </c>
      <c r="Z150" s="50"/>
      <c r="AA150" s="50" t="s">
        <v>12</v>
      </c>
      <c r="AB150" s="53">
        <v>752844</v>
      </c>
      <c r="AC150" s="55">
        <v>100</v>
      </c>
      <c r="AE150" s="1"/>
      <c r="AF150" s="27"/>
      <c r="AG150" s="28"/>
    </row>
    <row r="151" spans="1:33" s="26" customFormat="1" ht="52.5" customHeight="1">
      <c r="A151" s="70"/>
      <c r="B151" s="70"/>
      <c r="D151" s="70" t="s">
        <v>22</v>
      </c>
      <c r="E151" s="86" t="s">
        <v>121</v>
      </c>
      <c r="F151" s="3"/>
      <c r="G151" s="5"/>
      <c r="H151" s="53">
        <v>1038600</v>
      </c>
      <c r="I151" s="55">
        <v>100</v>
      </c>
      <c r="J151" s="3"/>
      <c r="K151" s="55"/>
      <c r="L151" s="3"/>
      <c r="M151" s="5"/>
      <c r="N151" s="3"/>
      <c r="O151" s="5"/>
      <c r="P151" s="50"/>
      <c r="Q151" s="50"/>
      <c r="R151" s="50"/>
      <c r="S151" s="50"/>
      <c r="T151" s="50"/>
      <c r="U151" s="50"/>
      <c r="V151" s="50"/>
      <c r="W151" s="50"/>
      <c r="X151" s="50" t="s">
        <v>12</v>
      </c>
      <c r="Y151" s="50" t="s">
        <v>12</v>
      </c>
      <c r="Z151" s="50"/>
      <c r="AA151" s="50" t="s">
        <v>12</v>
      </c>
      <c r="AB151" s="53">
        <v>1038600</v>
      </c>
      <c r="AC151" s="55">
        <v>100</v>
      </c>
      <c r="AE151" s="1"/>
      <c r="AF151" s="27"/>
      <c r="AG151" s="28"/>
    </row>
    <row r="152" spans="1:33" s="26" customFormat="1" ht="27" customHeight="1">
      <c r="A152" s="70"/>
      <c r="C152" s="71" t="s">
        <v>77</v>
      </c>
      <c r="D152" s="67"/>
      <c r="E152" s="66"/>
      <c r="F152" s="50"/>
      <c r="G152" s="50"/>
      <c r="H152" s="53">
        <v>163791</v>
      </c>
      <c r="I152" s="6">
        <v>7.34</v>
      </c>
      <c r="J152" s="53">
        <v>740649</v>
      </c>
      <c r="K152" s="6">
        <v>33.17</v>
      </c>
      <c r="L152" s="29">
        <v>1260309</v>
      </c>
      <c r="M152" s="84">
        <v>56.44</v>
      </c>
      <c r="N152" s="29">
        <v>8377</v>
      </c>
      <c r="O152" s="5">
        <v>0.37</v>
      </c>
      <c r="P152" s="29">
        <v>59756</v>
      </c>
      <c r="Q152" s="55">
        <v>2.68</v>
      </c>
      <c r="R152" s="50"/>
      <c r="S152" s="50"/>
      <c r="T152" s="50"/>
      <c r="U152" s="50"/>
      <c r="V152" s="50"/>
      <c r="W152" s="50"/>
      <c r="X152" s="50" t="s">
        <v>12</v>
      </c>
      <c r="Y152" s="50" t="s">
        <v>12</v>
      </c>
      <c r="Z152" s="50"/>
      <c r="AA152" s="50" t="s">
        <v>12</v>
      </c>
      <c r="AB152" s="53">
        <v>2232882</v>
      </c>
      <c r="AC152" s="55">
        <v>100</v>
      </c>
      <c r="AE152" s="1">
        <f>I152+K152+M152+O152+Q152</f>
        <v>100.00000000000001</v>
      </c>
      <c r="AF152" s="27"/>
      <c r="AG152" s="28"/>
    </row>
    <row r="153" spans="1:33" s="26" customFormat="1" ht="27" customHeight="1">
      <c r="A153" s="70"/>
      <c r="B153" s="70"/>
      <c r="D153" s="70" t="s">
        <v>14</v>
      </c>
      <c r="E153" s="85" t="s">
        <v>83</v>
      </c>
      <c r="F153" s="50"/>
      <c r="G153" s="50"/>
      <c r="H153" s="53">
        <v>163791</v>
      </c>
      <c r="I153" s="6">
        <v>7.49</v>
      </c>
      <c r="J153" s="53">
        <v>740649</v>
      </c>
      <c r="K153" s="6">
        <v>33.89</v>
      </c>
      <c r="L153" s="29">
        <v>1254809</v>
      </c>
      <c r="M153" s="6">
        <v>57.41</v>
      </c>
      <c r="N153" s="29">
        <v>6275</v>
      </c>
      <c r="O153" s="5">
        <v>0.29</v>
      </c>
      <c r="P153" s="29">
        <v>20000</v>
      </c>
      <c r="Q153" s="55">
        <v>0.92</v>
      </c>
      <c r="R153" s="50"/>
      <c r="S153" s="50"/>
      <c r="T153" s="50"/>
      <c r="U153" s="50"/>
      <c r="V153" s="50"/>
      <c r="W153" s="50"/>
      <c r="X153" s="50" t="s">
        <v>12</v>
      </c>
      <c r="Y153" s="50" t="s">
        <v>12</v>
      </c>
      <c r="Z153" s="50"/>
      <c r="AA153" s="50" t="s">
        <v>12</v>
      </c>
      <c r="AB153" s="53">
        <v>2185524</v>
      </c>
      <c r="AC153" s="55">
        <v>100</v>
      </c>
      <c r="AE153" s="1">
        <f>I153+K153+M153+O153+Q153</f>
        <v>100</v>
      </c>
      <c r="AF153" s="27"/>
      <c r="AG153" s="28"/>
    </row>
    <row r="154" spans="1:33" s="26" customFormat="1" ht="27" customHeight="1">
      <c r="A154" s="70"/>
      <c r="B154" s="70"/>
      <c r="D154" s="70" t="s">
        <v>16</v>
      </c>
      <c r="E154" s="85" t="s">
        <v>84</v>
      </c>
      <c r="F154" s="50"/>
      <c r="G154" s="50"/>
      <c r="H154" s="53"/>
      <c r="I154" s="84"/>
      <c r="J154" s="53"/>
      <c r="K154" s="52"/>
      <c r="L154" s="29">
        <v>5500</v>
      </c>
      <c r="M154" s="6">
        <v>11.61</v>
      </c>
      <c r="N154" s="29">
        <v>2102</v>
      </c>
      <c r="O154" s="5">
        <v>4.44</v>
      </c>
      <c r="P154" s="29">
        <v>39756</v>
      </c>
      <c r="Q154" s="6">
        <v>83.95</v>
      </c>
      <c r="R154" s="50"/>
      <c r="S154" s="50"/>
      <c r="T154" s="50"/>
      <c r="U154" s="50"/>
      <c r="V154" s="50"/>
      <c r="W154" s="50"/>
      <c r="X154" s="50" t="s">
        <v>12</v>
      </c>
      <c r="Y154" s="50" t="s">
        <v>12</v>
      </c>
      <c r="Z154" s="50"/>
      <c r="AA154" s="50" t="s">
        <v>12</v>
      </c>
      <c r="AB154" s="53">
        <v>47358</v>
      </c>
      <c r="AC154" s="55">
        <v>100</v>
      </c>
      <c r="AE154" s="1">
        <f>M154+O154+Q154</f>
        <v>100</v>
      </c>
      <c r="AF154" s="27"/>
      <c r="AG154" s="28"/>
    </row>
    <row r="155" spans="1:33" s="26" customFormat="1" ht="30.75" customHeight="1">
      <c r="A155" s="150" t="s">
        <v>44</v>
      </c>
      <c r="B155" s="151"/>
      <c r="C155" s="151"/>
      <c r="D155" s="151"/>
      <c r="E155" s="151"/>
      <c r="F155" s="49"/>
      <c r="G155" s="49"/>
      <c r="H155" s="49"/>
      <c r="I155" s="49"/>
      <c r="J155" s="49"/>
      <c r="K155" s="49"/>
      <c r="L155" s="82">
        <v>1970</v>
      </c>
      <c r="M155" s="57">
        <v>42.42</v>
      </c>
      <c r="N155" s="82">
        <v>310</v>
      </c>
      <c r="O155" s="51">
        <v>6.68</v>
      </c>
      <c r="P155" s="82">
        <v>2364</v>
      </c>
      <c r="Q155" s="57">
        <v>50.9</v>
      </c>
      <c r="R155" s="49"/>
      <c r="S155" s="49"/>
      <c r="T155" s="49"/>
      <c r="U155" s="49"/>
      <c r="V155" s="49"/>
      <c r="W155" s="49"/>
      <c r="X155" s="49" t="s">
        <v>12</v>
      </c>
      <c r="Y155" s="49" t="s">
        <v>12</v>
      </c>
      <c r="Z155" s="49"/>
      <c r="AA155" s="49" t="s">
        <v>12</v>
      </c>
      <c r="AB155" s="82">
        <v>4644</v>
      </c>
      <c r="AC155" s="51">
        <v>100</v>
      </c>
      <c r="AE155" s="1" t="e">
        <f>G155+I155+K155+M155+O155+Q155+S155+#REF!+U155+W155+AA155</f>
        <v>#REF!</v>
      </c>
      <c r="AF155" s="27"/>
      <c r="AG155" s="28"/>
    </row>
    <row r="156" spans="1:33" s="26" customFormat="1" ht="28.5" customHeight="1">
      <c r="A156" s="144" t="s">
        <v>85</v>
      </c>
      <c r="B156" s="145"/>
      <c r="C156" s="145"/>
      <c r="D156" s="145"/>
      <c r="E156" s="145"/>
      <c r="F156" s="49"/>
      <c r="G156" s="49"/>
      <c r="H156" s="49"/>
      <c r="I156" s="49"/>
      <c r="J156" s="49"/>
      <c r="K156" s="49"/>
      <c r="L156" s="82">
        <v>1970</v>
      </c>
      <c r="M156" s="57">
        <v>42.42</v>
      </c>
      <c r="N156" s="82">
        <v>310</v>
      </c>
      <c r="O156" s="57">
        <v>6.68</v>
      </c>
      <c r="P156" s="82">
        <v>2364</v>
      </c>
      <c r="Q156" s="57">
        <v>50.9</v>
      </c>
      <c r="R156" s="49"/>
      <c r="S156" s="49"/>
      <c r="T156" s="49"/>
      <c r="U156" s="49"/>
      <c r="V156" s="49"/>
      <c r="W156" s="49"/>
      <c r="X156" s="49" t="s">
        <v>12</v>
      </c>
      <c r="Y156" s="49" t="s">
        <v>12</v>
      </c>
      <c r="Z156" s="49"/>
      <c r="AA156" s="49" t="s">
        <v>12</v>
      </c>
      <c r="AB156" s="82">
        <v>4644</v>
      </c>
      <c r="AC156" s="51">
        <v>100</v>
      </c>
      <c r="AE156" s="1" t="e">
        <f>G156+I156+K156+M156+O156+Q156+S156+#REF!+U156+W156+AA156</f>
        <v>#REF!</v>
      </c>
      <c r="AF156" s="27"/>
      <c r="AG156" s="28"/>
    </row>
    <row r="157" spans="1:33" s="26" customFormat="1" ht="28.5" customHeight="1">
      <c r="A157" s="70"/>
      <c r="C157" s="71" t="s">
        <v>13</v>
      </c>
      <c r="D157" s="67"/>
      <c r="E157" s="66"/>
      <c r="F157" s="50"/>
      <c r="G157" s="50"/>
      <c r="H157" s="50"/>
      <c r="I157" s="50"/>
      <c r="J157" s="50"/>
      <c r="K157" s="50"/>
      <c r="L157" s="53">
        <v>1970</v>
      </c>
      <c r="M157" s="6">
        <v>42.42</v>
      </c>
      <c r="N157" s="53">
        <v>310</v>
      </c>
      <c r="O157" s="6">
        <v>6.68</v>
      </c>
      <c r="P157" s="53">
        <v>2364</v>
      </c>
      <c r="Q157" s="6">
        <v>50.9</v>
      </c>
      <c r="R157" s="50"/>
      <c r="S157" s="50"/>
      <c r="T157" s="50"/>
      <c r="U157" s="50"/>
      <c r="V157" s="50"/>
      <c r="W157" s="50"/>
      <c r="X157" s="50" t="s">
        <v>12</v>
      </c>
      <c r="Y157" s="50" t="s">
        <v>12</v>
      </c>
      <c r="Z157" s="50"/>
      <c r="AA157" s="50" t="s">
        <v>12</v>
      </c>
      <c r="AB157" s="53">
        <v>4644</v>
      </c>
      <c r="AC157" s="52">
        <v>100</v>
      </c>
      <c r="AE157" s="1" t="e">
        <f>G157+I157+K157+M157+O157+Q157+S157+#REF!+U157+W157+AA157</f>
        <v>#REF!</v>
      </c>
      <c r="AF157" s="27"/>
      <c r="AG157" s="28"/>
    </row>
    <row r="158" spans="1:33" s="26" customFormat="1" ht="16.5" customHeight="1">
      <c r="A158" s="70"/>
      <c r="C158" s="71"/>
      <c r="D158" s="67"/>
      <c r="E158" s="66"/>
      <c r="F158" s="50"/>
      <c r="G158" s="50"/>
      <c r="H158" s="50"/>
      <c r="I158" s="50"/>
      <c r="J158" s="50"/>
      <c r="K158" s="50"/>
      <c r="L158" s="53"/>
      <c r="M158" s="52"/>
      <c r="N158" s="52"/>
      <c r="O158" s="52"/>
      <c r="P158" s="53"/>
      <c r="Q158" s="52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3"/>
      <c r="AC158" s="52"/>
      <c r="AE158" s="1"/>
      <c r="AF158" s="27"/>
      <c r="AG158" s="28"/>
    </row>
    <row r="159" spans="1:33" s="26" customFormat="1" ht="45.75" customHeight="1">
      <c r="A159" s="70"/>
      <c r="C159" s="71"/>
      <c r="D159" s="67"/>
      <c r="E159" s="66"/>
      <c r="F159" s="40"/>
      <c r="G159" s="40"/>
      <c r="H159" s="40"/>
      <c r="I159" s="40"/>
      <c r="J159" s="40"/>
      <c r="K159" s="40"/>
      <c r="L159" s="41"/>
      <c r="M159" s="42"/>
      <c r="N159" s="41"/>
      <c r="O159" s="42"/>
      <c r="P159" s="41"/>
      <c r="Q159" s="42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3"/>
      <c r="AC159" s="44"/>
      <c r="AE159" s="1"/>
      <c r="AF159" s="27"/>
      <c r="AG159" s="28"/>
    </row>
    <row r="160" spans="1:50" s="38" customFormat="1" ht="30" customHeight="1">
      <c r="A160" s="142" t="s">
        <v>94</v>
      </c>
      <c r="B160" s="143"/>
      <c r="C160" s="143"/>
      <c r="D160" s="143"/>
      <c r="E160" s="143"/>
      <c r="F160" s="80" t="s">
        <v>180</v>
      </c>
      <c r="G160" s="80" t="s">
        <v>181</v>
      </c>
      <c r="H160" s="80" t="s">
        <v>182</v>
      </c>
      <c r="I160" s="80" t="s">
        <v>183</v>
      </c>
      <c r="J160" s="80" t="s">
        <v>184</v>
      </c>
      <c r="K160" s="80" t="s">
        <v>185</v>
      </c>
      <c r="L160" s="80" t="s">
        <v>186</v>
      </c>
      <c r="M160" s="80" t="s">
        <v>187</v>
      </c>
      <c r="N160" s="80" t="s">
        <v>188</v>
      </c>
      <c r="O160" s="80" t="s">
        <v>189</v>
      </c>
      <c r="P160" s="80" t="s">
        <v>190</v>
      </c>
      <c r="Q160" s="80">
        <v>0.42</v>
      </c>
      <c r="R160" s="80" t="s">
        <v>161</v>
      </c>
      <c r="S160" s="80" t="s">
        <v>191</v>
      </c>
      <c r="T160" s="80" t="s">
        <v>175</v>
      </c>
      <c r="U160" s="80" t="s">
        <v>96</v>
      </c>
      <c r="V160" s="80" t="s">
        <v>192</v>
      </c>
      <c r="W160" s="80" t="s">
        <v>193</v>
      </c>
      <c r="X160" s="80" t="s">
        <v>12</v>
      </c>
      <c r="Y160" s="80" t="s">
        <v>12</v>
      </c>
      <c r="Z160" s="80" t="s">
        <v>194</v>
      </c>
      <c r="AA160" s="80" t="s">
        <v>195</v>
      </c>
      <c r="AB160" s="80" t="s">
        <v>196</v>
      </c>
      <c r="AC160" s="80" t="s">
        <v>160</v>
      </c>
      <c r="AD160" s="32"/>
      <c r="AE160" s="1" t="e">
        <f>G160+I160+K160+M160+O160+Q160+S160+#REF!+W160+AA160</f>
        <v>#REF!</v>
      </c>
      <c r="AF160" s="24"/>
      <c r="AG160" s="25"/>
      <c r="AH160" s="33"/>
      <c r="AI160" s="34"/>
      <c r="AJ160" s="35"/>
      <c r="AK160" s="34"/>
      <c r="AL160" s="35"/>
      <c r="AM160" s="34"/>
      <c r="AN160" s="33"/>
      <c r="AO160" s="34"/>
      <c r="AP160" s="33"/>
      <c r="AQ160" s="34"/>
      <c r="AR160" s="36"/>
      <c r="AS160" s="36"/>
      <c r="AT160" s="36"/>
      <c r="AU160" s="36"/>
      <c r="AV160" s="36"/>
      <c r="AW160" s="34"/>
      <c r="AX160" s="37"/>
    </row>
    <row r="161" spans="1:31" ht="21.75" customHeight="1">
      <c r="A161" s="106" t="s">
        <v>199</v>
      </c>
      <c r="B161" s="21"/>
      <c r="C161" s="21"/>
      <c r="N161" s="7"/>
      <c r="P161" s="107" t="s">
        <v>200</v>
      </c>
      <c r="AE161" s="1" t="e">
        <f>G161+I161+K161+M161+O161+Q161+S161+#REF!+U161+W161+AA161</f>
        <v>#REF!</v>
      </c>
    </row>
    <row r="163" spans="32:33" ht="16.5" customHeight="1">
      <c r="AF163" s="39"/>
      <c r="AG163" s="24"/>
    </row>
    <row r="164" ht="16.5" customHeight="1">
      <c r="AF164" s="39"/>
    </row>
  </sheetData>
  <sheetProtection/>
  <mergeCells count="37">
    <mergeCell ref="A101:E101"/>
    <mergeCell ref="A7:E7"/>
    <mergeCell ref="A8:E8"/>
    <mergeCell ref="A19:E19"/>
    <mergeCell ref="A39:E39"/>
    <mergeCell ref="A76:E76"/>
    <mergeCell ref="A12:E12"/>
    <mergeCell ref="A13:E13"/>
    <mergeCell ref="A102:E102"/>
    <mergeCell ref="A104:E104"/>
    <mergeCell ref="A156:E156"/>
    <mergeCell ref="A110:E110"/>
    <mergeCell ref="A112:E112"/>
    <mergeCell ref="A108:E108"/>
    <mergeCell ref="A118:E118"/>
    <mergeCell ref="A119:E119"/>
    <mergeCell ref="A124:E124"/>
    <mergeCell ref="A155:E155"/>
    <mergeCell ref="A3:E5"/>
    <mergeCell ref="T4:U4"/>
    <mergeCell ref="E1:O1"/>
    <mergeCell ref="A160:E160"/>
    <mergeCell ref="A140:E140"/>
    <mergeCell ref="A147:E147"/>
    <mergeCell ref="F4:G4"/>
    <mergeCell ref="H4:I4"/>
    <mergeCell ref="J4:K4"/>
    <mergeCell ref="L4:M4"/>
    <mergeCell ref="AB3:AC4"/>
    <mergeCell ref="V4:W4"/>
    <mergeCell ref="N4:O4"/>
    <mergeCell ref="P4:Q4"/>
    <mergeCell ref="R4:S4"/>
    <mergeCell ref="Z3:AA4"/>
    <mergeCell ref="P3:W3"/>
    <mergeCell ref="F3:O3"/>
    <mergeCell ref="X3:Y4"/>
  </mergeCells>
  <printOptions horizontalCentered="1"/>
  <pageMargins left="0.35433070866141736" right="0.35433070866141736" top="0.7874015748031497" bottom="0.6692913385826772" header="0.3937007874015748" footer="0.3937007874015748"/>
  <pageSetup firstPageNumber="1" useFirstPageNumber="1" horizontalDpi="600" verticalDpi="600" orientation="portrait" pageOrder="overThenDown" paperSize="9" scale="86" r:id="rId1"/>
  <rowBreaks count="7" manualBreakCount="7">
    <brk id="25" max="28" man="1"/>
    <brk id="41" max="28" man="1"/>
    <brk id="60" max="28" man="1"/>
    <brk id="81" max="28" man="1"/>
    <brk id="98" max="28" man="1"/>
    <brk id="120" max="28" man="1"/>
    <brk id="139" max="28" man="1"/>
  </rowBreaks>
  <colBreaks count="1" manualBreakCount="1">
    <brk id="15" max="1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李珮甄</dc:creator>
  <cp:keywords/>
  <dc:description/>
  <cp:lastModifiedBy>鄭惠如</cp:lastModifiedBy>
  <cp:lastPrinted>2023-08-17T12:13:36Z</cp:lastPrinted>
  <dcterms:created xsi:type="dcterms:W3CDTF">2018-07-30T07:21:32Z</dcterms:created>
  <dcterms:modified xsi:type="dcterms:W3CDTF">2023-08-17T12:13:40Z</dcterms:modified>
  <cp:category/>
  <cp:version/>
  <cp:contentType/>
  <cp:contentStatus/>
</cp:coreProperties>
</file>