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52" activeTab="0"/>
  </bookViews>
  <sheets>
    <sheet name="Sheet1" sheetId="1" r:id="rId1"/>
    <sheet name="工作表1" sheetId="2" r:id="rId2"/>
  </sheets>
  <definedNames>
    <definedName name="_xlnm.Print_Area" localSheetId="0">'Sheet1'!$A$1:$T$235</definedName>
  </definedNames>
  <calcPr fullCalcOnLoad="1"/>
</workbook>
</file>

<file path=xl/sharedStrings.xml><?xml version="1.0" encoding="utf-8"?>
<sst xmlns="http://schemas.openxmlformats.org/spreadsheetml/2006/main" count="2316" uniqueCount="856">
  <si>
    <t>１４１固 定 資 產 建 設 改 良 擴 充</t>
  </si>
  <si>
    <t>單位：新臺幣千元</t>
  </si>
  <si>
    <t>全　　　　　　　　　　　　部</t>
  </si>
  <si>
    <t>計　　　　　　　　　　畫</t>
  </si>
  <si>
    <t>預　　　　算　　　　數</t>
  </si>
  <si>
    <t>投 資 總 額</t>
  </si>
  <si>
    <t>資　　　　　　金　　　　　　來　　　　　　源</t>
  </si>
  <si>
    <t>進 度 起
迄 年 月</t>
  </si>
  <si>
    <t>本　年　度</t>
  </si>
  <si>
    <t>截至本年度累計</t>
  </si>
  <si>
    <t>自　　　　有　　　　資　　　　金</t>
  </si>
  <si>
    <t>外 借 資 金</t>
  </si>
  <si>
    <t>金　額</t>
  </si>
  <si>
    <t>營 運 資 金</t>
  </si>
  <si>
    <t>出售不適用
資　　　產</t>
  </si>
  <si>
    <t>增　資</t>
  </si>
  <si>
    <t>其　他</t>
  </si>
  <si>
    <t/>
  </si>
  <si>
    <t>1.</t>
  </si>
  <si>
    <t>2.</t>
  </si>
  <si>
    <t>3.</t>
  </si>
  <si>
    <t>7.</t>
  </si>
  <si>
    <t>基  金  及  計  畫  名  稱</t>
  </si>
  <si>
    <t>2.</t>
  </si>
  <si>
    <t>3.</t>
  </si>
  <si>
    <t>1.</t>
  </si>
  <si>
    <t>104.01-113.12</t>
  </si>
  <si>
    <t>計 畫 及 其 成 本 效 益 分 析 綜 計 表</t>
  </si>
  <si>
    <t>4.</t>
  </si>
  <si>
    <t>5.</t>
  </si>
  <si>
    <t>6.</t>
  </si>
  <si>
    <t>8.</t>
  </si>
  <si>
    <t>106.01-115.12</t>
  </si>
  <si>
    <t>106.01-114.12</t>
  </si>
  <si>
    <t>9.</t>
  </si>
  <si>
    <t>10.</t>
  </si>
  <si>
    <t>11.</t>
  </si>
  <si>
    <t>12.</t>
  </si>
  <si>
    <t>占全部
計畫%</t>
  </si>
  <si>
    <t>108.01-113.12</t>
  </si>
  <si>
    <t>108.01-115.12</t>
  </si>
  <si>
    <t>105.01-115.12</t>
  </si>
  <si>
    <t>107.07-121.12</t>
  </si>
  <si>
    <t>107.02-117.12</t>
  </si>
  <si>
    <t>108.01-117.12</t>
  </si>
  <si>
    <t>108.01-123.12</t>
  </si>
  <si>
    <r>
      <rPr>
        <sz val="10"/>
        <rFont val="新細明體"/>
        <family val="1"/>
      </rPr>
      <t>高雄港洲際貨櫃二期大林石化油品儲運中心投資計畫</t>
    </r>
  </si>
  <si>
    <t>5.</t>
  </si>
  <si>
    <t>台灣電力股份有限公司</t>
  </si>
  <si>
    <t>中國輸出入銀行</t>
  </si>
  <si>
    <t>臺灣金融控股股份有限公司</t>
  </si>
  <si>
    <t>臺灣土地銀行股份有限公司</t>
  </si>
  <si>
    <t>財政部印刷廠</t>
  </si>
  <si>
    <t>臺灣菸酒股份有限公司</t>
  </si>
  <si>
    <t>中華郵政股份有限公司</t>
  </si>
  <si>
    <t>桃園國際機場股份有限公司</t>
  </si>
  <si>
    <t>中央存款保險股份有限公司</t>
  </si>
  <si>
    <t>109.01-115.12</t>
  </si>
  <si>
    <t>6.</t>
  </si>
  <si>
    <t>108.04-114.12</t>
  </si>
  <si>
    <t>107.01-114.12</t>
  </si>
  <si>
    <t>108.08-119.12</t>
  </si>
  <si>
    <t>108.05-114.12</t>
  </si>
  <si>
    <t>108.01-114.12</t>
  </si>
  <si>
    <t>106.01-113.12</t>
  </si>
  <si>
    <t>108.08-115.07</t>
  </si>
  <si>
    <t>二、一般建築及設備計畫</t>
  </si>
  <si>
    <t>100</t>
  </si>
  <si>
    <t>4.</t>
  </si>
  <si>
    <t>109.01-114.12</t>
  </si>
  <si>
    <t>-</t>
  </si>
  <si>
    <r>
      <rPr>
        <sz val="9"/>
        <rFont val="細明體"/>
        <family val="3"/>
      </rPr>
      <t>廠五分車延駛至嘉義高鐵站投資計畫」</t>
    </r>
    <r>
      <rPr>
        <sz val="9"/>
        <rFont val="Times New Roman"/>
        <family val="1"/>
      </rPr>
      <t>30,619</t>
    </r>
    <r>
      <rPr>
        <sz val="9"/>
        <rFont val="細明體"/>
        <family val="3"/>
      </rPr>
      <t>千元，台灣電力公司「風力發電第五期計畫」</t>
    </r>
    <r>
      <rPr>
        <sz val="9"/>
        <rFont val="Times New Roman"/>
        <family val="1"/>
      </rPr>
      <t>263,951</t>
    </r>
    <r>
      <rPr>
        <sz val="9"/>
        <rFont val="細明體"/>
        <family val="3"/>
      </rPr>
      <t>千元、「大林電廠更新改建計畫</t>
    </r>
  </si>
  <si>
    <t>101.01-115.12</t>
  </si>
  <si>
    <t>1,735</t>
  </si>
  <si>
    <t>110.01-114.06</t>
  </si>
  <si>
    <t>110.01-117.12</t>
  </si>
  <si>
    <t>110.01-119.12</t>
  </si>
  <si>
    <t>110.07-114.12</t>
  </si>
  <si>
    <t>110.01-113.12</t>
  </si>
  <si>
    <t>13.</t>
  </si>
  <si>
    <t>14.</t>
  </si>
  <si>
    <t>15.</t>
  </si>
  <si>
    <t>16.</t>
  </si>
  <si>
    <t>17.</t>
  </si>
  <si>
    <t>18.</t>
  </si>
  <si>
    <t>19.</t>
  </si>
  <si>
    <t>20.</t>
  </si>
  <si>
    <t>21.</t>
  </si>
  <si>
    <t>22.</t>
  </si>
  <si>
    <t>23.</t>
  </si>
  <si>
    <t>24.</t>
  </si>
  <si>
    <t xml:space="preserve"> </t>
  </si>
  <si>
    <t>3,439,742</t>
  </si>
  <si>
    <t>269,858,424</t>
  </si>
  <si>
    <t>106.01-113.06</t>
  </si>
  <si>
    <t>計畫報修</t>
  </si>
  <si>
    <t>計畫未核定</t>
  </si>
  <si>
    <r>
      <rPr>
        <sz val="10"/>
        <rFont val="新細明體"/>
        <family val="1"/>
      </rPr>
      <t>天然氣事業部第三座液化天然氣接收站投資計畫</t>
    </r>
  </si>
  <si>
    <r>
      <rPr>
        <sz val="9"/>
        <rFont val="新細明體"/>
        <family val="1"/>
      </rPr>
      <t>及完成法定程序，依規定辦理。</t>
    </r>
  </si>
  <si>
    <r>
      <rPr>
        <sz val="9"/>
        <rFont val="新細明體"/>
        <family val="1"/>
      </rPr>
      <t>定及完成法定程序，依規定辦理。</t>
    </r>
  </si>
  <si>
    <r>
      <rPr>
        <sz val="9"/>
        <rFont val="細明體"/>
        <family val="3"/>
      </rPr>
      <t>、台灣自來水公司「備援調度幹管工程計畫」、「建置水資源智慧管理及創新節水技術計畫」、「加強平地人工湖及伏流水推動計</t>
    </r>
  </si>
  <si>
    <r>
      <rPr>
        <sz val="9"/>
        <rFont val="細明體"/>
        <family val="3"/>
      </rPr>
      <t>，臺灣土地銀行公司「一般建築及設備計畫」</t>
    </r>
    <r>
      <rPr>
        <sz val="9"/>
        <rFont val="Times New Roman"/>
        <family val="1"/>
      </rPr>
      <t>100,870</t>
    </r>
    <r>
      <rPr>
        <sz val="9"/>
        <rFont val="細明體"/>
        <family val="3"/>
      </rPr>
      <t>千元，臺灣菸酒公司「一般建築及設備計畫」</t>
    </r>
    <r>
      <rPr>
        <sz val="9"/>
        <rFont val="Times New Roman"/>
        <family val="1"/>
      </rPr>
      <t>141,158</t>
    </r>
    <r>
      <rPr>
        <sz val="9"/>
        <rFont val="細明體"/>
        <family val="3"/>
      </rPr>
      <t>千元。</t>
    </r>
  </si>
  <si>
    <r>
      <rPr>
        <sz val="9"/>
        <rFont val="細明體"/>
        <family val="3"/>
      </rPr>
      <t>源智慧管理及創新節水技術計畫」、「加強平地人工湖及伏流水推動計</t>
    </r>
    <r>
      <rPr>
        <sz val="9"/>
        <rFont val="Times New Roman"/>
        <family val="1"/>
      </rPr>
      <t xml:space="preserve"> </t>
    </r>
    <r>
      <rPr>
        <sz val="9"/>
        <rFont val="細明體"/>
        <family val="3"/>
      </rPr>
      <t>畫－烏溪伏流水二期」、臺灣鐵路管理局「高鐵彰化站與臺</t>
    </r>
  </si>
  <si>
    <r>
      <rPr>
        <sz val="9"/>
        <rFont val="細明體"/>
        <family val="3"/>
      </rPr>
      <t>行公司「一般建築及設備計畫」</t>
    </r>
    <r>
      <rPr>
        <sz val="9"/>
        <rFont val="Times New Roman"/>
        <family val="1"/>
      </rPr>
      <t>100,870</t>
    </r>
    <r>
      <rPr>
        <sz val="9"/>
        <rFont val="細明體"/>
        <family val="3"/>
      </rPr>
      <t>千元，臺灣菸酒公司「一般建築及設備計畫」</t>
    </r>
    <r>
      <rPr>
        <sz val="9"/>
        <rFont val="Times New Roman"/>
        <family val="1"/>
      </rPr>
      <t>141,158</t>
    </r>
    <r>
      <rPr>
        <sz val="9"/>
        <rFont val="細明體"/>
        <family val="3"/>
      </rPr>
      <t>千元。</t>
    </r>
  </si>
  <si>
    <r>
      <rPr>
        <sz val="9"/>
        <rFont val="細明體"/>
        <family val="3"/>
      </rPr>
      <t>分車延駛至嘉義高鐵站投資計畫」</t>
    </r>
    <r>
      <rPr>
        <sz val="9"/>
        <rFont val="Times New Roman"/>
        <family val="1"/>
      </rPr>
      <t>30,619</t>
    </r>
    <r>
      <rPr>
        <sz val="9"/>
        <rFont val="細明體"/>
        <family val="3"/>
      </rPr>
      <t>千元，台灣電力公司「風力發電第五期計畫」</t>
    </r>
    <r>
      <rPr>
        <sz val="9"/>
        <rFont val="Times New Roman"/>
        <family val="1"/>
      </rPr>
      <t>263,951</t>
    </r>
    <r>
      <rPr>
        <sz val="9"/>
        <rFont val="細明體"/>
        <family val="3"/>
      </rPr>
      <t>千元、「大林電廠更新改建計畫</t>
    </r>
    <r>
      <rPr>
        <sz val="9"/>
        <rFont val="Times New Roman"/>
        <family val="1"/>
      </rPr>
      <t xml:space="preserve"> </t>
    </r>
    <r>
      <rPr>
        <sz val="9"/>
        <rFont val="細明體"/>
        <family val="3"/>
      </rPr>
      <t>」</t>
    </r>
  </si>
  <si>
    <t>1,278,336,775</t>
  </si>
  <si>
    <t>台灣自來水股份有限公司</t>
  </si>
  <si>
    <t>台灣中油股份有限公司</t>
  </si>
  <si>
    <t>台灣糖業股份有限公司</t>
  </si>
  <si>
    <t>中央銀行</t>
  </si>
  <si>
    <t>主管-華康中黑體</t>
  </si>
  <si>
    <t>事業-微軟正黑體</t>
  </si>
  <si>
    <t>205,525,196</t>
  </si>
  <si>
    <t>1,878,338,165</t>
  </si>
  <si>
    <r>
      <t xml:space="preserve">           </t>
    </r>
  </si>
  <si>
    <t>項計畫，正循行政程序報核中，俟計畫核定及完成法定程序，依規定辦理。</t>
  </si>
  <si>
    <t>畫，正循行政程序報核中，俟計畫核定及完成法定程序，依規定辦理。</t>
  </si>
  <si>
    <t xml:space="preserve">           </t>
  </si>
  <si>
    <t>項計畫，正循行政程序修正中，俟修正計畫核定及完成法定程序，依規定辦理。</t>
  </si>
  <si>
    <t>2,606,075,160</t>
  </si>
  <si>
    <t>518,770,322</t>
  </si>
  <si>
    <t>三、一般建築及設備計畫</t>
  </si>
  <si>
    <t>111.01-115.12</t>
  </si>
  <si>
    <t>0.61</t>
  </si>
  <si>
    <t>2.40</t>
  </si>
  <si>
    <t>5.06</t>
  </si>
  <si>
    <t>5.35</t>
  </si>
  <si>
    <t>3.82</t>
  </si>
  <si>
    <t>111.07-114.06</t>
  </si>
  <si>
    <t>4.21</t>
  </si>
  <si>
    <t>4.46</t>
  </si>
  <si>
    <t>4.25</t>
  </si>
  <si>
    <t>經　濟　部　主　管</t>
  </si>
  <si>
    <t>111.07-115.12</t>
  </si>
  <si>
    <t>3.76</t>
  </si>
  <si>
    <t>6.90</t>
  </si>
  <si>
    <t>11.65</t>
  </si>
  <si>
    <t>108.01-116.12</t>
  </si>
  <si>
    <t>3.67</t>
  </si>
  <si>
    <t>104,422</t>
  </si>
  <si>
    <t>102.01-113.12</t>
  </si>
  <si>
    <t>1.80</t>
  </si>
  <si>
    <t>1.93</t>
  </si>
  <si>
    <t>110.01-115.12</t>
  </si>
  <si>
    <t>2.50</t>
  </si>
  <si>
    <t>110.01-114.12</t>
  </si>
  <si>
    <t>3.68</t>
  </si>
  <si>
    <t>6.55</t>
  </si>
  <si>
    <t>3.73</t>
  </si>
  <si>
    <t>3.19</t>
  </si>
  <si>
    <t>2.67</t>
  </si>
  <si>
    <t>11.05</t>
  </si>
  <si>
    <t>44.00</t>
  </si>
  <si>
    <t>25.</t>
  </si>
  <si>
    <t>81.07-103.12</t>
  </si>
  <si>
    <t>27.</t>
  </si>
  <si>
    <t>26.</t>
  </si>
  <si>
    <t>1.45</t>
  </si>
  <si>
    <t>111.01-123.12</t>
  </si>
  <si>
    <t>1.35</t>
  </si>
  <si>
    <t>3.16</t>
  </si>
  <si>
    <t>111.01-116.12</t>
  </si>
  <si>
    <t>1.36</t>
  </si>
  <si>
    <t>107.07-122.12</t>
  </si>
  <si>
    <t>1.43</t>
  </si>
  <si>
    <t>1.97</t>
  </si>
  <si>
    <t>175,839,898</t>
  </si>
  <si>
    <t>1,778,825,117</t>
  </si>
  <si>
    <t>206,037,802</t>
  </si>
  <si>
    <t>1,932,600</t>
  </si>
  <si>
    <t>2,541,108</t>
  </si>
  <si>
    <t>1,568,313,607</t>
  </si>
  <si>
    <t>36.00</t>
  </si>
  <si>
    <t>22.40</t>
  </si>
  <si>
    <t>繼續</t>
  </si>
  <si>
    <t>新興</t>
  </si>
  <si>
    <t>一般</t>
  </si>
  <si>
    <t>台電</t>
  </si>
  <si>
    <t>中油</t>
  </si>
  <si>
    <t>台水</t>
  </si>
  <si>
    <t>台糖</t>
  </si>
  <si>
    <t>#離岸</t>
  </si>
  <si>
    <t>#集集</t>
  </si>
  <si>
    <t>2,803,203,467</t>
  </si>
  <si>
    <t>549,843,219</t>
  </si>
  <si>
    <t>202,058,416</t>
  </si>
  <si>
    <t>5,815,162</t>
  </si>
  <si>
    <t>2,045,382,248</t>
  </si>
  <si>
    <t>290,055,073</t>
  </si>
  <si>
    <r>
      <rPr>
        <sz val="11"/>
        <rFont val="新細明體"/>
        <family val="1"/>
      </rPr>
      <t>目　　標　　能　　量</t>
    </r>
  </si>
  <si>
    <t>行　政　院　主　管</t>
  </si>
  <si>
    <r>
      <rPr>
        <sz val="10"/>
        <rFont val="新細明體"/>
        <family val="1"/>
      </rPr>
      <t>一般建築及設備計畫</t>
    </r>
  </si>
  <si>
    <r>
      <rPr>
        <sz val="10"/>
        <rFont val="新細明體"/>
        <family val="1"/>
      </rPr>
      <t>分年性項目</t>
    </r>
  </si>
  <si>
    <r>
      <rPr>
        <sz val="10"/>
        <rFont val="新細明體"/>
        <family val="1"/>
      </rPr>
      <t>一次性項目</t>
    </r>
  </si>
  <si>
    <r>
      <rPr>
        <sz val="10"/>
        <rFont val="新細明體"/>
        <family val="1"/>
      </rPr>
      <t>一、繼續計畫</t>
    </r>
  </si>
  <si>
    <r>
      <rPr>
        <sz val="10"/>
        <rFont val="新細明體"/>
        <family val="1"/>
      </rPr>
      <t>二、新興計畫</t>
    </r>
  </si>
  <si>
    <r>
      <rPr>
        <sz val="10"/>
        <rFont val="新細明體"/>
        <family val="1"/>
      </rPr>
      <t>一、繼續計畫</t>
    </r>
  </si>
  <si>
    <r>
      <rPr>
        <sz val="10"/>
        <rFont val="新細明體"/>
        <family val="1"/>
      </rPr>
      <t>三、一般建築及設備計畫</t>
    </r>
  </si>
  <si>
    <r>
      <rPr>
        <sz val="10"/>
        <rFont val="新細明體"/>
        <family val="1"/>
      </rPr>
      <t>二、新興計畫</t>
    </r>
  </si>
  <si>
    <t>財　政　部　主　管</t>
  </si>
  <si>
    <r>
      <rPr>
        <sz val="10"/>
        <rFont val="新細明體"/>
        <family val="1"/>
      </rPr>
      <t>二、一般建築及設備計畫</t>
    </r>
  </si>
  <si>
    <t>交　通　部　主　管</t>
  </si>
  <si>
    <r>
      <rPr>
        <sz val="10"/>
        <rFont val="新細明體"/>
        <family val="1"/>
      </rPr>
      <t>臺鐵電務智慧化提升計畫</t>
    </r>
  </si>
  <si>
    <r>
      <rPr>
        <sz val="10"/>
        <rFont val="新細明體"/>
        <family val="1"/>
      </rPr>
      <t>高鐵彰化站與臺鐵轉乘接駁計畫</t>
    </r>
  </si>
  <si>
    <r>
      <rPr>
        <sz val="10"/>
        <rFont val="新細明體"/>
        <family val="1"/>
      </rPr>
      <t>臺鐵集集支線基礎設施改善計畫</t>
    </r>
  </si>
  <si>
    <t>金融監督管理委員會主管</t>
  </si>
  <si>
    <r>
      <rPr>
        <b/>
        <sz val="11"/>
        <rFont val="華康中黑體"/>
        <family val="2"/>
      </rPr>
      <t>總</t>
    </r>
    <r>
      <rPr>
        <b/>
        <sz val="11"/>
        <rFont val="Times New Roman"/>
        <family val="1"/>
      </rPr>
      <t xml:space="preserve">             </t>
    </r>
    <r>
      <rPr>
        <b/>
        <sz val="11"/>
        <rFont val="華康中黑體"/>
        <family val="2"/>
      </rPr>
      <t>計</t>
    </r>
  </si>
  <si>
    <r>
      <rPr>
        <b/>
        <sz val="11"/>
        <rFont val="華康中黑體"/>
        <family val="2"/>
      </rPr>
      <t>　　總計</t>
    </r>
  </si>
  <si>
    <r>
      <rPr>
        <sz val="9"/>
        <rFont val="新細明體"/>
        <family val="1"/>
      </rPr>
      <t>註：</t>
    </r>
    <r>
      <rPr>
        <sz val="9"/>
        <rFont val="Times New Roman"/>
        <family val="1"/>
      </rPr>
      <t>1.</t>
    </r>
    <r>
      <rPr>
        <sz val="9"/>
        <rFont val="新細明體"/>
        <family val="1"/>
      </rPr>
      <t>部分事業依預算法第</t>
    </r>
    <r>
      <rPr>
        <sz val="9"/>
        <rFont val="Times New Roman"/>
        <family val="1"/>
      </rPr>
      <t>88</t>
    </r>
    <r>
      <rPr>
        <sz val="9"/>
        <rFont val="新細明體"/>
        <family val="1"/>
      </rPr>
      <t>條規定，奉准於以前年度先行辦理，再補辦本年度預算計</t>
    </r>
    <r>
      <rPr>
        <sz val="9"/>
        <rFont val="Times New Roman"/>
        <family val="1"/>
      </rPr>
      <t xml:space="preserve"> 4,259,904 </t>
    </r>
    <r>
      <rPr>
        <sz val="9"/>
        <rFont val="新細明體"/>
        <family val="1"/>
      </rPr>
      <t>千元，包括台灣糖業公司「蒜頭糖廠五</t>
    </r>
  </si>
  <si>
    <r>
      <t xml:space="preserve">          2,500,000</t>
    </r>
    <r>
      <rPr>
        <sz val="9"/>
        <rFont val="新細明體"/>
        <family val="1"/>
      </rPr>
      <t>千元</t>
    </r>
    <r>
      <rPr>
        <sz val="8"/>
        <rFont val="新細明體"/>
        <family val="1"/>
      </rPr>
      <t>，</t>
    </r>
    <r>
      <rPr>
        <sz val="9"/>
        <rFont val="新細明體"/>
        <family val="1"/>
      </rPr>
      <t>台灣自來水公司</t>
    </r>
    <r>
      <rPr>
        <sz val="8"/>
        <rFont val="新細明體"/>
        <family val="1"/>
      </rPr>
      <t>「</t>
    </r>
    <r>
      <rPr>
        <sz val="9"/>
        <rFont val="新細明體"/>
        <family val="1"/>
      </rPr>
      <t>板新地區供水改善計畫二期工程</t>
    </r>
    <r>
      <rPr>
        <sz val="8"/>
        <rFont val="新細明體"/>
        <family val="1"/>
      </rPr>
      <t>」</t>
    </r>
    <r>
      <rPr>
        <sz val="9"/>
        <rFont val="Times New Roman"/>
        <family val="1"/>
      </rPr>
      <t>116,000</t>
    </r>
    <r>
      <rPr>
        <sz val="9"/>
        <rFont val="新細明體"/>
        <family val="1"/>
      </rPr>
      <t>千元</t>
    </r>
    <r>
      <rPr>
        <sz val="8"/>
        <rFont val="新細明體"/>
        <family val="1"/>
      </rPr>
      <t>、「</t>
    </r>
    <r>
      <rPr>
        <sz val="9"/>
        <rFont val="新細明體"/>
        <family val="1"/>
      </rPr>
      <t>臺南高雄水源聯合運用調度輸水工程</t>
    </r>
    <r>
      <rPr>
        <sz val="8"/>
        <rFont val="新細明體"/>
        <family val="1"/>
      </rPr>
      <t>」</t>
    </r>
    <r>
      <rPr>
        <sz val="9"/>
        <rFont val="Times New Roman"/>
        <family val="1"/>
      </rPr>
      <t>340,000</t>
    </r>
  </si>
  <si>
    <r>
      <t xml:space="preserve">          </t>
    </r>
    <r>
      <rPr>
        <sz val="9"/>
        <rFont val="新細明體"/>
        <family val="1"/>
      </rPr>
      <t>千元，中國輸出入銀行「一般建築及設備計畫」</t>
    </r>
    <r>
      <rPr>
        <sz val="9"/>
        <rFont val="Times New Roman"/>
        <family val="1"/>
      </rPr>
      <t>2,420</t>
    </r>
    <r>
      <rPr>
        <sz val="9"/>
        <rFont val="新細明體"/>
        <family val="1"/>
      </rPr>
      <t>千元，臺灣金融控股公司「一般建築及設備計畫」</t>
    </r>
    <r>
      <rPr>
        <sz val="9"/>
        <rFont val="Times New Roman"/>
        <family val="1"/>
      </rPr>
      <t>134,886</t>
    </r>
    <r>
      <rPr>
        <sz val="9"/>
        <rFont val="新細明體"/>
        <family val="1"/>
      </rPr>
      <t>千元，臺灣土地銀</t>
    </r>
  </si>
  <si>
    <r>
      <t xml:space="preserve">        2.</t>
    </r>
    <r>
      <rPr>
        <sz val="9"/>
        <rFont val="新細明體"/>
        <family val="1"/>
      </rPr>
      <t>台灣電力公司「核能四廠第一、二號機發電工程計畫」因停工，正研議未來處理方式，</t>
    </r>
    <r>
      <rPr>
        <sz val="9"/>
        <rFont val="Times New Roman"/>
        <family val="1"/>
      </rPr>
      <t>110</t>
    </r>
    <r>
      <rPr>
        <sz val="9"/>
        <rFont val="新細明體"/>
        <family val="1"/>
      </rPr>
      <t>年度未編列預算。</t>
    </r>
  </si>
  <si>
    <r>
      <t xml:space="preserve">        4.</t>
    </r>
    <r>
      <rPr>
        <sz val="9"/>
        <rFont val="新細明體"/>
        <family val="1"/>
      </rPr>
      <t>台灣糖業公司</t>
    </r>
    <r>
      <rPr>
        <sz val="8"/>
        <rFont val="新細明體"/>
        <family val="1"/>
      </rPr>
      <t>「</t>
    </r>
    <r>
      <rPr>
        <sz val="9"/>
        <rFont val="新細明體"/>
        <family val="1"/>
      </rPr>
      <t>農業循環豬場改建投資計畫</t>
    </r>
    <r>
      <rPr>
        <sz val="8"/>
        <rFont val="新細明體"/>
        <family val="1"/>
      </rPr>
      <t>」、</t>
    </r>
    <r>
      <rPr>
        <sz val="9"/>
        <rFont val="新細明體"/>
        <family val="1"/>
      </rPr>
      <t>台灣電力公司</t>
    </r>
    <r>
      <rPr>
        <sz val="8"/>
        <rFont val="新細明體"/>
        <family val="1"/>
      </rPr>
      <t>「</t>
    </r>
    <r>
      <rPr>
        <sz val="9"/>
        <rFont val="新細明體"/>
        <family val="1"/>
      </rPr>
      <t>第七輸變電計畫</t>
    </r>
    <r>
      <rPr>
        <sz val="8"/>
        <rFont val="新細明體"/>
        <family val="1"/>
      </rPr>
      <t>」、「</t>
    </r>
    <r>
      <rPr>
        <sz val="9"/>
        <rFont val="新細明體"/>
        <family val="1"/>
      </rPr>
      <t>大潭電廠增建燃氣複循環機組發電計畫</t>
    </r>
    <r>
      <rPr>
        <sz val="8"/>
        <rFont val="新細明體"/>
        <family val="1"/>
      </rPr>
      <t>」</t>
    </r>
    <r>
      <rPr>
        <sz val="9"/>
        <rFont val="新細明體"/>
        <family val="1"/>
      </rPr>
      <t>等</t>
    </r>
    <r>
      <rPr>
        <sz val="9"/>
        <rFont val="Times New Roman"/>
        <family val="1"/>
      </rPr>
      <t>3</t>
    </r>
  </si>
  <si>
    <r>
      <t xml:space="preserve">        4.</t>
    </r>
    <r>
      <rPr>
        <sz val="9"/>
        <rFont val="新細明體"/>
        <family val="1"/>
      </rPr>
      <t>台灣糖業公司</t>
    </r>
    <r>
      <rPr>
        <sz val="8"/>
        <rFont val="新細明體"/>
        <family val="1"/>
      </rPr>
      <t>「</t>
    </r>
    <r>
      <rPr>
        <sz val="9"/>
        <rFont val="新細明體"/>
        <family val="1"/>
      </rPr>
      <t>農業循環豬場改建投資計畫</t>
    </r>
    <r>
      <rPr>
        <sz val="8"/>
        <rFont val="新細明體"/>
        <family val="1"/>
      </rPr>
      <t>」、</t>
    </r>
    <r>
      <rPr>
        <sz val="9"/>
        <rFont val="新細明體"/>
        <family val="1"/>
      </rPr>
      <t>台灣電力公司</t>
    </r>
    <r>
      <rPr>
        <sz val="8"/>
        <rFont val="新細明體"/>
        <family val="1"/>
      </rPr>
      <t>「</t>
    </r>
    <r>
      <rPr>
        <sz val="9"/>
        <rFont val="新細明體"/>
        <family val="1"/>
      </rPr>
      <t>第七輸變電計畫</t>
    </r>
    <r>
      <rPr>
        <sz val="8"/>
        <rFont val="新細明體"/>
        <family val="1"/>
      </rPr>
      <t>」、「</t>
    </r>
    <r>
      <rPr>
        <sz val="9"/>
        <rFont val="新細明體"/>
        <family val="1"/>
      </rPr>
      <t>大潭電廠增建燃氣複循環機組發電計畫</t>
    </r>
    <r>
      <rPr>
        <sz val="8"/>
        <rFont val="新細明體"/>
        <family val="1"/>
      </rPr>
      <t>」、中</t>
    </r>
  </si>
  <si>
    <r>
      <t xml:space="preserve">           </t>
    </r>
    <r>
      <rPr>
        <sz val="9"/>
        <rFont val="細明體"/>
        <family val="3"/>
      </rPr>
      <t>規定辦理。</t>
    </r>
  </si>
  <si>
    <r>
      <rPr>
        <sz val="9"/>
        <rFont val="新細明體"/>
        <family val="1"/>
      </rPr>
      <t>註：</t>
    </r>
    <r>
      <rPr>
        <sz val="9"/>
        <rFont val="Times New Roman"/>
        <family val="1"/>
      </rPr>
      <t>1.</t>
    </r>
    <r>
      <rPr>
        <sz val="9"/>
        <rFont val="新細明體"/>
        <family val="1"/>
      </rPr>
      <t>部分事業奉准依預算法第</t>
    </r>
    <r>
      <rPr>
        <sz val="9"/>
        <rFont val="Times New Roman"/>
        <family val="1"/>
      </rPr>
      <t>88</t>
    </r>
    <r>
      <rPr>
        <sz val="9"/>
        <rFont val="新細明體"/>
        <family val="1"/>
      </rPr>
      <t>條規定</t>
    </r>
    <r>
      <rPr>
        <sz val="10"/>
        <rFont val="新細明體"/>
        <family val="1"/>
      </rPr>
      <t>，</t>
    </r>
    <r>
      <rPr>
        <sz val="9"/>
        <rFont val="新細明體"/>
        <family val="1"/>
      </rPr>
      <t>於以前年度先行辦理，並於本年度補辦預算</t>
    </r>
    <r>
      <rPr>
        <sz val="9"/>
        <rFont val="Times New Roman"/>
        <family val="1"/>
      </rPr>
      <t xml:space="preserve"> 4,259,904 </t>
    </r>
    <r>
      <rPr>
        <sz val="9"/>
        <rFont val="新細明體"/>
        <family val="1"/>
      </rPr>
      <t>千元</t>
    </r>
    <r>
      <rPr>
        <sz val="10"/>
        <rFont val="新細明體"/>
        <family val="1"/>
      </rPr>
      <t>，</t>
    </r>
    <r>
      <rPr>
        <sz val="9"/>
        <rFont val="新細明體"/>
        <family val="1"/>
      </rPr>
      <t>包括台灣糖業公司「蒜頭糖</t>
    </r>
  </si>
  <si>
    <r>
      <t xml:space="preserve">        5.</t>
    </r>
    <r>
      <rPr>
        <sz val="9"/>
        <rFont val="新細明體"/>
        <family val="1"/>
      </rPr>
      <t>台灣中油公司「天然氣事業部台中廠二期投資計畫」、「天然氣事業部第三座液化天然氣接收站投資計畫」、台灣電力公司「</t>
    </r>
  </si>
  <si>
    <r>
      <rPr>
        <sz val="9"/>
        <rFont val="新細明體"/>
        <family val="1"/>
      </rPr>
      <t>風力發電第五期計畫」等</t>
    </r>
    <r>
      <rPr>
        <sz val="9"/>
        <rFont val="Times New Roman"/>
        <family val="1"/>
      </rPr>
      <t>3</t>
    </r>
    <r>
      <rPr>
        <sz val="9"/>
        <rFont val="新細明體"/>
        <family val="1"/>
      </rPr>
      <t>項計畫，正循行政程序修正中，俟修正計畫核定及完成法定程序，依規定辦理。</t>
    </r>
  </si>
  <si>
    <r>
      <t xml:space="preserve">        5.</t>
    </r>
    <r>
      <rPr>
        <sz val="9"/>
        <rFont val="新細明體"/>
        <family val="1"/>
      </rPr>
      <t>台灣糖業公司「農業循環豬場改建投資計畫」、台灣電力公司「第七輸變電計畫」、「大潭電廠增建燃氣複循環機組發電計畫</t>
    </r>
  </si>
  <si>
    <r>
      <t xml:space="preserve">          </t>
    </r>
    <r>
      <rPr>
        <sz val="9"/>
        <rFont val="新細明體"/>
        <family val="1"/>
      </rPr>
      <t>」</t>
    </r>
    <r>
      <rPr>
        <sz val="9"/>
        <rFont val="Times New Roman"/>
        <family val="1"/>
      </rPr>
      <t>2,500,000</t>
    </r>
    <r>
      <rPr>
        <sz val="9"/>
        <rFont val="新細明體"/>
        <family val="1"/>
      </rPr>
      <t>千元，台灣自來水公司「板新地區供水改善計畫二期工程」</t>
    </r>
    <r>
      <rPr>
        <sz val="9"/>
        <rFont val="Times New Roman"/>
        <family val="1"/>
      </rPr>
      <t>116,000</t>
    </r>
    <r>
      <rPr>
        <sz val="9"/>
        <rFont val="新細明體"/>
        <family val="1"/>
      </rPr>
      <t>千元、「臺南高雄水源聯合運用調度輸水工程」</t>
    </r>
  </si>
  <si>
    <r>
      <t xml:space="preserve">          </t>
    </r>
    <r>
      <rPr>
        <sz val="9"/>
        <rFont val="新細明體"/>
        <family val="1"/>
      </rPr>
      <t>」</t>
    </r>
    <r>
      <rPr>
        <sz val="9"/>
        <rFont val="Times New Roman"/>
        <family val="1"/>
      </rPr>
      <t>300,000</t>
    </r>
    <r>
      <rPr>
        <sz val="9"/>
        <rFont val="新細明體"/>
        <family val="1"/>
      </rPr>
      <t>千元，中國輸出入銀行「一般建築及設備計畫」</t>
    </r>
    <r>
      <rPr>
        <sz val="9"/>
        <rFont val="Times New Roman"/>
        <family val="1"/>
      </rPr>
      <t>2,420</t>
    </r>
    <r>
      <rPr>
        <sz val="9"/>
        <rFont val="新細明體"/>
        <family val="1"/>
      </rPr>
      <t>千元、臺灣金融控股公司「一般建築及設備計畫」</t>
    </r>
    <r>
      <rPr>
        <sz val="9"/>
        <rFont val="Times New Roman"/>
        <family val="1"/>
      </rPr>
      <t>134,886</t>
    </r>
    <r>
      <rPr>
        <sz val="9"/>
        <rFont val="新細明體"/>
        <family val="1"/>
      </rPr>
      <t>千元</t>
    </r>
  </si>
  <si>
    <r>
      <t xml:space="preserve">          </t>
    </r>
    <r>
      <rPr>
        <sz val="9"/>
        <rFont val="細明體"/>
        <family val="3"/>
      </rPr>
      <t>畫－烏溪伏流水二期」、臺灣鐵路管理局「高鐵彰化站與臺鐵轉乘接駁計畫」等</t>
    </r>
    <r>
      <rPr>
        <sz val="9"/>
        <rFont val="Times New Roman"/>
        <family val="1"/>
      </rPr>
      <t>6</t>
    </r>
    <r>
      <rPr>
        <sz val="9"/>
        <rFont val="細明體"/>
        <family val="3"/>
      </rPr>
      <t>項計畫，正循行政程序報核中，俟計畫核定</t>
    </r>
  </si>
  <si>
    <r>
      <t xml:space="preserve">           </t>
    </r>
    <r>
      <rPr>
        <sz val="9"/>
        <rFont val="細明體"/>
        <family val="3"/>
      </rPr>
      <t>鐵轉乘接駁計畫」等</t>
    </r>
    <r>
      <rPr>
        <sz val="9"/>
        <rFont val="Times New Roman"/>
        <family val="1"/>
      </rPr>
      <t>5</t>
    </r>
    <r>
      <rPr>
        <sz val="9"/>
        <rFont val="細明體"/>
        <family val="3"/>
      </rPr>
      <t>項計畫，正循行政程序報核中，俟計畫核定及完成法定程序，依規定辦理。</t>
    </r>
  </si>
  <si>
    <t>1,418,235,161</t>
  </si>
  <si>
    <t>1,039,541,545</t>
  </si>
  <si>
    <t>ok</t>
  </si>
  <si>
    <t>6.00</t>
  </si>
  <si>
    <t>9.88</t>
  </si>
  <si>
    <t>17.47</t>
  </si>
  <si>
    <t>103.01-113.12</t>
  </si>
  <si>
    <t>1.83</t>
  </si>
  <si>
    <t>5.39</t>
  </si>
  <si>
    <t>收回年限未顯示</t>
  </si>
  <si>
    <t>臺灣桃園國際機場第三航站區建設計畫</t>
  </si>
  <si>
    <t>西側污水處理廠新建工程</t>
  </si>
  <si>
    <t>臺灣桃園國際機場第三跑道及基礎設施建設計畫</t>
  </si>
  <si>
    <t>110.04-120.12</t>
  </si>
  <si>
    <t>容納持續成長運量，提升服務水準，並發展成為航空城之商業及文化中心。</t>
  </si>
  <si>
    <t>完成北側擴建用地開發、基礎設施、第三跑道及相關滑行道之建設，容納持續成長之航空運量，並提升機場營運效率、飛航安全、服務水準及整體競爭力。</t>
  </si>
  <si>
    <t>購置城際客車600輛、區間客車520輛、機車127輛、支線節能環保客車60輛，系統設備改善等。</t>
  </si>
  <si>
    <t>6.53</t>
  </si>
  <si>
    <t>辦理高鐵彰化站新鋪設軌道銜接至臺鐵田中站。</t>
  </si>
  <si>
    <t>辦理集集支線各車站硬體建設、軌道線形及邊坡檢測改善。</t>
  </si>
  <si>
    <t>全線木枕型道岔汰換為PC枕型道岔、50kg-N鋼軌及附屬設備更新並採購養路車輛，汰換逾齡設備及提升養護機械化。</t>
  </si>
  <si>
    <t>興建城際電聯車檢修工場。</t>
  </si>
  <si>
    <t>110.09-114.09</t>
  </si>
  <si>
    <t>3.29</t>
  </si>
  <si>
    <t xml:space="preserve">112.01-116.12
</t>
  </si>
  <si>
    <t>7.</t>
  </si>
  <si>
    <t>辦理港灣、棧埠營運設施工程及船機購置計畫，包括碼頭整（興）建、船塢遷建、碼頭後線設施、倉庫興建工程及裝卸設備採購等。</t>
  </si>
  <si>
    <t>6.50</t>
  </si>
  <si>
    <t>7.93</t>
  </si>
  <si>
    <t>辦理棧埠及港灣營運設施工程，包括碼頭新（改）建、旅運設施改善、碼頭後線設施及倉庫興建工程等。</t>
  </si>
  <si>
    <t>屏東廠區殺蛇溪以南工業區開發投資計畫</t>
  </si>
  <si>
    <t>高雄橋中建屋出租投資計畫</t>
  </si>
  <si>
    <t>110.10-113.12</t>
  </si>
  <si>
    <t>4.70</t>
  </si>
  <si>
    <t>離島地區供水改善計畫第二期</t>
  </si>
  <si>
    <t>南化場至豐德配水池複線送水幹管工程（南化場至左鎮段）</t>
  </si>
  <si>
    <t>桃園－新竹備援管線工程計畫</t>
  </si>
  <si>
    <t>曾文南化聯通管工程計畫</t>
  </si>
  <si>
    <t>台南山上淨水場供水系統改善工程計畫</t>
  </si>
  <si>
    <t>老舊高地社區用戶加壓受水設備改善計畫（110－113年）</t>
  </si>
  <si>
    <t>備援調度幹管工程計畫</t>
  </si>
  <si>
    <t>無自來水地區供水改善計畫第四期－自來水延管工程</t>
  </si>
  <si>
    <t>大安大甲溪聯通管工程計畫</t>
  </si>
  <si>
    <t>屏東縣里港及鹽埔兩鄉供水工程計畫</t>
  </si>
  <si>
    <t>9.69</t>
  </si>
  <si>
    <t>以地面水源替代部分地下水源，增設每日30萬立方公尺淨水場及下游送水幹管，滿足彰化及草屯目標年120年公共用水需求，平均日水源量25萬立方公尺。</t>
  </si>
  <si>
    <t>2.00</t>
  </si>
  <si>
    <t>興建吉貝海淡廠增加每日600立方公尺出水量，七美海淡廠增加每日900立方公尺出水量，馬公海淡廠增加每日6,000立方公尺出水量，執行澎湖地區地下水保育管理計畫，以逐步減少地下水抽量。</t>
  </si>
  <si>
    <t>現有口徑2,000公厘鋼管逐步汰換，搭配本送水管線，雙線送水能力可達每日124萬立方公尺，以因應水利署「南化水庫二期」及「曾文水庫越域引水」兩大計畫完成後之供水潛能。</t>
  </si>
  <si>
    <t>3.00</t>
  </si>
  <si>
    <t>本送水管線配合既有送水幹管，桃園至新竹間之跨區調度能力可達每日20萬立方公尺。</t>
  </si>
  <si>
    <t>聯通管輸水能力為每日80萬立方公尺，計畫完成後聯通管可使曾文水庫庫水直接支援供應南化淨水場及南化高屏聯通管，增加區域水資源調度及備援能力，強化南部地區供水穩定。</t>
  </si>
  <si>
    <t>新設13.5公里送水管線，輸水能力為每日10萬立方公尺。山上淨水場改善工程，新建清水混合池及可處理達飲用水水質標準之每日5萬立方公尺處理設施。</t>
  </si>
  <si>
    <t>本計畫共埋設17條備援管線，當原有管線破管時，提供備援供水功能，增加區域供水穩定、供水調配彈性及降低既有送水管破管風險。</t>
  </si>
  <si>
    <t>促進無自來水地區之自來水供水普及，以提升居民用水之水質及水量，俾貫徹政府提升自來水普及率之施政目標。</t>
  </si>
  <si>
    <t>40.21</t>
  </si>
  <si>
    <t>有效聯合運用大安溪及大甲溪兩流域水源及相關淨水設施，提升供水系統之效率，增供水量25.5萬噸／日、提升備援能力（濁度備援、設施備援）及水源調度等優勢，可達到大臺中地區穩定供水目標。</t>
  </si>
  <si>
    <t>111.01-113.06</t>
  </si>
  <si>
    <t>1.09</t>
  </si>
  <si>
    <t>3.53</t>
  </si>
  <si>
    <t>105.07-118.12</t>
  </si>
  <si>
    <t>3.85</t>
  </si>
  <si>
    <t>0.63</t>
  </si>
  <si>
    <t>天然氣事業部永安廠增建儲槽投資計畫</t>
  </si>
  <si>
    <t>四萬噸級成品油輪新建投資計畫</t>
  </si>
  <si>
    <t>天然氣事業部台中廠三期投資計畫</t>
  </si>
  <si>
    <t>建造4萬噸級成品油輪1艘。</t>
  </si>
  <si>
    <t>109.07-113.12</t>
  </si>
  <si>
    <t>3.31</t>
  </si>
  <si>
    <t>6.02</t>
  </si>
  <si>
    <t>1.21</t>
  </si>
  <si>
    <t>0.46</t>
  </si>
  <si>
    <t>興建日煉3.2萬桶的芳香烴萃取工場（含芳環化裝置）、相關儲槽與公用設施及附屬設備。</t>
  </si>
  <si>
    <t>林園廠及高值石化園區A區新建年產100萬噸乙烯之輕油裂解工場及其附屬工場、相關公用與輸儲設備，同時聯產丙烯、丁二烯、苯、甲苯、二甲苯等石化基本原料。</t>
  </si>
  <si>
    <t>112.01-120.12</t>
  </si>
  <si>
    <t>4.83</t>
  </si>
  <si>
    <t>0.25</t>
  </si>
  <si>
    <t>12.71</t>
  </si>
  <si>
    <t>第七輸變電計畫</t>
  </si>
  <si>
    <t>通霄電廠更新擴建計畫</t>
  </si>
  <si>
    <t>大潭電廠增建燃氣複循環機組發電計畫</t>
  </si>
  <si>
    <t>風力發電第五期計畫</t>
  </si>
  <si>
    <t>離岸風力發電第二期計畫</t>
  </si>
  <si>
    <t>離岸風力發電加強電力網第一期計畫</t>
  </si>
  <si>
    <t>協和電廠更新改建計畫</t>
  </si>
  <si>
    <t>興達電廠燃氣機組更新改建計畫</t>
  </si>
  <si>
    <t>台中電廠新建燃氣機組計畫</t>
  </si>
  <si>
    <t>萬里水力發電計畫</t>
  </si>
  <si>
    <t>全台小水力發電第一期計畫</t>
  </si>
  <si>
    <t>北區二期輸變電專案計畫</t>
  </si>
  <si>
    <t>變電所整所改建一期專案計畫</t>
  </si>
  <si>
    <t>通霄電廠第二期更新改建計畫</t>
  </si>
  <si>
    <t>南科超高壓變電所擴建計畫</t>
  </si>
  <si>
    <t>南區一期輸變電專案計畫</t>
  </si>
  <si>
    <t>綠能第一期計畫</t>
  </si>
  <si>
    <t>寶山超高壓變電所新建計畫</t>
  </si>
  <si>
    <t>霧社水庫防淤工程計畫</t>
  </si>
  <si>
    <t>大林電廠燃氣機組更新改建計畫</t>
  </si>
  <si>
    <t>3.34</t>
  </si>
  <si>
    <t>1.31</t>
  </si>
  <si>
    <t>1.87</t>
  </si>
  <si>
    <t>100.01-114.12</t>
  </si>
  <si>
    <t>1.23</t>
  </si>
  <si>
    <t>1.68</t>
  </si>
  <si>
    <t>新建一次配電變電所2所，裝設變壓器容量360千仟伏安、新建輸電線路24.08回線公里。</t>
  </si>
  <si>
    <t>1.79</t>
  </si>
  <si>
    <t>2.88</t>
  </si>
  <si>
    <t>裝置容量3,168千瓩。</t>
  </si>
  <si>
    <t>1.91</t>
  </si>
  <si>
    <t>2.13</t>
  </si>
  <si>
    <t>2.41</t>
  </si>
  <si>
    <t>1.27</t>
  </si>
  <si>
    <t>裝置容量294.5千瓩。</t>
  </si>
  <si>
    <t>1.60</t>
  </si>
  <si>
    <t>4.32</t>
  </si>
  <si>
    <t>新建超高壓升壓站1所，擴建超高壓變電所1所及新建161kV開閉所3所，總裝設變壓器容量3,500千仟伏安，並新擴建輸電線路550.46回線公里。</t>
  </si>
  <si>
    <t>1.85</t>
  </si>
  <si>
    <t>裝置容量2,600千瓩。</t>
  </si>
  <si>
    <t>1.74</t>
  </si>
  <si>
    <t>1.92</t>
  </si>
  <si>
    <t>1.33</t>
  </si>
  <si>
    <t>1.81</t>
  </si>
  <si>
    <t>裝置容量49千瓩。</t>
  </si>
  <si>
    <t>裝置容量16.24千瓩。</t>
  </si>
  <si>
    <t>107.07-113.10</t>
  </si>
  <si>
    <t>1.86</t>
  </si>
  <si>
    <t>3.06</t>
  </si>
  <si>
    <t>1.82</t>
  </si>
  <si>
    <t>0.20</t>
  </si>
  <si>
    <t>1.84</t>
  </si>
  <si>
    <t>2.09</t>
  </si>
  <si>
    <t>改建9所變電所為屋內式變電所，合計變電容量5,700千仟伏安，線路長度7.05公里。</t>
  </si>
  <si>
    <t>1.59</t>
  </si>
  <si>
    <t>符合臺中市電力設施空污排放加嚴標準。</t>
  </si>
  <si>
    <t>1.61</t>
  </si>
  <si>
    <t>1.64</t>
  </si>
  <si>
    <t>4.79</t>
  </si>
  <si>
    <t>新建美工、台江、麻工及和春4所一次配電變電所，合計變電容量540千仟伏安，線路長度16.4公里。</t>
  </si>
  <si>
    <t>1.51</t>
  </si>
  <si>
    <t>2.58</t>
  </si>
  <si>
    <t>110.07-113.12</t>
  </si>
  <si>
    <t>2.01</t>
  </si>
  <si>
    <t>1.49</t>
  </si>
  <si>
    <t>1.55</t>
  </si>
  <si>
    <t xml:space="preserve">為達成國家關鍵基礎設施防恐、安全防護及安全隔離之目的，建置與台電公司總管理處完全分離之實體獨立調度大樓。
</t>
  </si>
  <si>
    <t>112.01-119.02</t>
  </si>
  <si>
    <t>0.10</t>
  </si>
  <si>
    <r>
      <rPr>
        <sz val="10"/>
        <rFont val="新細明體"/>
        <family val="1"/>
      </rPr>
      <t>投資開發工業區產業用地約</t>
    </r>
    <r>
      <rPr>
        <sz val="10"/>
        <rFont val="Times New Roman"/>
        <family val="1"/>
      </rPr>
      <t>18.93</t>
    </r>
    <r>
      <rPr>
        <sz val="10"/>
        <rFont val="新細明體"/>
        <family val="1"/>
      </rPr>
      <t>公頃。</t>
    </r>
  </si>
  <si>
    <r>
      <rPr>
        <sz val="10"/>
        <rFont val="新細明體"/>
        <family val="1"/>
      </rPr>
      <t>路線總長度約</t>
    </r>
    <r>
      <rPr>
        <sz val="10"/>
        <rFont val="Times New Roman"/>
        <family val="1"/>
      </rPr>
      <t>1.49</t>
    </r>
    <r>
      <rPr>
        <sz val="10"/>
        <rFont val="新細明體"/>
        <family val="1"/>
      </rPr>
      <t>公里，鐵道興建、候車月台、平交道及五分車優化等工程。</t>
    </r>
  </si>
  <si>
    <t>29.00</t>
  </si>
  <si>
    <r>
      <rPr>
        <sz val="10"/>
        <rFont val="新細明體"/>
        <family val="1"/>
      </rPr>
      <t>裝置容量</t>
    </r>
    <r>
      <rPr>
        <sz val="10"/>
        <rFont val="Times New Roman"/>
        <family val="1"/>
      </rPr>
      <t>160</t>
    </r>
    <r>
      <rPr>
        <sz val="10"/>
        <rFont val="新細明體"/>
        <family val="1"/>
      </rPr>
      <t>千瓩</t>
    </r>
    <r>
      <rPr>
        <sz val="10"/>
        <rFont val="微軟正黑體"/>
        <family val="2"/>
      </rPr>
      <t>。</t>
    </r>
  </si>
  <si>
    <r>
      <rPr>
        <sz val="10"/>
        <rFont val="新細明體"/>
        <family val="1"/>
      </rPr>
      <t>裝置容量約</t>
    </r>
    <r>
      <rPr>
        <sz val="10"/>
        <rFont val="Times New Roman"/>
        <family val="1"/>
      </rPr>
      <t>44.2</t>
    </r>
    <r>
      <rPr>
        <sz val="10"/>
        <rFont val="新細明體"/>
        <family val="1"/>
      </rPr>
      <t>千瓩</t>
    </r>
    <r>
      <rPr>
        <sz val="10"/>
        <rFont val="微軟正黑體"/>
        <family val="2"/>
      </rPr>
      <t>。</t>
    </r>
    <r>
      <rPr>
        <sz val="10"/>
        <rFont val="新細明體"/>
        <family val="1"/>
      </rPr>
      <t xml:space="preserve">
</t>
    </r>
  </si>
  <si>
    <t>21.33</t>
  </si>
  <si>
    <t>20.10</t>
  </si>
  <si>
    <t>24.68</t>
  </si>
  <si>
    <t>49.60</t>
  </si>
  <si>
    <t>強化區域水源調度能力，中彰地區提高至20萬噸／日、彰雲地區提高至12萬噸／日。</t>
  </si>
  <si>
    <t>取水能力每日4萬噸，可作為高濁度時彰化地區備援水源，並因應鳥嘴潭人工湖高濁度或枯水期備援使用，及維持抗旱2.0計畫緊急伏流水功能與延長使用年限。</t>
  </si>
  <si>
    <t>資金
成本率
（%）</t>
  </si>
  <si>
    <t>現值
報酬率
（%）</t>
  </si>
  <si>
    <t>收回
年限
（年）</t>
  </si>
  <si>
    <t>嘉義蒜頭糖廠至故宮南院觀光鐵路計畫（嘉義蒜頭糖廠五分車延駛故宮南院）</t>
  </si>
  <si>
    <t>天然氣事業部台中廠港外擴建（四期）投資計畫</t>
  </si>
  <si>
    <t>降低漏水率計畫（102至113年）</t>
  </si>
  <si>
    <t>郵政物流園區（機場捷運A7站）建置計畫</t>
  </si>
  <si>
    <t>臺鐵整體購置及汰換車輛計畫（104－113年）</t>
  </si>
  <si>
    <t>千元、「伏流水開發工程計畫」300,000千元、「蘭潭淨水場擴建工程計畫」30,000千元、「降低漏水率計畫（102至111年）」300,000</t>
  </si>
  <si>
    <t xml:space="preserve">        3.台灣中油公司「天然氣事業部台中廠港外擴建（四期）投資計畫」、臺灣鐵路管理局「高鐵彰化站與臺鐵轉乘接駁計畫」等2項計</t>
  </si>
  <si>
    <t>台灣中油公司「天然氣事業部台中廠港外擴建（四期）投資計畫」、「天然氣事業部第三座液化天然氣接收站二期投資計畫」、台灣自來水公司「備援調度幹管工程計畫」、「建置水資源智慧管理及創新節水技術計畫」、「加強平地人工湖及伏流水推動計畫－烏溪伏流水二期」、臺灣鐵路管理局「高鐵彰化站與臺鐵轉乘接駁計畫」等6項計畫，</t>
  </si>
  <si>
    <t>台灣糖業公司「農業循環豬場改建投資計畫」、台灣電力公司「第七輸變電計畫」、「大潭電廠增建燃氣複循環機組發電計畫」、台灣自來水公司「桃園－新竹備援管線工程計畫」、「曾文南化聯通管工程計畫」、中華郵政公司「郵政物流園區（機場捷運A7站）建置計畫」等6項計畫，</t>
  </si>
  <si>
    <t xml:space="preserve">        3.台灣中油公司「天然氣事業部台中廠港外擴建（四期）投資計畫」、臺灣鐵路管理局「高鐵彰化站與臺鐵轉乘接駁計畫」等2</t>
  </si>
  <si>
    <t>華郵政公司「郵政物流園區（機場捷運A7站）建置計畫」等6項計畫，正循行政程序修正中，俟修正計畫核定及完成法定程序，依</t>
  </si>
  <si>
    <t>」、台灣自來水公司「桃園－新竹備援管線工程計畫」、「曾文南化聯通管工程計畫」、中華郵政公司「郵政物流園區（機場捷運</t>
  </si>
  <si>
    <t>340,000千元、「伏流水開發工程計畫」300,000千元、「蘭潭淨水場擴建工程計畫」30,000千元、「降低漏水率計畫（102至111年）</t>
  </si>
  <si>
    <t xml:space="preserve">        4.台灣中油公司「天然氣事業部台中廠港外擴建（四期）投資計畫」、「天然氣事業部第三座液化天然氣接收站二期投資計畫」</t>
  </si>
  <si>
    <t xml:space="preserve">        4.台灣中油公司「天然氣事業部台中廠港外擴建（四期）投資計畫」、台灣自來水公司「備援調度幹管工程計畫」、「建置水資畫－烏溪伏流水二期」、臺灣鐵路管理局</t>
  </si>
  <si>
    <t>計 畫 及 其 成 本 效 益 分 析 綜 計 表（續）</t>
  </si>
  <si>
    <t xml:space="preserve">改善老舊高地社區供水品質，長久確保供水穩定，預估每年可節省81.7萬立方公尺水量（總分表差額水量）。
</t>
  </si>
  <si>
    <t xml:space="preserve">          A7站）建置計畫」等6項計畫，正循行政程序修正中，俟修正計畫核定及完成法定程序，依規定辦理。</t>
  </si>
  <si>
    <t xml:space="preserve">          A7站）建置計畫」、臺灣港務公司「臺灣國際商港營運設施實質建設計畫」等7項計畫，正循行政程序修正中，俟修正計畫核</t>
  </si>
  <si>
    <t>..</t>
  </si>
  <si>
    <t>於觀塘工業區及專用港站址新建外廓防波堤及港埠設施、使用既有塡區13公頃興建2座16萬公秉地上型液化天然氣儲槽及900噸／時氣化設施，既有塡區與外海LNG碼頭以棧橋連接，並自廠界興建36吋陸上輸氣管線至大潭隔離站與現有之陸上輸氣管線銜接。</t>
  </si>
  <si>
    <t>增建2座各20萬公秉地下型薄膜式儲槽及相關附屬設施，並增建2座200公噸／時之氣化設施。</t>
  </si>
  <si>
    <t>於臺中港西11、12號碼頭後線腹地增建2座地上型全容式儲槽、1,600噸／時之氣化設施（含600噸／時備用機組）及相關附屬設施。</t>
  </si>
  <si>
    <t>新建處理12萬噸／年重質油延遲焦化工場及5,000噸／年軟碳生產工場等示範級工場單元。</t>
  </si>
  <si>
    <t>觀塘工業區及專用港站址新建第2席碼頭等港埠設施，使用既有填區13公頃及外海填區21公頃，興建6座18萬公秉地上型液化天然氣儲槽及1,200噸／時之氣化設施，並與第一期設施銜接及合併操作營運。</t>
  </si>
  <si>
    <t>於高雄港洲際貨櫃中心第二期大林石化油品儲運中心第二區，新建4座18萬公秉地上型液化天然氣儲槽及1,600噸／時之氣化設施；並於西南側海域新建外廓防波堤及港域設施，並自廠區計量站埋設兩條36吋陸上輸氣管線至大林電廠內之新設大林隔離站；遠程規劃將輸氣管線與大林蒲配氣站銜接，串連既有輸氣管網，並與永安接收站備援供應大高雄地區用戶。</t>
  </si>
  <si>
    <t xml:space="preserve">興建防淤隧道及河道放淤工程，增加排淤能力75萬立方公尺／年及河道放淤量60萬立方公尺／年。
</t>
  </si>
  <si>
    <t>本污水處理廠所規劃之污水處理容量為7,500立方公尺／日，可滿足未來第三航站區所產生約5,600立方公尺／日之廢（污）水處理需求及符合機場環保政策及環評承諾。</t>
  </si>
  <si>
    <t>16.70</t>
  </si>
  <si>
    <r>
      <rPr>
        <sz val="10"/>
        <rFont val="新細明體"/>
        <family val="1"/>
      </rPr>
      <t>台中發電廠</t>
    </r>
    <r>
      <rPr>
        <sz val="10"/>
        <rFont val="Times New Roman"/>
        <family val="1"/>
      </rPr>
      <t>1</t>
    </r>
    <r>
      <rPr>
        <sz val="10"/>
        <rFont val="新細明體"/>
        <family val="1"/>
      </rPr>
      <t>～</t>
    </r>
    <r>
      <rPr>
        <sz val="10"/>
        <rFont val="Times New Roman"/>
        <family val="1"/>
      </rPr>
      <t>10</t>
    </r>
    <r>
      <rPr>
        <sz val="10"/>
        <rFont val="新細明體"/>
        <family val="1"/>
      </rPr>
      <t>號機供煤系統改善計畫</t>
    </r>
  </si>
  <si>
    <r>
      <rPr>
        <sz val="10"/>
        <rFont val="新細明體"/>
        <family val="1"/>
      </rPr>
      <t>台中發電廠第</t>
    </r>
    <r>
      <rPr>
        <sz val="10"/>
        <rFont val="Times New Roman"/>
        <family val="1"/>
      </rPr>
      <t>5</t>
    </r>
    <r>
      <rPr>
        <sz val="10"/>
        <rFont val="新細明體"/>
        <family val="1"/>
      </rPr>
      <t>～</t>
    </r>
    <r>
      <rPr>
        <sz val="10"/>
        <rFont val="Times New Roman"/>
        <family val="1"/>
      </rPr>
      <t>10</t>
    </r>
    <r>
      <rPr>
        <sz val="10"/>
        <rFont val="新細明體"/>
        <family val="1"/>
      </rPr>
      <t>號機空污改善工程計畫</t>
    </r>
  </si>
  <si>
    <r>
      <rPr>
        <sz val="10"/>
        <rFont val="新細明體"/>
        <family val="1"/>
      </rPr>
      <t>南科超高壓變電所中擴建南科（南）開關場，裝設變壓器容量</t>
    </r>
    <r>
      <rPr>
        <sz val="10"/>
        <rFont val="Times New Roman"/>
        <family val="1"/>
      </rPr>
      <t>1,500</t>
    </r>
    <r>
      <rPr>
        <sz val="10"/>
        <rFont val="新細明體"/>
        <family val="1"/>
      </rPr>
      <t>千仟伏安。</t>
    </r>
  </si>
  <si>
    <r>
      <rPr>
        <sz val="10"/>
        <rFont val="新細明體"/>
        <family val="1"/>
      </rPr>
      <t>新、改、擴建輸電線路</t>
    </r>
    <r>
      <rPr>
        <sz val="10"/>
        <rFont val="Times New Roman"/>
        <family val="1"/>
      </rPr>
      <t>1,900</t>
    </r>
    <r>
      <rPr>
        <sz val="10"/>
        <rFont val="新細明體"/>
        <family val="1"/>
      </rPr>
      <t>回線公里，新、改、擴建主要變壓器容量</t>
    </r>
    <r>
      <rPr>
        <sz val="10"/>
        <rFont val="Times New Roman"/>
        <family val="1"/>
      </rPr>
      <t>17,253</t>
    </r>
    <r>
      <rPr>
        <sz val="10"/>
        <rFont val="新細明體"/>
        <family val="1"/>
      </rPr>
      <t>千仟伏安，新、改、擴建變電所</t>
    </r>
    <r>
      <rPr>
        <sz val="10"/>
        <rFont val="Times New Roman"/>
        <family val="1"/>
      </rPr>
      <t>103</t>
    </r>
    <r>
      <rPr>
        <sz val="10"/>
        <rFont val="新細明體"/>
        <family val="1"/>
      </rPr>
      <t xml:space="preserve">所。
</t>
    </r>
  </si>
  <si>
    <t>99.01-114.12</t>
  </si>
  <si>
    <r>
      <rPr>
        <sz val="10"/>
        <rFont val="新細明體"/>
        <family val="1"/>
      </rPr>
      <t>購置土地</t>
    </r>
    <r>
      <rPr>
        <sz val="10"/>
        <rFont val="Times New Roman"/>
        <family val="1"/>
      </rPr>
      <t>1</t>
    </r>
    <r>
      <rPr>
        <sz val="10"/>
        <rFont val="新細明體"/>
        <family val="1"/>
      </rPr>
      <t>處、興建郵政物流中心</t>
    </r>
    <r>
      <rPr>
        <sz val="10"/>
        <rFont val="Times New Roman"/>
        <family val="1"/>
      </rPr>
      <t>1</t>
    </r>
    <r>
      <rPr>
        <sz val="10"/>
        <rFont val="新細明體"/>
        <family val="1"/>
      </rPr>
      <t>棟、北臺灣郵件作業中心</t>
    </r>
    <r>
      <rPr>
        <sz val="10"/>
        <rFont val="Times New Roman"/>
        <family val="1"/>
      </rPr>
      <t>1</t>
    </r>
    <r>
      <rPr>
        <sz val="10"/>
        <rFont val="新細明體"/>
        <family val="1"/>
      </rPr>
      <t>棟、郵政資訊中心</t>
    </r>
    <r>
      <rPr>
        <sz val="10"/>
        <rFont val="Times New Roman"/>
        <family val="1"/>
      </rPr>
      <t>1</t>
    </r>
    <r>
      <rPr>
        <sz val="10"/>
        <rFont val="新細明體"/>
        <family val="1"/>
      </rPr>
      <t>棟、營運中心</t>
    </r>
    <r>
      <rPr>
        <sz val="10"/>
        <rFont val="Times New Roman"/>
        <family val="1"/>
      </rPr>
      <t>1</t>
    </r>
    <r>
      <rPr>
        <sz val="10"/>
        <rFont val="新細明體"/>
        <family val="1"/>
      </rPr>
      <t>棟、交通及運輸設備</t>
    </r>
    <r>
      <rPr>
        <sz val="10"/>
        <rFont val="Times New Roman"/>
        <family val="1"/>
      </rPr>
      <t>30</t>
    </r>
    <r>
      <rPr>
        <sz val="10"/>
        <rFont val="新細明體"/>
        <family val="1"/>
      </rPr>
      <t>套（台）、機械設備及資訊設備</t>
    </r>
    <r>
      <rPr>
        <sz val="10"/>
        <rFont val="Times New Roman"/>
        <family val="1"/>
      </rPr>
      <t>40</t>
    </r>
    <r>
      <rPr>
        <sz val="10"/>
        <rFont val="新細明體"/>
        <family val="1"/>
      </rPr>
      <t xml:space="preserve">套（台）。
</t>
    </r>
  </si>
  <si>
    <r>
      <rPr>
        <sz val="10"/>
        <rFont val="新細明體"/>
        <family val="1"/>
      </rPr>
      <t>裝置容量</t>
    </r>
    <r>
      <rPr>
        <sz val="10"/>
        <rFont val="Times New Roman"/>
        <family val="1"/>
      </rPr>
      <t>1,350</t>
    </r>
    <r>
      <rPr>
        <sz val="10"/>
        <rFont val="新細明體"/>
        <family val="1"/>
      </rPr>
      <t>千瓩級</t>
    </r>
    <r>
      <rPr>
        <sz val="10"/>
        <rFont val="Times New Roman"/>
        <family val="1"/>
      </rPr>
      <t>2</t>
    </r>
    <r>
      <rPr>
        <sz val="10"/>
        <rFont val="新細明體"/>
        <family val="1"/>
      </rPr>
      <t>部</t>
    </r>
    <r>
      <rPr>
        <sz val="10"/>
        <rFont val="微軟正黑體"/>
        <family val="2"/>
      </rPr>
      <t>。</t>
    </r>
  </si>
  <si>
    <r>
      <rPr>
        <sz val="10"/>
        <rFont val="新細明體"/>
        <family val="1"/>
      </rPr>
      <t>裝置容量</t>
    </r>
    <r>
      <rPr>
        <sz val="10"/>
        <rFont val="Times New Roman"/>
        <family val="1"/>
      </rPr>
      <t>2,877.8</t>
    </r>
    <r>
      <rPr>
        <sz val="10"/>
        <rFont val="新細明體"/>
        <family val="1"/>
      </rPr>
      <t>千瓩</t>
    </r>
    <r>
      <rPr>
        <sz val="10"/>
        <rFont val="微軟正黑體"/>
        <family val="2"/>
      </rPr>
      <t>。</t>
    </r>
    <r>
      <rPr>
        <sz val="10"/>
        <rFont val="新細明體"/>
        <family val="1"/>
      </rPr>
      <t xml:space="preserve">
</t>
    </r>
  </si>
  <si>
    <t>32.38</t>
  </si>
  <si>
    <t>99.99</t>
  </si>
  <si>
    <r>
      <rPr>
        <sz val="10"/>
        <rFont val="新細明體"/>
        <family val="1"/>
      </rPr>
      <t>為符合「臺中市公私場所管制生煤及禁用石油焦自治條例」規定，改善台中電廠</t>
    </r>
    <r>
      <rPr>
        <sz val="10"/>
        <rFont val="Times New Roman"/>
        <family val="1"/>
      </rPr>
      <t>1</t>
    </r>
    <r>
      <rPr>
        <sz val="10"/>
        <rFont val="新細明體"/>
        <family val="1"/>
      </rPr>
      <t>～</t>
    </r>
    <r>
      <rPr>
        <sz val="10"/>
        <rFont val="Times New Roman"/>
        <family val="1"/>
      </rPr>
      <t>10</t>
    </r>
    <r>
      <rPr>
        <sz val="10"/>
        <rFont val="新細明體"/>
        <family val="1"/>
      </rPr>
      <t>號機供煤系統，將現有儲煤場室內化。</t>
    </r>
  </si>
  <si>
    <r>
      <rPr>
        <sz val="10"/>
        <rFont val="新細明體"/>
        <family val="1"/>
      </rPr>
      <t>新建玉成、華江、板翠</t>
    </r>
    <r>
      <rPr>
        <sz val="10"/>
        <rFont val="Times New Roman"/>
        <family val="1"/>
      </rPr>
      <t>3</t>
    </r>
    <r>
      <rPr>
        <sz val="10"/>
        <rFont val="新細明體"/>
        <family val="1"/>
      </rPr>
      <t>所變電所及樹德變電所裝設配電變壓器，合計變電容量</t>
    </r>
    <r>
      <rPr>
        <sz val="10"/>
        <rFont val="Times New Roman"/>
        <family val="1"/>
      </rPr>
      <t>720</t>
    </r>
    <r>
      <rPr>
        <sz val="10"/>
        <rFont val="新細明體"/>
        <family val="1"/>
      </rPr>
      <t>千仟伏安，線路長度</t>
    </r>
    <r>
      <rPr>
        <sz val="10"/>
        <rFont val="Times New Roman"/>
        <family val="1"/>
      </rPr>
      <t>13.6</t>
    </r>
    <r>
      <rPr>
        <sz val="10"/>
        <rFont val="新細明體"/>
        <family val="1"/>
      </rPr>
      <t>回線公里。</t>
    </r>
  </si>
  <si>
    <r>
      <rPr>
        <sz val="10"/>
        <rFont val="新細明體"/>
        <family val="1"/>
      </rPr>
      <t>新建十興、大坑、大里、中庄等</t>
    </r>
    <r>
      <rPr>
        <sz val="10"/>
        <rFont val="Times New Roman"/>
        <family val="1"/>
      </rPr>
      <t>4</t>
    </r>
    <r>
      <rPr>
        <sz val="10"/>
        <rFont val="新細明體"/>
        <family val="1"/>
      </rPr>
      <t>所變電所及</t>
    </r>
    <r>
      <rPr>
        <sz val="10"/>
        <rFont val="Times New Roman"/>
        <family val="1"/>
      </rPr>
      <t>161kV</t>
    </r>
    <r>
      <rPr>
        <sz val="10"/>
        <rFont val="新細明體"/>
        <family val="1"/>
      </rPr>
      <t>台西～四湖輸電線，合計變電容量</t>
    </r>
    <r>
      <rPr>
        <sz val="10"/>
        <rFont val="Times New Roman"/>
        <family val="1"/>
      </rPr>
      <t>480</t>
    </r>
    <r>
      <rPr>
        <sz val="10"/>
        <rFont val="新細明體"/>
        <family val="1"/>
      </rPr>
      <t>千仟伏安，線路長度</t>
    </r>
    <r>
      <rPr>
        <sz val="10"/>
        <rFont val="Times New Roman"/>
        <family val="1"/>
      </rPr>
      <t>63</t>
    </r>
    <r>
      <rPr>
        <sz val="10"/>
        <rFont val="新細明體"/>
        <family val="1"/>
      </rPr>
      <t>回線公里。</t>
    </r>
  </si>
  <si>
    <r>
      <rPr>
        <sz val="10"/>
        <rFont val="新細明體"/>
        <family val="1"/>
      </rPr>
      <t>加強供水損失管理，以逐年降低漏水率至目標</t>
    </r>
    <r>
      <rPr>
        <sz val="10"/>
        <rFont val="Times New Roman"/>
        <family val="1"/>
      </rPr>
      <t>12</t>
    </r>
    <r>
      <rPr>
        <sz val="10"/>
        <rFont val="新細明體"/>
        <family val="1"/>
      </rPr>
      <t>％。</t>
    </r>
  </si>
  <si>
    <r>
      <rPr>
        <sz val="10"/>
        <rFont val="新細明體"/>
        <family val="1"/>
      </rPr>
      <t>新建</t>
    </r>
    <r>
      <rPr>
        <sz val="10"/>
        <rFont val="Times New Roman"/>
        <family val="1"/>
      </rPr>
      <t>345kV</t>
    </r>
    <r>
      <rPr>
        <sz val="10"/>
        <rFont val="新細明體"/>
        <family val="1"/>
      </rPr>
      <t>開閉所</t>
    </r>
    <r>
      <rPr>
        <sz val="10"/>
        <rFont val="Times New Roman"/>
        <family val="1"/>
      </rPr>
      <t>1</t>
    </r>
    <r>
      <rPr>
        <sz val="10"/>
        <rFont val="新細明體"/>
        <family val="1"/>
      </rPr>
      <t>所、</t>
    </r>
    <r>
      <rPr>
        <sz val="10"/>
        <rFont val="Times New Roman"/>
        <family val="1"/>
      </rPr>
      <t>161kV</t>
    </r>
    <r>
      <rPr>
        <sz val="10"/>
        <rFont val="新細明體"/>
        <family val="1"/>
      </rPr>
      <t>開閉所</t>
    </r>
    <r>
      <rPr>
        <sz val="10"/>
        <rFont val="Times New Roman"/>
        <family val="1"/>
      </rPr>
      <t>1</t>
    </r>
    <r>
      <rPr>
        <sz val="10"/>
        <rFont val="新細明體"/>
        <family val="1"/>
      </rPr>
      <t>所及新設</t>
    </r>
    <r>
      <rPr>
        <sz val="10"/>
        <rFont val="Times New Roman"/>
        <family val="1"/>
      </rPr>
      <t>345kV</t>
    </r>
    <r>
      <rPr>
        <sz val="10"/>
        <rFont val="新細明體"/>
        <family val="1"/>
      </rPr>
      <t>開閉場</t>
    </r>
    <r>
      <rPr>
        <sz val="10"/>
        <rFont val="Times New Roman"/>
        <family val="1"/>
      </rPr>
      <t>1</t>
    </r>
    <r>
      <rPr>
        <sz val="10"/>
        <rFont val="新細明體"/>
        <family val="1"/>
      </rPr>
      <t>所，總裝設變壓器容量</t>
    </r>
    <r>
      <rPr>
        <sz val="10"/>
        <rFont val="Times New Roman"/>
        <family val="1"/>
      </rPr>
      <t>3,000</t>
    </r>
    <r>
      <rPr>
        <sz val="10"/>
        <rFont val="新細明體"/>
        <family val="1"/>
      </rPr>
      <t>千仟伏安，並新擴建輸電線路</t>
    </r>
    <r>
      <rPr>
        <sz val="10"/>
        <rFont val="Times New Roman"/>
        <family val="1"/>
      </rPr>
      <t>469.6</t>
    </r>
    <r>
      <rPr>
        <sz val="10"/>
        <rFont val="新細明體"/>
        <family val="1"/>
      </rPr>
      <t xml:space="preserve">回線公里。
</t>
    </r>
  </si>
  <si>
    <t>活化酒廠資產及美化酒廠建築外觀，以增加經營績效及吸引觀光人潮，並提升企業形象及產品形象，創造產品品牌價值。</t>
  </si>
  <si>
    <t>健全地區鐵路系統並提升交通便利性，改善運輸環境，藉由環境改善與生活品質之提升，繁榮地方經濟，均衡區域之發展，並提增花蓮－臺東間的鐵路運能與運轉效能及東部鐵路班次數有效增加。</t>
  </si>
  <si>
    <r>
      <rPr>
        <sz val="10"/>
        <rFont val="新細明體"/>
        <family val="1"/>
      </rPr>
      <t>國際商港未來發展及建設計畫（</t>
    </r>
    <r>
      <rPr>
        <sz val="10"/>
        <rFont val="Times New Roman"/>
        <family val="1"/>
      </rPr>
      <t>111</t>
    </r>
    <r>
      <rPr>
        <sz val="10"/>
        <rFont val="新細明體"/>
        <family val="1"/>
      </rPr>
      <t>－</t>
    </r>
    <r>
      <rPr>
        <sz val="10"/>
        <rFont val="Times New Roman"/>
        <family val="1"/>
      </rPr>
      <t>115</t>
    </r>
    <r>
      <rPr>
        <sz val="10"/>
        <rFont val="新細明體"/>
        <family val="1"/>
      </rPr>
      <t>年）－港務公司辦理部分</t>
    </r>
  </si>
  <si>
    <r>
      <rPr>
        <sz val="10"/>
        <rFont val="新細明體"/>
        <family val="1"/>
      </rPr>
      <t>出水能力每日</t>
    </r>
    <r>
      <rPr>
        <sz val="10"/>
        <rFont val="Times New Roman"/>
        <family val="1"/>
      </rPr>
      <t>1.5</t>
    </r>
    <r>
      <rPr>
        <sz val="10"/>
        <rFont val="新細明體"/>
        <family val="1"/>
      </rPr>
      <t>萬立方公尺淨水場，以滿足里港及鹽埔兩鄉目標年</t>
    </r>
    <r>
      <rPr>
        <sz val="10"/>
        <rFont val="Times New Roman"/>
        <family val="1"/>
      </rPr>
      <t>130</t>
    </r>
    <r>
      <rPr>
        <sz val="10"/>
        <rFont val="新細明體"/>
        <family val="1"/>
      </rPr>
      <t>年共計</t>
    </r>
    <r>
      <rPr>
        <sz val="10"/>
        <rFont val="Times New Roman"/>
        <family val="1"/>
      </rPr>
      <t>4</t>
    </r>
    <r>
      <rPr>
        <sz val="10"/>
        <rFont val="新細明體"/>
        <family val="1"/>
      </rPr>
      <t>萬</t>
    </r>
    <r>
      <rPr>
        <sz val="10"/>
        <rFont val="Times New Roman"/>
        <family val="1"/>
      </rPr>
      <t>1,300</t>
    </r>
    <r>
      <rPr>
        <sz val="10"/>
        <rFont val="新細明體"/>
        <family val="1"/>
      </rPr>
      <t xml:space="preserve">人用水，以提高屏東縣供水普及率。
</t>
    </r>
  </si>
  <si>
    <t>454,542</t>
  </si>
  <si>
    <t>67.72</t>
  </si>
  <si>
    <t>322,326</t>
  </si>
  <si>
    <t>70.91</t>
  </si>
  <si>
    <t>233,803</t>
  </si>
  <si>
    <t>37.25</t>
  </si>
  <si>
    <t>101,587</t>
  </si>
  <si>
    <t>43.45</t>
  </si>
  <si>
    <t>220,739</t>
  </si>
  <si>
    <t>113.01-113.12</t>
  </si>
  <si>
    <t>65.94</t>
  </si>
  <si>
    <t>80.60</t>
  </si>
  <si>
    <t>48.67</t>
  </si>
  <si>
    <t>65.92</t>
  </si>
  <si>
    <t>9.60</t>
  </si>
  <si>
    <t>7.64</t>
  </si>
  <si>
    <t>22.88</t>
  </si>
  <si>
    <t>5.88</t>
  </si>
  <si>
    <t>22.58</t>
  </si>
  <si>
    <t>11.83</t>
  </si>
  <si>
    <t>61.79</t>
  </si>
  <si>
    <r>
      <rPr>
        <sz val="10"/>
        <rFont val="新細明體"/>
        <family val="1"/>
      </rPr>
      <t>自</t>
    </r>
    <r>
      <rPr>
        <sz val="10"/>
        <rFont val="Times New Roman"/>
        <family val="1"/>
      </rPr>
      <t>106</t>
    </r>
    <r>
      <rPr>
        <sz val="10"/>
        <rFont val="新細明體"/>
        <family val="1"/>
      </rPr>
      <t>年起分區進行地質改良及輸儲設施建置，預計興建各式儲槽共</t>
    </r>
    <r>
      <rPr>
        <sz val="10"/>
        <rFont val="Times New Roman"/>
        <family val="1"/>
      </rPr>
      <t>103</t>
    </r>
    <r>
      <rPr>
        <sz val="10"/>
        <rFont val="新細明體"/>
        <family val="1"/>
      </rPr>
      <t>座，總容量</t>
    </r>
    <r>
      <rPr>
        <sz val="10"/>
        <rFont val="Times New Roman"/>
        <family val="1"/>
      </rPr>
      <t>75.59</t>
    </r>
    <r>
      <rPr>
        <sz val="10"/>
        <rFont val="新細明體"/>
        <family val="1"/>
      </rPr>
      <t>萬公秉，銜接大林廠、林園廠管線共</t>
    </r>
    <r>
      <rPr>
        <sz val="10"/>
        <rFont val="Times New Roman"/>
        <family val="1"/>
      </rPr>
      <t>36</t>
    </r>
    <r>
      <rPr>
        <sz val="10"/>
        <rFont val="新細明體"/>
        <family val="1"/>
      </rPr>
      <t>條及相關附屬建物及設備。</t>
    </r>
  </si>
  <si>
    <t>106.01-117.06</t>
  </si>
  <si>
    <t>4.05</t>
  </si>
  <si>
    <t>-1.26</t>
  </si>
  <si>
    <t>11.81</t>
  </si>
  <si>
    <t>50.52</t>
  </si>
  <si>
    <t>24.66</t>
  </si>
  <si>
    <t>0.03</t>
  </si>
  <si>
    <t>9.03</t>
  </si>
  <si>
    <t>16.90</t>
  </si>
  <si>
    <t>57.27</t>
  </si>
  <si>
    <t>25.67</t>
  </si>
  <si>
    <t>58.10</t>
  </si>
  <si>
    <t>11.40</t>
  </si>
  <si>
    <t>17.39</t>
  </si>
  <si>
    <t>20.99</t>
  </si>
  <si>
    <r>
      <rPr>
        <sz val="10"/>
        <rFont val="微軟正黑體"/>
        <family val="2"/>
      </rPr>
      <t>於</t>
    </r>
    <r>
      <rPr>
        <sz val="10"/>
        <rFont val="新細明體"/>
        <family val="1"/>
      </rPr>
      <t>台中廠西側之臺中港未來填方區，新建</t>
    </r>
    <r>
      <rPr>
        <sz val="10"/>
        <rFont val="Times New Roman"/>
        <family val="1"/>
      </rPr>
      <t>4</t>
    </r>
    <r>
      <rPr>
        <sz val="10"/>
        <rFont val="新細明體"/>
        <family val="1"/>
      </rPr>
      <t>座</t>
    </r>
    <r>
      <rPr>
        <sz val="10"/>
        <rFont val="Times New Roman"/>
        <family val="1"/>
      </rPr>
      <t>18</t>
    </r>
    <r>
      <rPr>
        <sz val="10"/>
        <rFont val="新細明體"/>
        <family val="1"/>
      </rPr>
      <t>萬公秉地上型全容式</t>
    </r>
    <r>
      <rPr>
        <sz val="10"/>
        <rFont val="Times New Roman"/>
        <family val="1"/>
      </rPr>
      <t>LNG</t>
    </r>
    <r>
      <rPr>
        <sz val="10"/>
        <rFont val="新細明體"/>
        <family val="1"/>
      </rPr>
      <t>儲槽、</t>
    </r>
    <r>
      <rPr>
        <sz val="10"/>
        <rFont val="Times New Roman"/>
        <family val="1"/>
      </rPr>
      <t>1,600</t>
    </r>
    <r>
      <rPr>
        <sz val="10"/>
        <rFont val="新細明體"/>
        <family val="1"/>
      </rPr>
      <t>噸／時之氣化設施、</t>
    </r>
    <r>
      <rPr>
        <sz val="10"/>
        <rFont val="Times New Roman"/>
        <family val="1"/>
      </rPr>
      <t>2</t>
    </r>
    <r>
      <rPr>
        <sz val="10"/>
        <rFont val="新細明體"/>
        <family val="1"/>
      </rPr>
      <t>席</t>
    </r>
    <r>
      <rPr>
        <sz val="10"/>
        <rFont val="Times New Roman"/>
        <family val="1"/>
      </rPr>
      <t>LNG</t>
    </r>
    <r>
      <rPr>
        <sz val="10"/>
        <rFont val="新細明體"/>
        <family val="1"/>
      </rPr>
      <t>卸收碼頭、建築物及相關附屬設施，並以管線橫越南堤路與既有廠區連通相互備援。</t>
    </r>
  </si>
  <si>
    <t>0.58</t>
  </si>
  <si>
    <t>0.81</t>
  </si>
  <si>
    <t>8.</t>
  </si>
  <si>
    <t>9.</t>
  </si>
  <si>
    <t>8.60</t>
  </si>
  <si>
    <t>8.67</t>
  </si>
  <si>
    <t>22.06</t>
  </si>
  <si>
    <t>10.</t>
  </si>
  <si>
    <t>6.05</t>
  </si>
  <si>
    <t>8.48</t>
  </si>
  <si>
    <t>11.</t>
  </si>
  <si>
    <t>113.01-119.06</t>
  </si>
  <si>
    <t>6.58</t>
  </si>
  <si>
    <t>11.43</t>
  </si>
  <si>
    <t>12.</t>
  </si>
  <si>
    <t>-4.11</t>
  </si>
  <si>
    <t>0.23</t>
  </si>
  <si>
    <t>0.49</t>
  </si>
  <si>
    <r>
      <rPr>
        <sz val="10"/>
        <rFont val="新細明體"/>
        <family val="1"/>
      </rPr>
      <t>興建永安至通霄第</t>
    </r>
    <r>
      <rPr>
        <sz val="10"/>
        <rFont val="Times New Roman"/>
        <family val="1"/>
      </rPr>
      <t>2</t>
    </r>
    <r>
      <rPr>
        <sz val="10"/>
        <rFont val="新細明體"/>
        <family val="1"/>
      </rPr>
      <t>條</t>
    </r>
    <r>
      <rPr>
        <sz val="10"/>
        <rFont val="Times New Roman"/>
        <family val="1"/>
      </rPr>
      <t>36</t>
    </r>
    <r>
      <rPr>
        <sz val="10"/>
        <rFont val="新細明體"/>
        <family val="1"/>
      </rPr>
      <t>吋長約</t>
    </r>
    <r>
      <rPr>
        <sz val="10"/>
        <rFont val="Times New Roman"/>
        <family val="1"/>
      </rPr>
      <t>233</t>
    </r>
    <r>
      <rPr>
        <sz val="10"/>
        <rFont val="新細明體"/>
        <family val="1"/>
      </rPr>
      <t>公里之海底輸氣管線及新設</t>
    </r>
    <r>
      <rPr>
        <sz val="10"/>
        <rFont val="Times New Roman"/>
        <family val="1"/>
      </rPr>
      <t>2</t>
    </r>
    <r>
      <rPr>
        <sz val="10"/>
        <rFont val="新細明體"/>
        <family val="1"/>
      </rPr>
      <t>處開關計量站，並與既有陸上輸氣幹線系統銜接。</t>
    </r>
  </si>
  <si>
    <t>113.01-117.12</t>
  </si>
  <si>
    <t>1.53</t>
  </si>
  <si>
    <t>24.06</t>
  </si>
  <si>
    <r>
      <rPr>
        <sz val="10"/>
        <rFont val="新細明體"/>
        <family val="1"/>
      </rPr>
      <t>興建</t>
    </r>
    <r>
      <rPr>
        <sz val="10"/>
        <rFont val="Times New Roman"/>
        <family val="1"/>
      </rPr>
      <t>2</t>
    </r>
    <r>
      <rPr>
        <sz val="10"/>
        <rFont val="新細明體"/>
        <family val="1"/>
      </rPr>
      <t>套燃氣渦輪機及</t>
    </r>
    <r>
      <rPr>
        <sz val="10"/>
        <rFont val="Times New Roman"/>
        <family val="1"/>
      </rPr>
      <t>1</t>
    </r>
    <r>
      <rPr>
        <sz val="10"/>
        <rFont val="新細明體"/>
        <family val="1"/>
      </rPr>
      <t>套汽輪機發電容量共</t>
    </r>
    <r>
      <rPr>
        <sz val="10"/>
        <rFont val="Times New Roman"/>
        <family val="1"/>
      </rPr>
      <t>145 MW</t>
    </r>
    <r>
      <rPr>
        <sz val="10"/>
        <rFont val="新細明體"/>
        <family val="1"/>
      </rPr>
      <t>及附屬設備含排煙脫硝設備。</t>
    </r>
  </si>
  <si>
    <t>113.07-117.12</t>
  </si>
  <si>
    <t>-28.11</t>
  </si>
  <si>
    <t>0.24</t>
  </si>
  <si>
    <t>4.49</t>
  </si>
  <si>
    <t>0.74</t>
  </si>
  <si>
    <t>37.10</t>
  </si>
  <si>
    <t>58.37</t>
  </si>
  <si>
    <t>21.86</t>
  </si>
  <si>
    <t>48.29</t>
  </si>
  <si>
    <t>21,230</t>
  </si>
  <si>
    <t>113.01-113.12</t>
  </si>
  <si>
    <t>2,011,622</t>
  </si>
  <si>
    <t>56.86</t>
  </si>
  <si>
    <t>62.39</t>
  </si>
  <si>
    <t>992,730</t>
  </si>
  <si>
    <t>12.59</t>
  </si>
  <si>
    <t>23.78</t>
  </si>
  <si>
    <t>1,018,892</t>
  </si>
  <si>
    <t>862,184</t>
  </si>
  <si>
    <t>6,667</t>
  </si>
  <si>
    <t>21.37</t>
  </si>
  <si>
    <t>39.98</t>
  </si>
  <si>
    <t>4.69</t>
  </si>
  <si>
    <t>35.79</t>
  </si>
  <si>
    <t>107.08-114.12</t>
  </si>
  <si>
    <t>2.25</t>
  </si>
  <si>
    <t>8.33</t>
  </si>
  <si>
    <t>12.73</t>
  </si>
  <si>
    <t>12.52</t>
  </si>
  <si>
    <t>95.60</t>
  </si>
  <si>
    <t>42.77</t>
  </si>
  <si>
    <t>45.36</t>
  </si>
  <si>
    <t>26.15</t>
  </si>
  <si>
    <t>29.50</t>
  </si>
  <si>
    <t>9,377,579</t>
  </si>
  <si>
    <t>36.45</t>
  </si>
  <si>
    <t>50.48</t>
  </si>
  <si>
    <r>
      <rPr>
        <sz val="10"/>
        <rFont val="新細明體"/>
        <family val="1"/>
      </rPr>
      <t>購置房地</t>
    </r>
    <r>
      <rPr>
        <sz val="10"/>
        <rFont val="Times New Roman"/>
        <family val="1"/>
      </rPr>
      <t>11</t>
    </r>
    <r>
      <rPr>
        <sz val="10"/>
        <rFont val="新細明體"/>
        <family val="1"/>
      </rPr>
      <t>處、興建局屋</t>
    </r>
    <r>
      <rPr>
        <sz val="10"/>
        <rFont val="Times New Roman"/>
        <family val="1"/>
      </rPr>
      <t>23</t>
    </r>
    <r>
      <rPr>
        <sz val="10"/>
        <rFont val="新細明體"/>
        <family val="1"/>
      </rPr>
      <t xml:space="preserve">處。
</t>
    </r>
  </si>
  <si>
    <t>21.17</t>
  </si>
  <si>
    <t>16.91</t>
  </si>
  <si>
    <t>39.18</t>
  </si>
  <si>
    <t>1.67</t>
  </si>
  <si>
    <t>36.88</t>
  </si>
  <si>
    <t>35.06</t>
  </si>
  <si>
    <t>104.01-113.12</t>
  </si>
  <si>
    <t>15.03</t>
  </si>
  <si>
    <t>11.57</t>
  </si>
  <si>
    <t>66.29</t>
  </si>
  <si>
    <t>建置遠端狀態監控系統、計軸器雙重化、月台警示燈新設工程、鐵路基本資料庫平台系統建置與自動化排點系統規劃。</t>
  </si>
  <si>
    <t>56.12</t>
  </si>
  <si>
    <t>2.37</t>
  </si>
  <si>
    <t>2.74</t>
  </si>
  <si>
    <t>12.70</t>
  </si>
  <si>
    <t>54.42</t>
  </si>
  <si>
    <t>6.21</t>
  </si>
  <si>
    <t>14.83</t>
  </si>
  <si>
    <t>16.63</t>
  </si>
  <si>
    <t>7.63</t>
  </si>
  <si>
    <t>11.17</t>
  </si>
  <si>
    <t>8.30</t>
  </si>
  <si>
    <r>
      <rPr>
        <sz val="10"/>
        <rFont val="新細明體"/>
        <family val="1"/>
      </rPr>
      <t>臺鐵公司營業所需基礎設施重置維修第</t>
    </r>
    <r>
      <rPr>
        <sz val="10"/>
        <rFont val="Times New Roman"/>
        <family val="1"/>
      </rPr>
      <t>1</t>
    </r>
    <r>
      <rPr>
        <sz val="10"/>
        <rFont val="新細明體"/>
        <family val="1"/>
      </rPr>
      <t>期計畫（</t>
    </r>
    <r>
      <rPr>
        <sz val="10"/>
        <rFont val="Times New Roman"/>
        <family val="1"/>
      </rPr>
      <t>113</t>
    </r>
    <r>
      <rPr>
        <sz val="10"/>
        <rFont val="新細明體"/>
        <family val="1"/>
      </rPr>
      <t>年至</t>
    </r>
    <r>
      <rPr>
        <sz val="10"/>
        <rFont val="Times New Roman"/>
        <family val="1"/>
      </rPr>
      <t>116</t>
    </r>
    <r>
      <rPr>
        <sz val="10"/>
        <rFont val="新細明體"/>
        <family val="1"/>
      </rPr>
      <t>年）</t>
    </r>
  </si>
  <si>
    <t>確保鐵路行車安全，提供旅客安全之乘車環境、延長基礎設施使用年限、提升旅運服務品質，提供旅客舒適之乘車環境，滿足旅客期望、配合政策及趨勢，實踐節能減碳。</t>
  </si>
  <si>
    <t>113.01-116.12</t>
  </si>
  <si>
    <t>8.51</t>
  </si>
  <si>
    <r>
      <rPr>
        <sz val="10"/>
        <rFont val="新細明體"/>
        <family val="1"/>
      </rPr>
      <t>臺鐵公司營業所需車輛維修第</t>
    </r>
    <r>
      <rPr>
        <sz val="10"/>
        <rFont val="Times New Roman"/>
        <family val="1"/>
      </rPr>
      <t>1</t>
    </r>
    <r>
      <rPr>
        <sz val="10"/>
        <rFont val="新細明體"/>
        <family val="1"/>
      </rPr>
      <t>期計畫（</t>
    </r>
    <r>
      <rPr>
        <sz val="10"/>
        <rFont val="Times New Roman"/>
        <family val="1"/>
      </rPr>
      <t>113</t>
    </r>
    <r>
      <rPr>
        <sz val="10"/>
        <rFont val="新細明體"/>
        <family val="1"/>
      </rPr>
      <t>年至</t>
    </r>
    <r>
      <rPr>
        <sz val="10"/>
        <rFont val="Times New Roman"/>
        <family val="1"/>
      </rPr>
      <t>116</t>
    </r>
    <r>
      <rPr>
        <sz val="10"/>
        <rFont val="新細明體"/>
        <family val="1"/>
      </rPr>
      <t>年）</t>
    </r>
  </si>
  <si>
    <t>提升車輛妥善率，強化鐵路行車安全及旅運服務品質、確保營業車輛運行可靠度，保障旅客安全與權益。</t>
  </si>
  <si>
    <t>8.17</t>
  </si>
  <si>
    <t>26.10</t>
  </si>
  <si>
    <t>29.10</t>
  </si>
  <si>
    <t>11.86</t>
  </si>
  <si>
    <t>15.43</t>
  </si>
  <si>
    <t>18.56</t>
  </si>
  <si>
    <t>73.10</t>
  </si>
  <si>
    <t>13.19</t>
  </si>
  <si>
    <t>75.43</t>
  </si>
  <si>
    <t>9.33</t>
  </si>
  <si>
    <t>22.00</t>
  </si>
  <si>
    <t>19.91</t>
  </si>
  <si>
    <t>42.51</t>
  </si>
  <si>
    <t>63.72</t>
  </si>
  <si>
    <t>30.30</t>
  </si>
  <si>
    <t>57.71</t>
  </si>
  <si>
    <t>108.01-114.04</t>
  </si>
  <si>
    <t>4,644</t>
  </si>
  <si>
    <t>12.51</t>
  </si>
  <si>
    <t>54.22</t>
  </si>
  <si>
    <t>0.57</t>
  </si>
  <si>
    <t>臺灣港務股份有限公司</t>
  </si>
  <si>
    <r>
      <rPr>
        <sz val="9"/>
        <rFont val="新細明體"/>
        <family val="1"/>
      </rPr>
      <t>　　</t>
    </r>
    <r>
      <rPr>
        <sz val="9"/>
        <rFont val="Times New Roman"/>
        <family val="1"/>
      </rPr>
      <t>3.</t>
    </r>
    <r>
      <rPr>
        <sz val="9"/>
        <rFont val="新細明體"/>
        <family val="1"/>
      </rPr>
      <t>臺灣菸酒公司「台北啤酒工場土地開發暨興建企業總部投資計畫」正循行政程序報請停辦中，俟計畫核定停辦後，依規定辦理。</t>
    </r>
  </si>
  <si>
    <t>國營臺灣鐵路股份有限公司</t>
  </si>
  <si>
    <t xml:space="preserve">農業循環豬場改建投資計畫    </t>
  </si>
  <si>
    <r>
      <t>6</t>
    </r>
    <r>
      <rPr>
        <sz val="10"/>
        <rFont val="新細明體"/>
        <family val="1"/>
      </rPr>
      <t>座種、仔豬場年產</t>
    </r>
    <r>
      <rPr>
        <sz val="10"/>
        <rFont val="Times New Roman"/>
        <family val="1"/>
      </rPr>
      <t>57</t>
    </r>
    <r>
      <rPr>
        <sz val="10"/>
        <rFont val="新細明體"/>
        <family val="1"/>
      </rPr>
      <t>萬</t>
    </r>
    <r>
      <rPr>
        <sz val="10"/>
        <rFont val="Times New Roman"/>
        <family val="1"/>
      </rPr>
      <t>6,056</t>
    </r>
    <r>
      <rPr>
        <sz val="10"/>
        <rFont val="新細明體"/>
        <family val="1"/>
      </rPr>
      <t>頭</t>
    </r>
    <r>
      <rPr>
        <sz val="10"/>
        <rFont val="Times New Roman"/>
        <family val="1"/>
      </rPr>
      <t>25</t>
    </r>
    <r>
      <rPr>
        <sz val="10"/>
        <rFont val="新細明體"/>
        <family val="1"/>
      </rPr>
      <t>公斤保育豬及</t>
    </r>
    <r>
      <rPr>
        <sz val="10"/>
        <rFont val="Times New Roman"/>
        <family val="1"/>
      </rPr>
      <t>8</t>
    </r>
    <r>
      <rPr>
        <sz val="10"/>
        <rFont val="新細明體"/>
        <family val="1"/>
      </rPr>
      <t>座肉豬場年產</t>
    </r>
    <r>
      <rPr>
        <sz val="10"/>
        <rFont val="Times New Roman"/>
        <family val="1"/>
      </rPr>
      <t>50</t>
    </r>
    <r>
      <rPr>
        <sz val="10"/>
        <rFont val="新細明體"/>
        <family val="1"/>
      </rPr>
      <t>萬</t>
    </r>
    <r>
      <rPr>
        <sz val="10"/>
        <rFont val="Times New Roman"/>
        <family val="1"/>
      </rPr>
      <t>2,996</t>
    </r>
    <r>
      <rPr>
        <sz val="10"/>
        <rFont val="新細明體"/>
        <family val="1"/>
      </rPr>
      <t>頭</t>
    </r>
    <r>
      <rPr>
        <sz val="10"/>
        <rFont val="Times New Roman"/>
        <family val="1"/>
      </rPr>
      <t>120</t>
    </r>
    <r>
      <rPr>
        <sz val="10"/>
        <rFont val="新細明體"/>
        <family val="1"/>
      </rPr>
      <t>公斤肉豬。</t>
    </r>
  </si>
  <si>
    <t>107.10-112.12</t>
  </si>
  <si>
    <t>4.81</t>
  </si>
  <si>
    <t>18.99</t>
  </si>
  <si>
    <t>97.79</t>
  </si>
  <si>
    <t>5.45</t>
  </si>
  <si>
    <t>16.75</t>
  </si>
  <si>
    <t>71.30</t>
  </si>
  <si>
    <t>11.85</t>
  </si>
  <si>
    <t>44.13</t>
  </si>
  <si>
    <t>75.58</t>
  </si>
  <si>
    <t>1.65</t>
  </si>
  <si>
    <t>30.18</t>
  </si>
  <si>
    <t>0.71</t>
  </si>
  <si>
    <t>57.05</t>
  </si>
  <si>
    <t>34.19</t>
  </si>
  <si>
    <t>15.81</t>
  </si>
  <si>
    <t>44.60</t>
  </si>
  <si>
    <t>2.55</t>
  </si>
  <si>
    <t>29.69</t>
  </si>
  <si>
    <t>111.01-113.12</t>
  </si>
  <si>
    <t>37.99</t>
  </si>
  <si>
    <t>50.55</t>
  </si>
  <si>
    <t>12.27</t>
  </si>
  <si>
    <t>13.36</t>
  </si>
  <si>
    <t>41.18</t>
  </si>
  <si>
    <t>44.44</t>
  </si>
  <si>
    <t>112.01-113.12</t>
  </si>
  <si>
    <t>45.75</t>
  </si>
  <si>
    <r>
      <rPr>
        <sz val="10"/>
        <rFont val="細明體"/>
        <family val="3"/>
      </rPr>
      <t>烏溪伏流水三期（工區</t>
    </r>
    <r>
      <rPr>
        <sz val="10"/>
        <rFont val="Times New Roman"/>
        <family val="1"/>
      </rPr>
      <t>1</t>
    </r>
    <r>
      <rPr>
        <sz val="10"/>
        <rFont val="細明體"/>
        <family val="3"/>
      </rPr>
      <t>）設計取水量每日約</t>
    </r>
    <r>
      <rPr>
        <sz val="10"/>
        <rFont val="Times New Roman"/>
        <family val="1"/>
      </rPr>
      <t>1</t>
    </r>
    <r>
      <rPr>
        <sz val="10"/>
        <rFont val="細明體"/>
        <family val="3"/>
      </rPr>
      <t>萬噸。</t>
    </r>
  </si>
  <si>
    <r>
      <rPr>
        <sz val="10"/>
        <rFont val="新細明體"/>
        <family val="1"/>
      </rPr>
      <t>預計辦理</t>
    </r>
    <r>
      <rPr>
        <sz val="10"/>
        <rFont val="Times New Roman"/>
        <family val="1"/>
      </rPr>
      <t>13</t>
    </r>
    <r>
      <rPr>
        <sz val="10"/>
        <rFont val="新細明體"/>
        <family val="1"/>
      </rPr>
      <t>件自來水延管工程，增加自來水供水受益戶</t>
    </r>
    <r>
      <rPr>
        <sz val="10"/>
        <rFont val="Times New Roman"/>
        <family val="1"/>
      </rPr>
      <t>226</t>
    </r>
    <r>
      <rPr>
        <sz val="10"/>
        <rFont val="新細明體"/>
        <family val="1"/>
      </rPr>
      <t>戶。</t>
    </r>
  </si>
  <si>
    <t>100</t>
  </si>
  <si>
    <t>4.23</t>
  </si>
  <si>
    <t>林莊淨水場重建工程內容包含初沉池、淨水／廢水設備、清水池、水土保持相關設施、擋土設施等，將恢復原場處理量9,000噸／日。</t>
  </si>
  <si>
    <t>112.01-114.12</t>
  </si>
  <si>
    <t>39.48</t>
  </si>
  <si>
    <t>2.15</t>
  </si>
  <si>
    <t>設計出水能力20萬噸／日，完工提升淨水場濁度應對能力及強化台中地區供水穩定性。</t>
  </si>
  <si>
    <t>113.01-119.12</t>
  </si>
  <si>
    <t>0.43</t>
  </si>
  <si>
    <t>30.84</t>
  </si>
  <si>
    <t>47.78</t>
  </si>
  <si>
    <t>22.22</t>
  </si>
  <si>
    <t>41.28</t>
  </si>
  <si>
    <t>16.49</t>
  </si>
  <si>
    <t>77.10</t>
  </si>
  <si>
    <t>14.32</t>
  </si>
  <si>
    <t>83.33</t>
  </si>
  <si>
    <t>5,452,364</t>
  </si>
  <si>
    <t>2,992,364</t>
  </si>
  <si>
    <t>2,460,000</t>
  </si>
  <si>
    <t>33.38</t>
  </si>
  <si>
    <t>51.54</t>
  </si>
  <si>
    <t>255,317,353</t>
  </si>
  <si>
    <t>11.99</t>
  </si>
  <si>
    <t>117,608,705</t>
  </si>
  <si>
    <t>7.44</t>
  </si>
  <si>
    <t>281,276,464</t>
  </si>
  <si>
    <t>99.08</t>
  </si>
  <si>
    <t>2.31</t>
  </si>
  <si>
    <t>225,472,467</t>
  </si>
  <si>
    <t>95.19</t>
  </si>
  <si>
    <t>1.03</t>
  </si>
  <si>
    <t>5.99</t>
  </si>
  <si>
    <t>2,989,206</t>
  </si>
  <si>
    <t>54.24</t>
  </si>
  <si>
    <t>4.78</t>
  </si>
  <si>
    <t>75,355,238</t>
  </si>
  <si>
    <t>68.22</t>
  </si>
  <si>
    <t>20.14</t>
  </si>
  <si>
    <t>3,466,865</t>
  </si>
  <si>
    <t>99.91</t>
  </si>
  <si>
    <t>10.38</t>
  </si>
  <si>
    <t>8.58</t>
  </si>
  <si>
    <t>12.15</t>
  </si>
  <si>
    <t>84.16</t>
  </si>
  <si>
    <t>14.39</t>
  </si>
  <si>
    <t>38.70</t>
  </si>
  <si>
    <t>48.84</t>
  </si>
  <si>
    <t>18.26</t>
  </si>
  <si>
    <t>55.67</t>
  </si>
  <si>
    <t>4.89</t>
  </si>
  <si>
    <t>9.68</t>
  </si>
  <si>
    <t>69.79</t>
  </si>
  <si>
    <t>107.03-121.06</t>
  </si>
  <si>
    <t>13.95</t>
  </si>
  <si>
    <t>42.82</t>
  </si>
  <si>
    <t>0.19</t>
  </si>
  <si>
    <t>1.19</t>
  </si>
  <si>
    <t>33.08</t>
  </si>
  <si>
    <t>12.93</t>
  </si>
  <si>
    <t>99.37</t>
  </si>
  <si>
    <t>0.14</t>
  </si>
  <si>
    <t>0.72</t>
  </si>
  <si>
    <t>9.25</t>
  </si>
  <si>
    <t>12.41</t>
  </si>
  <si>
    <t>10.75</t>
  </si>
  <si>
    <t>14.11</t>
  </si>
  <si>
    <t>26.67</t>
  </si>
  <si>
    <t>67.56</t>
  </si>
  <si>
    <t>28.</t>
  </si>
  <si>
    <t>37.59</t>
  </si>
  <si>
    <t>72.21</t>
  </si>
  <si>
    <t>16.15</t>
  </si>
  <si>
    <t>28.17</t>
  </si>
  <si>
    <t>19.74</t>
  </si>
  <si>
    <t>44.65</t>
  </si>
  <si>
    <t>23.99</t>
  </si>
  <si>
    <t>1.95</t>
  </si>
  <si>
    <t>3.22</t>
  </si>
  <si>
    <t>16.79</t>
  </si>
  <si>
    <t>28.50</t>
  </si>
  <si>
    <t>111.06-117.12</t>
  </si>
  <si>
    <t>19.47</t>
  </si>
  <si>
    <t>22.66</t>
  </si>
  <si>
    <t>23.96</t>
  </si>
  <si>
    <t>112.07-122.12</t>
  </si>
  <si>
    <t>1.56</t>
  </si>
  <si>
    <t>2.08</t>
  </si>
  <si>
    <t>41.21</t>
  </si>
  <si>
    <t>0.01</t>
  </si>
  <si>
    <t>0.41</t>
  </si>
  <si>
    <t>1.28</t>
  </si>
  <si>
    <t>3.01</t>
  </si>
  <si>
    <t>3.43</t>
  </si>
  <si>
    <t>2.03</t>
  </si>
  <si>
    <t>0.35</t>
  </si>
  <si>
    <t>113.10-124.06</t>
  </si>
  <si>
    <t>1.44</t>
  </si>
  <si>
    <t>1.88</t>
  </si>
  <si>
    <t>53,615</t>
  </si>
  <si>
    <t>113.01-127.12</t>
  </si>
  <si>
    <t>1.50</t>
  </si>
  <si>
    <t>2.05</t>
  </si>
  <si>
    <t>30.26</t>
  </si>
  <si>
    <t>168,143</t>
  </si>
  <si>
    <t>113.01-122.12</t>
  </si>
  <si>
    <t>1.76</t>
  </si>
  <si>
    <t>146,508</t>
  </si>
  <si>
    <t>0.07</t>
  </si>
  <si>
    <t>113.01-115.12</t>
  </si>
  <si>
    <t>5.85</t>
  </si>
  <si>
    <t>2,697,083</t>
  </si>
  <si>
    <t>33.33</t>
  </si>
  <si>
    <t>3,065,349</t>
  </si>
  <si>
    <t>0.93</t>
  </si>
  <si>
    <r>
      <t>15</t>
    </r>
    <r>
      <rPr>
        <sz val="10"/>
        <rFont val="新細明體"/>
        <family val="1"/>
      </rPr>
      <t>所屋外式變電所於原地或鄰地改建為屋內式並汰換相關供電設備，合計裝設變電容量</t>
    </r>
    <r>
      <rPr>
        <sz val="10"/>
        <rFont val="Times New Roman"/>
        <family val="1"/>
      </rPr>
      <t>8,100</t>
    </r>
    <r>
      <rPr>
        <sz val="10"/>
        <rFont val="新細明體"/>
        <family val="1"/>
      </rPr>
      <t>千仟伏安，線路長度</t>
    </r>
    <r>
      <rPr>
        <sz val="10"/>
        <rFont val="Times New Roman"/>
        <family val="1"/>
      </rPr>
      <t>10.4</t>
    </r>
    <r>
      <rPr>
        <sz val="10"/>
        <rFont val="新細明體"/>
        <family val="1"/>
      </rPr>
      <t xml:space="preserve">公里。
</t>
    </r>
  </si>
  <si>
    <r>
      <rPr>
        <sz val="10"/>
        <rFont val="新細明體"/>
        <family val="1"/>
      </rPr>
      <t>裝置容量約</t>
    </r>
    <r>
      <rPr>
        <sz val="10"/>
        <rFont val="Times New Roman"/>
        <family val="1"/>
      </rPr>
      <t>350</t>
    </r>
    <r>
      <rPr>
        <sz val="10"/>
        <rFont val="新細明體"/>
        <family val="1"/>
      </rPr>
      <t xml:space="preserve">千瓩。
</t>
    </r>
  </si>
  <si>
    <t>61.84</t>
  </si>
  <si>
    <t>72.59</t>
  </si>
  <si>
    <t>30.51</t>
  </si>
  <si>
    <t>50.09</t>
  </si>
  <si>
    <t>3,004,205,210</t>
  </si>
  <si>
    <t>124,980</t>
  </si>
  <si>
    <t>228,156,319</t>
  </si>
  <si>
    <t>6,938,607</t>
  </si>
  <si>
    <t>337,770,849</t>
  </si>
  <si>
    <t>11.24</t>
  </si>
  <si>
    <t>11.20</t>
  </si>
  <si>
    <t>97.93</t>
  </si>
  <si>
    <t>3,450,604,898</t>
  </si>
  <si>
    <t>483,903,583</t>
  </si>
  <si>
    <t>396,100,175</t>
  </si>
  <si>
    <t>11.48</t>
  </si>
  <si>
    <t>20.20</t>
  </si>
  <si>
    <t>20.60</t>
  </si>
  <si>
    <t>27.00</t>
  </si>
  <si>
    <t>23.00</t>
  </si>
  <si>
    <t>20.00</t>
  </si>
  <si>
    <t>18.60</t>
  </si>
  <si>
    <t>27.10</t>
  </si>
  <si>
    <t>24.00</t>
  </si>
  <si>
    <t>24.80</t>
  </si>
  <si>
    <r>
      <rPr>
        <sz val="9"/>
        <rFont val="新細明體"/>
        <family val="1"/>
      </rPr>
      <t>　　</t>
    </r>
    <r>
      <rPr>
        <sz val="9"/>
        <rFont val="Times New Roman"/>
        <family val="1"/>
      </rPr>
      <t>2.</t>
    </r>
    <r>
      <rPr>
        <sz val="9"/>
        <rFont val="新細明體"/>
        <family val="1"/>
      </rPr>
      <t>台灣電力公司「核能四廠第一、二號機發電工程計畫」因停工，正研議未來處理方式，</t>
    </r>
    <r>
      <rPr>
        <sz val="9"/>
        <rFont val="Times New Roman"/>
        <family val="1"/>
      </rPr>
      <t>113</t>
    </r>
    <r>
      <rPr>
        <sz val="9"/>
        <rFont val="新細明體"/>
        <family val="1"/>
      </rPr>
      <t>年度未編列預算。</t>
    </r>
  </si>
  <si>
    <t xml:space="preserve">                       </t>
  </si>
  <si>
    <t>2,128,629,301</t>
  </si>
  <si>
    <t>193,260,748</t>
  </si>
  <si>
    <t>199,207,855</t>
  </si>
  <si>
    <t>3,244,078</t>
  </si>
  <si>
    <t>1,732,916,620</t>
  </si>
  <si>
    <t>1,102,113,388</t>
  </si>
  <si>
    <t>51.78</t>
  </si>
  <si>
    <t>1,581,337,598</t>
  </si>
  <si>
    <t>135,932,226</t>
  </si>
  <si>
    <t>124,082,000</t>
  </si>
  <si>
    <t>2,922,078</t>
  </si>
  <si>
    <t>1,318,401,294</t>
  </si>
  <si>
    <t>940,998,808</t>
  </si>
  <si>
    <t>59.51</t>
  </si>
  <si>
    <t>69,744,127</t>
  </si>
  <si>
    <t>87.67</t>
  </si>
  <si>
    <t>50,830,073</t>
  </si>
  <si>
    <t>43.05</t>
  </si>
  <si>
    <t>475,006,108</t>
  </si>
  <si>
    <t>2,293,979,196</t>
  </si>
  <si>
    <t>1,404,650,213</t>
  </si>
  <si>
    <t>46.76</t>
  </si>
  <si>
    <t>601,411,265</t>
  </si>
  <si>
    <t>2,358,226,463</t>
  </si>
  <si>
    <t>1,646,434,819</t>
  </si>
  <si>
    <t>47.71</t>
  </si>
  <si>
    <r>
      <rPr>
        <sz val="10"/>
        <rFont val="新細明體"/>
        <family val="1"/>
      </rPr>
      <t>加強平地人工湖及伏流水推動計畫－烏溪二期暨抗旱</t>
    </r>
    <r>
      <rPr>
        <sz val="10"/>
        <rFont val="Times New Roman"/>
        <family val="1"/>
      </rPr>
      <t>2.0</t>
    </r>
    <r>
      <rPr>
        <sz val="10"/>
        <rFont val="新細明體"/>
        <family val="1"/>
      </rPr>
      <t>強化及改善</t>
    </r>
  </si>
  <si>
    <r>
      <rPr>
        <sz val="10"/>
        <rFont val="新細明體"/>
        <family val="1"/>
      </rPr>
      <t>煉製事業部桃園煉油廠</t>
    </r>
    <r>
      <rPr>
        <sz val="10"/>
        <rFont val="Times New Roman"/>
        <family val="1"/>
      </rPr>
      <t>NO.2</t>
    </r>
    <r>
      <rPr>
        <sz val="10"/>
        <rFont val="新細明體"/>
        <family val="1"/>
      </rPr>
      <t>發電機汰舊更新投資計畫</t>
    </r>
  </si>
  <si>
    <r>
      <rPr>
        <sz val="10"/>
        <rFont val="新細明體"/>
        <family val="1"/>
      </rPr>
      <t>示範級軟碳製程工場新建投資計畫</t>
    </r>
  </si>
  <si>
    <r>
      <rPr>
        <sz val="10"/>
        <rFont val="新細明體"/>
        <family val="1"/>
      </rPr>
      <t>天然氣事業部第三座液化天然氣接收站二期投資計畫</t>
    </r>
  </si>
  <si>
    <r>
      <rPr>
        <sz val="10"/>
        <rFont val="新細明體"/>
        <family val="1"/>
      </rPr>
      <t>煉製事業部大林廠增產</t>
    </r>
    <r>
      <rPr>
        <sz val="10"/>
        <rFont val="Times New Roman"/>
        <family val="1"/>
      </rPr>
      <t>0.3wt</t>
    </r>
    <r>
      <rPr>
        <sz val="10"/>
        <rFont val="新細明體"/>
        <family val="1"/>
      </rPr>
      <t>％超低硫燃料油及改質瀝青生產中心投資計畫</t>
    </r>
  </si>
  <si>
    <r>
      <rPr>
        <sz val="10"/>
        <rFont val="新細明體"/>
        <family val="1"/>
      </rPr>
      <t>煉製事業部大林煉油廠汽油減苯及高質化投資計畫</t>
    </r>
  </si>
  <si>
    <r>
      <rPr>
        <sz val="10"/>
        <rFont val="新細明體"/>
        <family val="1"/>
      </rPr>
      <t>石化事業部煉化轉型產業升級投資計畫</t>
    </r>
  </si>
  <si>
    <r>
      <rPr>
        <sz val="10"/>
        <rFont val="新細明體"/>
        <family val="1"/>
      </rPr>
      <t>天然氣事業部洲際液化天然氣接收站投資計畫</t>
    </r>
  </si>
  <si>
    <r>
      <rPr>
        <sz val="10"/>
        <rFont val="新細明體"/>
        <family val="1"/>
      </rPr>
      <t>天然氣事業部永安至通霄第二條海底輸氣管線投資計畫</t>
    </r>
  </si>
  <si>
    <r>
      <rPr>
        <sz val="10"/>
        <rFont val="新細明體"/>
        <family val="1"/>
      </rPr>
      <t>煉製事業部大林煉油廠提升關鍵基礎設施韌性投資計畫</t>
    </r>
  </si>
  <si>
    <r>
      <rPr>
        <sz val="10"/>
        <rFont val="新細明體"/>
        <family val="1"/>
      </rPr>
      <t>核能四廠第一、二號機發電工程計畫</t>
    </r>
  </si>
  <si>
    <r>
      <rPr>
        <sz val="10"/>
        <rFont val="新細明體"/>
        <family val="1"/>
      </rPr>
      <t>中區一期輸變電專案計畫</t>
    </r>
  </si>
  <si>
    <r>
      <rPr>
        <sz val="10"/>
        <rFont val="新細明體"/>
        <family val="1"/>
      </rPr>
      <t>石門抽蓄水力發電計畫</t>
    </r>
  </si>
  <si>
    <r>
      <rPr>
        <sz val="10"/>
        <rFont val="新細明體"/>
        <family val="1"/>
      </rPr>
      <t>離岸風力發電加強電力網計畫（第一階段區塊開發）</t>
    </r>
  </si>
  <si>
    <r>
      <rPr>
        <sz val="10"/>
        <rFont val="新細明體"/>
        <family val="1"/>
      </rPr>
      <t>臺北及高雄中央調度中心大樓新建工程</t>
    </r>
  </si>
  <si>
    <r>
      <rPr>
        <sz val="10"/>
        <rFont val="新細明體"/>
        <family val="1"/>
      </rPr>
      <t>大甲溪光明抽蓄水力發電計畫</t>
    </r>
  </si>
  <si>
    <r>
      <rPr>
        <sz val="10"/>
        <rFont val="新細明體"/>
        <family val="1"/>
      </rPr>
      <t>變電所改建二期專案計畫</t>
    </r>
    <r>
      <rPr>
        <sz val="10"/>
        <rFont val="Times New Roman"/>
        <family val="1"/>
      </rPr>
      <t xml:space="preserve">  </t>
    </r>
  </si>
  <si>
    <r>
      <rPr>
        <sz val="10"/>
        <rFont val="新細明體"/>
        <family val="1"/>
      </rPr>
      <t>強化電網第一期專案計畫</t>
    </r>
  </si>
  <si>
    <r>
      <rPr>
        <sz val="10"/>
        <rFont val="新細明體"/>
        <family val="1"/>
      </rPr>
      <t>第一期低壓</t>
    </r>
    <r>
      <rPr>
        <sz val="10"/>
        <rFont val="Times New Roman"/>
        <family val="1"/>
      </rPr>
      <t>AMI</t>
    </r>
    <r>
      <rPr>
        <sz val="10"/>
        <rFont val="新細明體"/>
        <family val="1"/>
      </rPr>
      <t>布建計畫</t>
    </r>
  </si>
  <si>
    <r>
      <rPr>
        <sz val="10"/>
        <rFont val="新細明體"/>
        <family val="1"/>
      </rPr>
      <t>鳥嘴潭人工湖下游自來水供水工程</t>
    </r>
  </si>
  <si>
    <r>
      <rPr>
        <sz val="10"/>
        <rFont val="新細明體"/>
        <family val="1"/>
      </rPr>
      <t>臺中至雲林區域水源調度管線改善計畫</t>
    </r>
  </si>
  <si>
    <r>
      <rPr>
        <sz val="10"/>
        <rFont val="新細明體"/>
        <family val="1"/>
      </rPr>
      <t>伏流水開發工程計畫第二期</t>
    </r>
  </si>
  <si>
    <r>
      <t>0918</t>
    </r>
    <r>
      <rPr>
        <sz val="10"/>
        <rFont val="新細明體"/>
        <family val="1"/>
      </rPr>
      <t>地震花東地區自來水延管工程計畫－花東地區永續發展基金補助</t>
    </r>
  </si>
  <si>
    <r>
      <rPr>
        <sz val="10"/>
        <rFont val="新細明體"/>
        <family val="1"/>
      </rPr>
      <t>林莊淨水場重建工程計畫</t>
    </r>
  </si>
  <si>
    <r>
      <rPr>
        <sz val="10"/>
        <rFont val="新細明體"/>
        <family val="1"/>
      </rPr>
      <t>龍潭淨水場三期更新工程計畫</t>
    </r>
  </si>
  <si>
    <r>
      <rPr>
        <sz val="10"/>
        <rFont val="新細明體"/>
        <family val="1"/>
      </rPr>
      <t>豐原一場一、二期淨水設施更新工程</t>
    </r>
  </si>
  <si>
    <r>
      <rPr>
        <sz val="10"/>
        <rFont val="新細明體"/>
        <family val="1"/>
      </rPr>
      <t>南投酒廠觀光酒廠風華再現改造計畫</t>
    </r>
  </si>
  <si>
    <r>
      <rPr>
        <sz val="10"/>
        <rFont val="新細明體"/>
        <family val="1"/>
      </rPr>
      <t>台北啤酒工場土地開發暨興建企業總部投資計畫</t>
    </r>
  </si>
  <si>
    <r>
      <rPr>
        <sz val="10"/>
        <rFont val="新細明體"/>
        <family val="1"/>
      </rPr>
      <t>購建郵政局所計畫</t>
    </r>
  </si>
  <si>
    <r>
      <rPr>
        <sz val="10"/>
        <rFont val="新細明體"/>
        <family val="1"/>
      </rPr>
      <t>鐵路行車安全改善計畫</t>
    </r>
  </si>
  <si>
    <r>
      <rPr>
        <sz val="10"/>
        <rFont val="新細明體"/>
        <family val="1"/>
      </rPr>
      <t>高雄機廠潮州基地二期工程建設計畫</t>
    </r>
  </si>
  <si>
    <r>
      <rPr>
        <sz val="10"/>
        <rFont val="新細明體"/>
        <family val="1"/>
      </rPr>
      <t>花東地區鐵路雙軌電氣化計畫－臺鐵局配合款</t>
    </r>
  </si>
  <si>
    <r>
      <rPr>
        <sz val="10"/>
        <rFont val="新細明體"/>
        <family val="1"/>
      </rPr>
      <t>臺灣國際商港營運設施實質建設計畫</t>
    </r>
  </si>
  <si>
    <r>
      <rPr>
        <sz val="10"/>
        <rFont val="細明體"/>
        <family val="3"/>
      </rPr>
      <t>修正前台電合計</t>
    </r>
  </si>
  <si>
    <r>
      <rPr>
        <sz val="10"/>
        <rFont val="細明體"/>
        <family val="3"/>
      </rPr>
      <t>修正後台電合計</t>
    </r>
  </si>
  <si>
    <r>
      <rPr>
        <sz val="10"/>
        <rFont val="細明體"/>
        <family val="3"/>
      </rPr>
      <t>差異數</t>
    </r>
  </si>
  <si>
    <r>
      <rPr>
        <sz val="10"/>
        <rFont val="細明體"/>
        <family val="3"/>
      </rPr>
      <t>修正前</t>
    </r>
    <r>
      <rPr>
        <sz val="10"/>
        <rFont val="Times New Roman"/>
        <family val="1"/>
      </rPr>
      <t>-</t>
    </r>
    <r>
      <rPr>
        <sz val="10"/>
        <rFont val="細明體"/>
        <family val="3"/>
      </rPr>
      <t>總計</t>
    </r>
  </si>
  <si>
    <r>
      <rPr>
        <sz val="10"/>
        <rFont val="細明體"/>
        <family val="3"/>
      </rPr>
      <t>修正後</t>
    </r>
    <r>
      <rPr>
        <sz val="10"/>
        <rFont val="Times New Roman"/>
        <family val="1"/>
      </rPr>
      <t>-</t>
    </r>
    <r>
      <rPr>
        <sz val="10"/>
        <rFont val="細明體"/>
        <family val="3"/>
      </rPr>
      <t>總計</t>
    </r>
  </si>
  <si>
    <r>
      <rPr>
        <sz val="10"/>
        <rFont val="細明體"/>
        <family val="3"/>
      </rPr>
      <t>修正前</t>
    </r>
    <r>
      <rPr>
        <sz val="10"/>
        <rFont val="Times New Roman"/>
        <family val="1"/>
      </rPr>
      <t>-</t>
    </r>
    <r>
      <rPr>
        <sz val="10"/>
        <rFont val="細明體"/>
        <family val="3"/>
      </rPr>
      <t>經濟部合計</t>
    </r>
  </si>
  <si>
    <r>
      <rPr>
        <sz val="10"/>
        <rFont val="細明體"/>
        <family val="3"/>
      </rPr>
      <t>修正後</t>
    </r>
    <r>
      <rPr>
        <sz val="10"/>
        <rFont val="Times New Roman"/>
        <family val="1"/>
      </rPr>
      <t>-</t>
    </r>
    <r>
      <rPr>
        <sz val="10"/>
        <rFont val="細明體"/>
        <family val="3"/>
      </rPr>
      <t>經濟部合計</t>
    </r>
  </si>
  <si>
    <t>111.10-118.12</t>
  </si>
  <si>
    <r>
      <t>計 畫 及 其 成 本 效 益 分 析 綜 計 表</t>
    </r>
    <r>
      <rPr>
        <b/>
        <sz val="12"/>
        <rFont val="華康粗明體"/>
        <family val="3"/>
      </rPr>
      <t>（續）</t>
    </r>
  </si>
  <si>
    <r>
      <rPr>
        <sz val="10"/>
        <rFont val="新細明體"/>
        <family val="1"/>
      </rPr>
      <t>興建</t>
    </r>
    <r>
      <rPr>
        <sz val="10"/>
        <rFont val="Times New Roman"/>
        <family val="1"/>
      </rPr>
      <t>35MW</t>
    </r>
    <r>
      <rPr>
        <sz val="10"/>
        <rFont val="新細明體"/>
        <family val="1"/>
      </rPr>
      <t>燃氣渦輪發電機組及附屬設備含排煙脫硝設備。</t>
    </r>
  </si>
  <si>
    <t>台北啤酒工場開發為啤酒文化園區並興建該公司企業總部及複合式商業大樓，提供多元活動，強化產業文創觀光潛力。</t>
  </si>
  <si>
    <t>平交道進行立體化、路線及號誌改善、危險路段加裝圍籬或隔音牆、改建鐵路橋樑、辦理月台提高、廁所改善及部分車站更新改善等工程、電力設備系統、車廂無階化改善。</t>
  </si>
  <si>
    <r>
      <rPr>
        <sz val="9"/>
        <rFont val="新細明體"/>
        <family val="1"/>
      </rPr>
      <t>車輛計畫（</t>
    </r>
    <r>
      <rPr>
        <sz val="9"/>
        <rFont val="Times New Roman"/>
        <family val="1"/>
      </rPr>
      <t>104</t>
    </r>
    <r>
      <rPr>
        <sz val="9"/>
        <rFont val="新細明體"/>
        <family val="1"/>
      </rPr>
      <t>－</t>
    </r>
    <r>
      <rPr>
        <sz val="9"/>
        <rFont val="Times New Roman"/>
        <family val="1"/>
      </rPr>
      <t>113</t>
    </r>
    <r>
      <rPr>
        <sz val="9"/>
        <rFont val="新細明體"/>
        <family val="1"/>
      </rPr>
      <t>年）」、「臺鐵電務智慧化提升計畫」等</t>
    </r>
    <r>
      <rPr>
        <sz val="9"/>
        <rFont val="Times New Roman"/>
        <family val="1"/>
      </rPr>
      <t>4</t>
    </r>
    <r>
      <rPr>
        <sz val="9"/>
        <rFont val="新細明體"/>
        <family val="1"/>
      </rPr>
      <t>項計畫，</t>
    </r>
    <r>
      <rPr>
        <sz val="9"/>
        <rFont val="Times New Roman"/>
        <family val="1"/>
      </rPr>
      <t xml:space="preserve"> </t>
    </r>
    <r>
      <rPr>
        <sz val="9"/>
        <rFont val="新細明體"/>
        <family val="1"/>
      </rPr>
      <t>正循行政程序修正中，俟修正計畫核定及完成法定程序，依規定辦理。</t>
    </r>
    <r>
      <rPr>
        <sz val="9"/>
        <rFont val="Times New Roman"/>
        <family val="1"/>
      </rPr>
      <t xml:space="preserve">  </t>
    </r>
  </si>
  <si>
    <r>
      <t xml:space="preserve">        5.</t>
    </r>
    <r>
      <rPr>
        <sz val="9"/>
        <rFont val="新細明體"/>
        <family val="1"/>
      </rPr>
      <t>台灣中油公司「石化事業部煉化轉型產業升級投資計畫」、台灣電力公司「強化電網第一期專案計畫」、國營臺灣鐵路公司「臺鐵公司營業所</t>
    </r>
  </si>
  <si>
    <r>
      <t xml:space="preserve">        6.</t>
    </r>
    <r>
      <rPr>
        <sz val="9"/>
        <rFont val="新細明體"/>
        <family val="1"/>
      </rPr>
      <t>台灣糖業公司「農業循環豬場改建投資計畫」、台灣電力公司「大林電廠燃氣機組更新改建計畫」、國營臺灣鐵路公司「臺鐵整體購置及汰換</t>
    </r>
  </si>
  <si>
    <r>
      <rPr>
        <sz val="9"/>
        <rFont val="新細明體"/>
        <family val="1"/>
      </rPr>
      <t>需基礎設施重置維修第</t>
    </r>
    <r>
      <rPr>
        <sz val="9"/>
        <rFont val="Times New Roman"/>
        <family val="1"/>
      </rPr>
      <t>1</t>
    </r>
    <r>
      <rPr>
        <sz val="9"/>
        <rFont val="新細明體"/>
        <family val="1"/>
      </rPr>
      <t>期計畫（</t>
    </r>
    <r>
      <rPr>
        <sz val="9"/>
        <rFont val="Times New Roman"/>
        <family val="1"/>
      </rPr>
      <t>113</t>
    </r>
    <r>
      <rPr>
        <sz val="9"/>
        <rFont val="新細明體"/>
        <family val="1"/>
      </rPr>
      <t>年至</t>
    </r>
    <r>
      <rPr>
        <sz val="9"/>
        <rFont val="Times New Roman"/>
        <family val="1"/>
      </rPr>
      <t>116</t>
    </r>
    <r>
      <rPr>
        <sz val="9"/>
        <rFont val="新細明體"/>
        <family val="1"/>
      </rPr>
      <t>年）」、「臺鐵公司營業所需車輛維修第</t>
    </r>
    <r>
      <rPr>
        <sz val="9"/>
        <rFont val="Times New Roman"/>
        <family val="1"/>
      </rPr>
      <t>1</t>
    </r>
    <r>
      <rPr>
        <sz val="9"/>
        <rFont val="新細明體"/>
        <family val="1"/>
      </rPr>
      <t>期計畫（</t>
    </r>
    <r>
      <rPr>
        <sz val="9"/>
        <rFont val="Times New Roman"/>
        <family val="1"/>
      </rPr>
      <t>113</t>
    </r>
    <r>
      <rPr>
        <sz val="9"/>
        <rFont val="新細明體"/>
        <family val="1"/>
      </rPr>
      <t>年至</t>
    </r>
    <r>
      <rPr>
        <sz val="9"/>
        <rFont val="Times New Roman"/>
        <family val="1"/>
      </rPr>
      <t>116</t>
    </r>
    <r>
      <rPr>
        <sz val="9"/>
        <rFont val="新細明體"/>
        <family val="1"/>
      </rPr>
      <t>年）」等</t>
    </r>
    <r>
      <rPr>
        <sz val="9"/>
        <rFont val="Times New Roman"/>
        <family val="1"/>
      </rPr>
      <t>4</t>
    </r>
    <r>
      <rPr>
        <sz val="9"/>
        <rFont val="新細明體"/>
        <family val="1"/>
      </rPr>
      <t>項計畫，正循行政程序報核中，</t>
    </r>
    <r>
      <rPr>
        <sz val="9"/>
        <rFont val="Times New Roman"/>
        <family val="1"/>
      </rPr>
      <t xml:space="preserve">         </t>
    </r>
  </si>
  <si>
    <r>
      <rPr>
        <sz val="9"/>
        <rFont val="新細明體"/>
        <family val="1"/>
      </rPr>
      <t>髮）投資計畫</t>
    </r>
    <r>
      <rPr>
        <sz val="8.5"/>
        <rFont val="新細明體"/>
        <family val="1"/>
      </rPr>
      <t>」</t>
    </r>
    <r>
      <rPr>
        <sz val="9"/>
        <rFont val="Times New Roman"/>
        <family val="1"/>
      </rPr>
      <t>48,703</t>
    </r>
    <r>
      <rPr>
        <sz val="9"/>
        <rFont val="新細明體"/>
        <family val="1"/>
      </rPr>
      <t>千元</t>
    </r>
    <r>
      <rPr>
        <sz val="8.5"/>
        <rFont val="新細明體"/>
        <family val="1"/>
      </rPr>
      <t>，</t>
    </r>
    <r>
      <rPr>
        <sz val="9"/>
        <rFont val="新細明體"/>
        <family val="1"/>
      </rPr>
      <t>台灣中油公司</t>
    </r>
    <r>
      <rPr>
        <sz val="8.5"/>
        <rFont val="新細明體"/>
        <family val="1"/>
      </rPr>
      <t>「</t>
    </r>
    <r>
      <rPr>
        <sz val="9"/>
        <rFont val="新細明體"/>
        <family val="1"/>
      </rPr>
      <t>一般建築及設備計畫</t>
    </r>
    <r>
      <rPr>
        <sz val="8.5"/>
        <rFont val="新細明體"/>
        <family val="1"/>
      </rPr>
      <t>」</t>
    </r>
    <r>
      <rPr>
        <sz val="9"/>
        <rFont val="Times New Roman"/>
        <family val="1"/>
      </rPr>
      <t>578,797</t>
    </r>
    <r>
      <rPr>
        <sz val="9"/>
        <rFont val="新細明體"/>
        <family val="1"/>
      </rPr>
      <t>千元</t>
    </r>
    <r>
      <rPr>
        <sz val="8.5"/>
        <rFont val="新細明體"/>
        <family val="1"/>
      </rPr>
      <t>，</t>
    </r>
    <r>
      <rPr>
        <sz val="9"/>
        <rFont val="新細明體"/>
        <family val="1"/>
      </rPr>
      <t>台灣自來水公司「屏東縣萬巒鄉供水工程計畫」</t>
    </r>
    <r>
      <rPr>
        <sz val="9"/>
        <rFont val="Times New Roman"/>
        <family val="1"/>
      </rPr>
      <t>45,000</t>
    </r>
    <r>
      <rPr>
        <sz val="9"/>
        <rFont val="新細明體"/>
        <family val="1"/>
      </rPr>
      <t>千元</t>
    </r>
    <r>
      <rPr>
        <sz val="8.5"/>
        <rFont val="新細明體"/>
        <family val="1"/>
      </rPr>
      <t>、</t>
    </r>
    <r>
      <rPr>
        <sz val="9"/>
        <rFont val="新細明體"/>
        <family val="1"/>
      </rPr>
      <t>「員崠</t>
    </r>
  </si>
  <si>
    <r>
      <t xml:space="preserve">            </t>
    </r>
    <r>
      <rPr>
        <sz val="9"/>
        <rFont val="新細明體"/>
        <family val="1"/>
      </rPr>
      <t>淨水場擴建工程計畫」</t>
    </r>
    <r>
      <rPr>
        <sz val="9"/>
        <rFont val="Times New Roman"/>
        <family val="1"/>
      </rPr>
      <t>24,503</t>
    </r>
    <r>
      <rPr>
        <sz val="9"/>
        <rFont val="新細明體"/>
        <family val="1"/>
      </rPr>
      <t>千元</t>
    </r>
    <r>
      <rPr>
        <sz val="8.5"/>
        <rFont val="新細明體"/>
        <family val="1"/>
      </rPr>
      <t>、</t>
    </r>
    <r>
      <rPr>
        <sz val="9"/>
        <rFont val="新細明體"/>
        <family val="1"/>
      </rPr>
      <t>「台南山上淨水場供水系統改善工程計畫」</t>
    </r>
    <r>
      <rPr>
        <sz val="9"/>
        <rFont val="Times New Roman"/>
        <family val="1"/>
      </rPr>
      <t>135,000</t>
    </r>
    <r>
      <rPr>
        <sz val="9"/>
        <rFont val="新細明體"/>
        <family val="1"/>
      </rPr>
      <t>千元</t>
    </r>
    <r>
      <rPr>
        <sz val="8.5"/>
        <rFont val="新細明體"/>
        <family val="1"/>
      </rPr>
      <t>、</t>
    </r>
    <r>
      <rPr>
        <sz val="9"/>
        <rFont val="新細明體"/>
        <family val="1"/>
      </rPr>
      <t>「加強平地人工湖及伏流水推動計畫－烏溪二期</t>
    </r>
  </si>
  <si>
    <r>
      <rPr>
        <sz val="9"/>
        <rFont val="新細明體"/>
        <family val="1"/>
      </rPr>
      <t xml:space="preserve">           未來發展及建設計畫（</t>
    </r>
    <r>
      <rPr>
        <sz val="9"/>
        <rFont val="Times New Roman"/>
        <family val="1"/>
      </rPr>
      <t>111</t>
    </r>
    <r>
      <rPr>
        <sz val="9"/>
        <rFont val="新細明體"/>
        <family val="1"/>
      </rPr>
      <t>－</t>
    </r>
    <r>
      <rPr>
        <sz val="9"/>
        <rFont val="Times New Roman"/>
        <family val="1"/>
      </rPr>
      <t>115</t>
    </r>
    <r>
      <rPr>
        <sz val="9"/>
        <rFont val="新細明體"/>
        <family val="1"/>
      </rPr>
      <t>年）－港務公司辦理部分」</t>
    </r>
    <r>
      <rPr>
        <sz val="9"/>
        <rFont val="Times New Roman"/>
        <family val="1"/>
      </rPr>
      <t xml:space="preserve"> 2,497,149</t>
    </r>
    <r>
      <rPr>
        <sz val="9"/>
        <rFont val="新細明體"/>
        <family val="1"/>
      </rPr>
      <t>千元。</t>
    </r>
    <r>
      <rPr>
        <sz val="9"/>
        <rFont val="Times New Roman"/>
        <family val="1"/>
      </rPr>
      <t xml:space="preserve">   </t>
    </r>
  </si>
  <si>
    <r>
      <rPr>
        <sz val="9"/>
        <rFont val="新細明體"/>
        <family val="1"/>
      </rPr>
      <t>註：</t>
    </r>
    <r>
      <rPr>
        <sz val="9"/>
        <rFont val="Times New Roman"/>
        <family val="1"/>
      </rPr>
      <t>1.</t>
    </r>
    <r>
      <rPr>
        <sz val="9"/>
        <rFont val="新細明體"/>
        <family val="1"/>
      </rPr>
      <t>部分事業依預算法第</t>
    </r>
    <r>
      <rPr>
        <sz val="9.5"/>
        <rFont val="Times New Roman"/>
        <family val="1"/>
      </rPr>
      <t>88</t>
    </r>
    <r>
      <rPr>
        <sz val="9"/>
        <rFont val="新細明體"/>
        <family val="1"/>
      </rPr>
      <t>條規定</t>
    </r>
    <r>
      <rPr>
        <sz val="10.5"/>
        <rFont val="新細明體"/>
        <family val="1"/>
      </rPr>
      <t>，</t>
    </r>
    <r>
      <rPr>
        <sz val="9"/>
        <rFont val="新細明體"/>
        <family val="1"/>
      </rPr>
      <t>奉准於以前年度先行辦理</t>
    </r>
    <r>
      <rPr>
        <sz val="10"/>
        <rFont val="新細明體"/>
        <family val="1"/>
      </rPr>
      <t>，</t>
    </r>
    <r>
      <rPr>
        <sz val="9"/>
        <rFont val="新細明體"/>
        <family val="1"/>
      </rPr>
      <t>再補辦本年度預算計</t>
    </r>
    <r>
      <rPr>
        <sz val="9"/>
        <rFont val="Times New Roman"/>
        <family val="1"/>
      </rPr>
      <t xml:space="preserve"> 3,497,725 </t>
    </r>
    <r>
      <rPr>
        <sz val="9"/>
        <rFont val="新細明體"/>
        <family val="1"/>
      </rPr>
      <t>千元</t>
    </r>
    <r>
      <rPr>
        <sz val="10"/>
        <rFont val="新細明體"/>
        <family val="1"/>
      </rPr>
      <t>，</t>
    </r>
    <r>
      <rPr>
        <sz val="9"/>
        <rFont val="新細明體"/>
        <family val="1"/>
      </rPr>
      <t>包括台灣糖業公司</t>
    </r>
    <r>
      <rPr>
        <sz val="10"/>
        <rFont val="新細明體"/>
        <family val="1"/>
      </rPr>
      <t>「</t>
    </r>
    <r>
      <rPr>
        <sz val="9"/>
        <rFont val="新細明體"/>
        <family val="1"/>
      </rPr>
      <t>臺南崇賢循環住宅（銀</t>
    </r>
  </si>
  <si>
    <r>
      <rPr>
        <sz val="10"/>
        <rFont val="新細明體"/>
        <family val="1"/>
      </rPr>
      <t>興建日煉</t>
    </r>
    <r>
      <rPr>
        <sz val="10"/>
        <rFont val="Times New Roman"/>
        <family val="1"/>
      </rPr>
      <t>3</t>
    </r>
    <r>
      <rPr>
        <sz val="10"/>
        <rFont val="新細明體"/>
        <family val="1"/>
      </rPr>
      <t>萬桶的真空蒸餾單元、</t>
    </r>
    <r>
      <rPr>
        <sz val="10"/>
        <rFont val="Times New Roman"/>
        <family val="1"/>
      </rPr>
      <t>8,000</t>
    </r>
    <r>
      <rPr>
        <sz val="10"/>
        <rFont val="新細明體"/>
        <family val="1"/>
      </rPr>
      <t>桶的溶劑脫柏油單元、改質瀝青及塗料瀝青生產裝置、瀝青儲槽及摻配系統、第</t>
    </r>
    <r>
      <rPr>
        <sz val="10"/>
        <rFont val="Times New Roman"/>
        <family val="1"/>
      </rPr>
      <t>9</t>
    </r>
    <r>
      <rPr>
        <sz val="10"/>
        <rFont val="新細明體"/>
        <family val="1"/>
      </rPr>
      <t>柴油加氫脫硫工場設備更新及相關附屬設備。</t>
    </r>
  </si>
  <si>
    <r>
      <rPr>
        <sz val="10"/>
        <rFont val="新細明體"/>
        <family val="1"/>
      </rPr>
      <t>裝置容量</t>
    </r>
    <r>
      <rPr>
        <sz val="10"/>
        <rFont val="Times New Roman"/>
        <family val="1"/>
      </rPr>
      <t>50.4</t>
    </r>
    <r>
      <rPr>
        <sz val="10"/>
        <rFont val="新細明體"/>
        <family val="1"/>
      </rPr>
      <t>～</t>
    </r>
    <r>
      <rPr>
        <sz val="10"/>
        <rFont val="Times New Roman"/>
        <family val="1"/>
      </rPr>
      <t>51.6</t>
    </r>
    <r>
      <rPr>
        <sz val="10"/>
        <rFont val="新細明體"/>
        <family val="1"/>
      </rPr>
      <t>千瓩</t>
    </r>
    <r>
      <rPr>
        <sz val="10"/>
        <rFont val="微軟正黑體"/>
        <family val="2"/>
      </rPr>
      <t>。</t>
    </r>
    <r>
      <rPr>
        <sz val="10"/>
        <rFont val="新細明體"/>
        <family val="1"/>
      </rPr>
      <t xml:space="preserve">
</t>
    </r>
  </si>
  <si>
    <r>
      <rPr>
        <sz val="10"/>
        <rFont val="新細明體"/>
        <family val="1"/>
      </rPr>
      <t>裝置容量</t>
    </r>
    <r>
      <rPr>
        <sz val="10"/>
        <rFont val="Times New Roman"/>
        <family val="1"/>
      </rPr>
      <t>3,000</t>
    </r>
    <r>
      <rPr>
        <sz val="10"/>
        <rFont val="新細明體"/>
        <family val="1"/>
      </rPr>
      <t>～</t>
    </r>
    <r>
      <rPr>
        <sz val="10"/>
        <rFont val="Times New Roman"/>
        <family val="1"/>
      </rPr>
      <t>3,900</t>
    </r>
    <r>
      <rPr>
        <sz val="10"/>
        <rFont val="新細明體"/>
        <family val="1"/>
      </rPr>
      <t>千瓩。</t>
    </r>
  </si>
  <si>
    <r>
      <rPr>
        <sz val="10"/>
        <rFont val="新細明體"/>
        <family val="1"/>
      </rPr>
      <t>裝置容量</t>
    </r>
    <r>
      <rPr>
        <sz val="10"/>
        <rFont val="Times New Roman"/>
        <family val="1"/>
      </rPr>
      <t>2,000</t>
    </r>
    <r>
      <rPr>
        <sz val="10"/>
        <rFont val="新細明體"/>
        <family val="1"/>
      </rPr>
      <t>～</t>
    </r>
    <r>
      <rPr>
        <sz val="10"/>
        <rFont val="Times New Roman"/>
        <family val="1"/>
      </rPr>
      <t>2,600</t>
    </r>
    <r>
      <rPr>
        <sz val="10"/>
        <rFont val="新細明體"/>
        <family val="1"/>
      </rPr>
      <t>千瓩。</t>
    </r>
  </si>
  <si>
    <r>
      <rPr>
        <sz val="10"/>
        <rFont val="新細明體"/>
        <family val="1"/>
      </rPr>
      <t>裝置容量</t>
    </r>
    <r>
      <rPr>
        <sz val="10"/>
        <rFont val="Times New Roman"/>
        <family val="1"/>
      </rPr>
      <t>2,700</t>
    </r>
    <r>
      <rPr>
        <sz val="10"/>
        <rFont val="新細明體"/>
        <family val="1"/>
      </rPr>
      <t>～</t>
    </r>
    <r>
      <rPr>
        <sz val="10"/>
        <rFont val="Times New Roman"/>
        <family val="1"/>
      </rPr>
      <t>3,300</t>
    </r>
    <r>
      <rPr>
        <sz val="10"/>
        <rFont val="新細明體"/>
        <family val="1"/>
      </rPr>
      <t>千瓩。</t>
    </r>
  </si>
  <si>
    <r>
      <rPr>
        <sz val="10"/>
        <rFont val="新細明體"/>
        <family val="1"/>
      </rPr>
      <t>新建、擴建開閉所</t>
    </r>
    <r>
      <rPr>
        <sz val="10"/>
        <rFont val="Times New Roman"/>
        <family val="1"/>
      </rPr>
      <t>3</t>
    </r>
    <r>
      <rPr>
        <sz val="10"/>
        <rFont val="新細明體"/>
        <family val="1"/>
      </rPr>
      <t>所，新建超高壓變電所</t>
    </r>
    <r>
      <rPr>
        <sz val="10"/>
        <rFont val="Times New Roman"/>
        <family val="1"/>
      </rPr>
      <t>4</t>
    </r>
    <r>
      <rPr>
        <sz val="10"/>
        <rFont val="新細明體"/>
        <family val="1"/>
      </rPr>
      <t>所，新建一次配電變電所</t>
    </r>
    <r>
      <rPr>
        <sz val="10"/>
        <rFont val="Times New Roman"/>
        <family val="1"/>
      </rPr>
      <t>5</t>
    </r>
    <r>
      <rPr>
        <sz val="10"/>
        <rFont val="新細明體"/>
        <family val="1"/>
      </rPr>
      <t>所及</t>
    </r>
    <r>
      <rPr>
        <sz val="10"/>
        <rFont val="Times New Roman"/>
        <family val="1"/>
      </rPr>
      <t>345kV</t>
    </r>
    <r>
      <rPr>
        <sz val="10"/>
        <rFont val="新細明體"/>
        <family val="1"/>
      </rPr>
      <t>興達</t>
    </r>
    <r>
      <rPr>
        <sz val="10"/>
        <rFont val="新細明體"/>
        <family val="1"/>
      </rPr>
      <t>～</t>
    </r>
    <r>
      <rPr>
        <sz val="10"/>
        <rFont val="新細明體"/>
        <family val="1"/>
      </rPr>
      <t>南科線，總變壓器裝設容量合計為</t>
    </r>
    <r>
      <rPr>
        <sz val="10"/>
        <rFont val="Times New Roman"/>
        <family val="1"/>
      </rPr>
      <t>7,600</t>
    </r>
    <r>
      <rPr>
        <sz val="10"/>
        <rFont val="新細明體"/>
        <family val="1"/>
      </rPr>
      <t>千仟伏安，輸電線路長度</t>
    </r>
    <r>
      <rPr>
        <sz val="10"/>
        <rFont val="Times New Roman"/>
        <family val="1"/>
      </rPr>
      <t>257.5</t>
    </r>
    <r>
      <rPr>
        <sz val="10"/>
        <rFont val="新細明體"/>
        <family val="1"/>
      </rPr>
      <t xml:space="preserve">公里。
</t>
    </r>
  </si>
  <si>
    <r>
      <rPr>
        <sz val="10"/>
        <rFont val="新細明體"/>
        <family val="1"/>
      </rPr>
      <t>新增布建</t>
    </r>
    <r>
      <rPr>
        <sz val="10"/>
        <rFont val="Times New Roman"/>
        <family val="1"/>
      </rPr>
      <t>225</t>
    </r>
    <r>
      <rPr>
        <sz val="10"/>
        <rFont val="新細明體"/>
        <family val="1"/>
      </rPr>
      <t>萬具智慧電表及</t>
    </r>
    <r>
      <rPr>
        <sz val="10"/>
        <rFont val="新細明體"/>
        <family val="1"/>
      </rPr>
      <t>其</t>
    </r>
    <r>
      <rPr>
        <sz val="10"/>
        <rFont val="新細明體"/>
        <family val="1"/>
      </rPr>
      <t xml:space="preserve">資料管理系統軟硬體設備。
</t>
    </r>
  </si>
  <si>
    <r>
      <rPr>
        <sz val="10"/>
        <rFont val="新細明體"/>
        <family val="1"/>
      </rPr>
      <t>本場三期設施更新工程完工後將增加每日出水量</t>
    </r>
    <r>
      <rPr>
        <sz val="10"/>
        <rFont val="Times New Roman"/>
        <family val="1"/>
      </rPr>
      <t>3</t>
    </r>
    <r>
      <rPr>
        <sz val="10"/>
        <rFont val="新細明體"/>
        <family val="1"/>
      </rPr>
      <t>萬</t>
    </r>
    <r>
      <rPr>
        <sz val="10"/>
        <rFont val="新細明體"/>
        <family val="1"/>
      </rPr>
      <t>噸</t>
    </r>
    <r>
      <rPr>
        <sz val="10"/>
        <rFont val="新細明體"/>
        <family val="1"/>
      </rPr>
      <t>，可滿足桃園地區民生、產業用水需求，及提升原水濁度飆高情況下之出水能力。</t>
    </r>
  </si>
  <si>
    <r>
      <rPr>
        <sz val="10"/>
        <rFont val="新細明體"/>
        <family val="1"/>
      </rPr>
      <t>裝置容量</t>
    </r>
    <r>
      <rPr>
        <sz val="10"/>
        <rFont val="Times New Roman"/>
        <family val="1"/>
      </rPr>
      <t>1,100</t>
    </r>
    <r>
      <rPr>
        <sz val="10"/>
        <rFont val="新細明體"/>
        <family val="1"/>
      </rPr>
      <t>～</t>
    </r>
    <r>
      <rPr>
        <sz val="10"/>
        <rFont val="Times New Roman"/>
        <family val="1"/>
      </rPr>
      <t>1,400</t>
    </r>
    <r>
      <rPr>
        <sz val="10"/>
        <rFont val="新細明體"/>
        <family val="1"/>
      </rPr>
      <t>千瓩</t>
    </r>
    <r>
      <rPr>
        <sz val="10"/>
        <rFont val="微軟正黑體"/>
        <family val="2"/>
      </rPr>
      <t>。</t>
    </r>
    <r>
      <rPr>
        <sz val="10"/>
        <rFont val="新細明體"/>
        <family val="1"/>
      </rPr>
      <t xml:space="preserve">
</t>
    </r>
  </si>
  <si>
    <r>
      <rPr>
        <sz val="10"/>
        <rFont val="新細明體"/>
        <family val="1"/>
      </rPr>
      <t>投資興建出租住宅出租面積約</t>
    </r>
    <r>
      <rPr>
        <sz val="10"/>
        <rFont val="Times New Roman"/>
        <family val="1"/>
      </rPr>
      <t>2,350</t>
    </r>
    <r>
      <rPr>
        <sz val="10"/>
        <rFont val="新細明體"/>
        <family val="1"/>
      </rPr>
      <t>～</t>
    </r>
    <r>
      <rPr>
        <sz val="10"/>
        <rFont val="Times New Roman"/>
        <family val="1"/>
      </rPr>
      <t>2,550</t>
    </r>
    <r>
      <rPr>
        <sz val="10"/>
        <rFont val="新細明體"/>
        <family val="1"/>
      </rPr>
      <t>坪。</t>
    </r>
  </si>
  <si>
    <t>臺鐵軌道結構安全提升計畫（109至114年）</t>
  </si>
  <si>
    <r>
      <t xml:space="preserve">           </t>
    </r>
    <r>
      <rPr>
        <sz val="9"/>
        <rFont val="新細明體"/>
        <family val="1"/>
      </rPr>
      <t>俟計畫核定及完成法定程序，依規定辦理。</t>
    </r>
  </si>
  <si>
    <r>
      <rPr>
        <sz val="9"/>
        <rFont val="新細明體"/>
        <family val="1"/>
      </rPr>
      <t>暨抗旱</t>
    </r>
    <r>
      <rPr>
        <sz val="9"/>
        <rFont val="Times New Roman"/>
        <family val="1"/>
      </rPr>
      <t>2.0</t>
    </r>
    <r>
      <rPr>
        <sz val="9"/>
        <rFont val="新細明體"/>
        <family val="1"/>
      </rPr>
      <t>強化及改善」</t>
    </r>
    <r>
      <rPr>
        <sz val="9"/>
        <rFont val="Times New Roman"/>
        <family val="1"/>
      </rPr>
      <t>130,000</t>
    </r>
    <r>
      <rPr>
        <sz val="9"/>
        <rFont val="新細明體"/>
        <family val="1"/>
      </rPr>
      <t>千元、「</t>
    </r>
    <r>
      <rPr>
        <sz val="9"/>
        <rFont val="Times New Roman"/>
        <family val="1"/>
      </rPr>
      <t>0918</t>
    </r>
    <r>
      <rPr>
        <sz val="9"/>
        <rFont val="新細明體"/>
        <family val="1"/>
      </rPr>
      <t>地震花東地區自來水延管工程計畫</t>
    </r>
    <r>
      <rPr>
        <sz val="9"/>
        <rFont val="新細明體"/>
        <family val="1"/>
      </rPr>
      <t>－</t>
    </r>
    <r>
      <rPr>
        <sz val="9"/>
        <rFont val="新細明體"/>
        <family val="1"/>
      </rPr>
      <t>花東地區永續發展基金補助」</t>
    </r>
    <r>
      <rPr>
        <sz val="9"/>
        <rFont val="Times New Roman"/>
        <family val="1"/>
      </rPr>
      <t>38,573</t>
    </r>
    <r>
      <rPr>
        <sz val="9"/>
        <rFont val="新細明體"/>
        <family val="1"/>
      </rPr>
      <t>千元，臺灣港務公司「國際商港</t>
    </r>
  </si>
  <si>
    <t xml:space="preserve">        4.交通部臺灣鐵路管理局113年度起改制為國營臺灣鐵路公司，故投資總額及截至本年度累計數均包含承接數。</t>
  </si>
  <si>
    <t>總             計</t>
  </si>
  <si>
    <t>　　總計</t>
  </si>
  <si>
    <t>北區一期電網專案計畫</t>
  </si>
  <si>
    <r>
      <rPr>
        <sz val="10"/>
        <rFont val="新細明體"/>
        <family val="1"/>
      </rPr>
      <t>新建寶山超高壓變電所，變電容量合計</t>
    </r>
    <r>
      <rPr>
        <sz val="10"/>
        <rFont val="Times New Roman"/>
        <family val="1"/>
      </rPr>
      <t>2,000</t>
    </r>
    <r>
      <rPr>
        <sz val="10"/>
        <rFont val="新細明體"/>
        <family val="1"/>
      </rPr>
      <t>千仟伏安，線路長度</t>
    </r>
    <r>
      <rPr>
        <sz val="10"/>
        <rFont val="Times New Roman"/>
        <family val="1"/>
      </rPr>
      <t>45.9</t>
    </r>
    <r>
      <rPr>
        <sz val="10"/>
        <rFont val="新細明體"/>
        <family val="1"/>
      </rPr>
      <t>回線公里。</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</si>
</sst>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 "/>
    <numFmt numFmtId="179" formatCode="#,##0_ "/>
    <numFmt numFmtId="180" formatCode="0.00_);[Red]\(0.00\)"/>
    <numFmt numFmtId="181" formatCode="0_);[Red]\(0\)"/>
    <numFmt numFmtId="182" formatCode="#,##0.00_);[Red]\(#,##0.00\)"/>
    <numFmt numFmtId="183" formatCode="0.0_);[Red]\(0.0\)"/>
    <numFmt numFmtId="184" formatCode="#,##0.0_);[Red]\(#,##0.0\)"/>
    <numFmt numFmtId="185" formatCode="#,##0_);[Red]\(#,##0\)"/>
    <numFmt numFmtId="186" formatCode="_-* #,##0.000_-;\-* #,##0.000_-;_-* &quot;-&quot;??_-;_-@_-"/>
    <numFmt numFmtId="187" formatCode="_-* #,##0.0000_-;\-* #,##0.0000_-;_-* &quot;-&quot;??_-;_-@_-"/>
    <numFmt numFmtId="188" formatCode="_-* #,##0.0_-;\-* #,##0.0_-;_-* &quot;-&quot;??_-;_-@_-"/>
    <numFmt numFmtId="189" formatCode="_-* #,##0_-;\-* #,##0_-;_-* &quot;-&quot;??_-;_-@_-"/>
    <numFmt numFmtId="190" formatCode="0.000_ "/>
    <numFmt numFmtId="191" formatCode="0.0_ "/>
    <numFmt numFmtId="192" formatCode="#,##0.0"/>
    <numFmt numFmtId="193" formatCode="#,##0.000_ "/>
    <numFmt numFmtId="194" formatCode="#,##0.0000_ "/>
    <numFmt numFmtId="195" formatCode="#,##0.0_ "/>
    <numFmt numFmtId="196" formatCode="0.0000_ "/>
    <numFmt numFmtId="197" formatCode="0.00000000000000000_ "/>
    <numFmt numFmtId="198" formatCode="[$-404]AM/PM\ hh:mm:ss"/>
    <numFmt numFmtId="199" formatCode="0.0"/>
  </numFmts>
  <fonts count="68">
    <font>
      <sz val="12"/>
      <name val="新細明體"/>
      <family val="1"/>
    </font>
    <font>
      <sz val="10"/>
      <name val="新細明體"/>
      <family val="1"/>
    </font>
    <font>
      <sz val="10"/>
      <name val="Times New Roman"/>
      <family val="1"/>
    </font>
    <font>
      <u val="single"/>
      <sz val="12"/>
      <color indexed="12"/>
      <name val="新細明體"/>
      <family val="1"/>
    </font>
    <font>
      <u val="single"/>
      <sz val="12"/>
      <color indexed="36"/>
      <name val="新細明體"/>
      <family val="1"/>
    </font>
    <font>
      <b/>
      <sz val="10"/>
      <name val="Times New Roman"/>
      <family val="1"/>
    </font>
    <font>
      <sz val="9"/>
      <name val="新細明體"/>
      <family val="1"/>
    </font>
    <font>
      <sz val="8"/>
      <name val="新細明體"/>
      <family val="1"/>
    </font>
    <font>
      <b/>
      <sz val="12"/>
      <name val="新細明體"/>
      <family val="1"/>
    </font>
    <font>
      <sz val="12"/>
      <name val="Times New Roman"/>
      <family val="1"/>
    </font>
    <font>
      <sz val="9"/>
      <name val="Times New Roman"/>
      <family val="1"/>
    </font>
    <font>
      <sz val="9"/>
      <name val="細明體"/>
      <family val="3"/>
    </font>
    <font>
      <sz val="9"/>
      <color indexed="8"/>
      <name val="細明體"/>
      <family val="3"/>
    </font>
    <font>
      <sz val="8"/>
      <name val="Times New Roman"/>
      <family val="1"/>
    </font>
    <font>
      <b/>
      <sz val="12"/>
      <name val="Times New Roman"/>
      <family val="1"/>
    </font>
    <font>
      <sz val="18"/>
      <name val="新細明體"/>
      <family val="1"/>
    </font>
    <font>
      <b/>
      <sz val="22"/>
      <name val="華康粗明體"/>
      <family val="3"/>
    </font>
    <font>
      <sz val="18"/>
      <name val="Times New Roman"/>
      <family val="1"/>
    </font>
    <font>
      <sz val="11"/>
      <name val="新細明體"/>
      <family val="1"/>
    </font>
    <font>
      <sz val="11"/>
      <name val="Times New Roman"/>
      <family val="1"/>
    </font>
    <font>
      <b/>
      <sz val="11"/>
      <name val="華康中黑體"/>
      <family val="2"/>
    </font>
    <font>
      <sz val="10"/>
      <name val="細明體"/>
      <family val="3"/>
    </font>
    <font>
      <b/>
      <sz val="11"/>
      <name val="Times New Roman"/>
      <family val="1"/>
    </font>
    <font>
      <b/>
      <sz val="9"/>
      <name val="Times New Roman"/>
      <family val="1"/>
    </font>
    <font>
      <sz val="10"/>
      <name val="微軟正黑體"/>
      <family val="2"/>
    </font>
    <font>
      <b/>
      <sz val="10"/>
      <name val="新細明體"/>
      <family val="1"/>
    </font>
    <font>
      <b/>
      <sz val="12"/>
      <name val="華康粗明體"/>
      <family val="3"/>
    </font>
    <font>
      <sz val="8.5"/>
      <name val="新細明體"/>
      <family val="1"/>
    </font>
    <font>
      <sz val="10.5"/>
      <name val="新細明體"/>
      <family val="1"/>
    </font>
    <font>
      <sz val="9.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
      <sz val="9"/>
      <name val="Calibri Light"/>
      <family val="1"/>
    </font>
    <font>
      <sz val="10"/>
      <name val="Calibri Light"/>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44" fontId="0" fillId="0" borderId="0" applyFont="0" applyFill="0" applyBorder="0" applyAlignment="0" applyProtection="0"/>
    <xf numFmtId="0" fontId="53" fillId="22" borderId="2" applyNumberFormat="0" applyAlignment="0" applyProtection="0"/>
    <xf numFmtId="42" fontId="0" fillId="0" borderId="0" applyFont="0" applyFill="0" applyBorder="0" applyAlignment="0" applyProtection="0"/>
    <xf numFmtId="9"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231">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2" fillId="0" borderId="0" xfId="0" applyFont="1" applyFill="1" applyBorder="1" applyAlignment="1">
      <alignment vertical="top"/>
    </xf>
    <xf numFmtId="0" fontId="2" fillId="0" borderId="10" xfId="0" applyFont="1" applyFill="1" applyBorder="1" applyAlignment="1">
      <alignment vertical="top"/>
    </xf>
    <xf numFmtId="0" fontId="10" fillId="0" borderId="0" xfId="0" applyFont="1" applyFill="1" applyAlignment="1">
      <alignment vertical="center"/>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right" vertical="top"/>
    </xf>
    <xf numFmtId="3" fontId="2" fillId="0" borderId="10" xfId="0" applyNumberFormat="1" applyFont="1" applyFill="1" applyBorder="1" applyAlignment="1">
      <alignment horizontal="right" vertical="top"/>
    </xf>
    <xf numFmtId="0" fontId="2" fillId="0" borderId="10" xfId="0" applyFont="1" applyFill="1" applyBorder="1" applyAlignment="1">
      <alignment horizontal="left" vertical="top"/>
    </xf>
    <xf numFmtId="0" fontId="2" fillId="0" borderId="10" xfId="0" applyFont="1" applyFill="1" applyBorder="1" applyAlignment="1">
      <alignment horizontal="left" vertical="top" wrapText="1"/>
    </xf>
    <xf numFmtId="176" fontId="2" fillId="0" borderId="10" xfId="0" applyNumberFormat="1" applyFont="1" applyFill="1" applyBorder="1" applyAlignment="1">
      <alignment horizontal="right" vertical="top"/>
    </xf>
    <xf numFmtId="0" fontId="2" fillId="0" borderId="0" xfId="0" applyFont="1" applyFill="1" applyBorder="1" applyAlignment="1">
      <alignment horizontal="left" vertical="top"/>
    </xf>
    <xf numFmtId="176" fontId="2" fillId="0" borderId="0" xfId="0" applyNumberFormat="1" applyFont="1" applyFill="1" applyBorder="1" applyAlignment="1">
      <alignment horizontal="right" vertical="top"/>
    </xf>
    <xf numFmtId="178" fontId="2" fillId="0" borderId="0" xfId="0" applyNumberFormat="1" applyFont="1" applyFill="1" applyBorder="1" applyAlignment="1">
      <alignment horizontal="right" vertical="top"/>
    </xf>
    <xf numFmtId="0" fontId="2" fillId="0" borderId="0" xfId="0" applyFont="1" applyFill="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2" fillId="0" borderId="10" xfId="0" applyFont="1" applyFill="1" applyBorder="1" applyAlignment="1">
      <alignment vertical="center"/>
    </xf>
    <xf numFmtId="0" fontId="9" fillId="0" borderId="0" xfId="0" applyFont="1" applyFill="1" applyAlignment="1">
      <alignment vertical="center"/>
    </xf>
    <xf numFmtId="3" fontId="2" fillId="0" borderId="0" xfId="0" applyNumberFormat="1" applyFont="1" applyFill="1" applyBorder="1" applyAlignment="1">
      <alignment vertical="center"/>
    </xf>
    <xf numFmtId="0" fontId="10" fillId="0" borderId="0" xfId="0" applyFont="1" applyFill="1" applyAlignment="1">
      <alignment vertical="center"/>
    </xf>
    <xf numFmtId="3" fontId="2" fillId="0" borderId="0" xfId="0" applyNumberFormat="1" applyFont="1" applyFill="1" applyBorder="1" applyAlignment="1" applyProtection="1">
      <alignment vertical="center"/>
      <protection locked="0"/>
    </xf>
    <xf numFmtId="3" fontId="5" fillId="0" borderId="10" xfId="0" applyNumberFormat="1" applyFont="1" applyFill="1" applyBorder="1" applyAlignment="1" quotePrefix="1">
      <alignment horizontal="right" vertical="top"/>
    </xf>
    <xf numFmtId="3" fontId="5" fillId="0" borderId="10" xfId="0" applyNumberFormat="1" applyFont="1" applyFill="1" applyBorder="1" applyAlignment="1">
      <alignment horizontal="right" vertical="top"/>
    </xf>
    <xf numFmtId="0" fontId="5" fillId="0" borderId="10" xfId="0" applyNumberFormat="1" applyFont="1" applyFill="1" applyBorder="1" applyAlignment="1" quotePrefix="1">
      <alignment horizontal="right" vertical="top"/>
    </xf>
    <xf numFmtId="0" fontId="2" fillId="0" borderId="10" xfId="0" applyFont="1" applyFill="1" applyBorder="1" applyAlignment="1">
      <alignment vertical="center"/>
    </xf>
    <xf numFmtId="0" fontId="7" fillId="0" borderId="10" xfId="0" applyFont="1" applyFill="1" applyBorder="1" applyAlignment="1">
      <alignment vertical="center"/>
    </xf>
    <xf numFmtId="0" fontId="11" fillId="0" borderId="0" xfId="0" applyFont="1" applyFill="1" applyAlignment="1">
      <alignment vertical="center"/>
    </xf>
    <xf numFmtId="4" fontId="5" fillId="0" borderId="10" xfId="0" applyNumberFormat="1" applyFont="1" applyFill="1" applyBorder="1" applyAlignment="1">
      <alignment horizontal="right" vertical="top"/>
    </xf>
    <xf numFmtId="4" fontId="5" fillId="0" borderId="10" xfId="0" applyNumberFormat="1" applyFont="1" applyFill="1" applyBorder="1" applyAlignment="1" quotePrefix="1">
      <alignment horizontal="right" vertical="top"/>
    </xf>
    <xf numFmtId="0" fontId="2" fillId="0" borderId="0" xfId="0" applyFont="1" applyFill="1" applyBorder="1" applyAlignment="1">
      <alignment vertical="center"/>
    </xf>
    <xf numFmtId="0" fontId="7" fillId="0" borderId="0" xfId="0" applyFont="1" applyFill="1" applyBorder="1" applyAlignment="1">
      <alignment vertical="center"/>
    </xf>
    <xf numFmtId="176" fontId="2" fillId="0" borderId="0" xfId="0" applyNumberFormat="1" applyFont="1" applyFill="1" applyBorder="1" applyAlignment="1" quotePrefix="1">
      <alignment horizontal="right" vertical="top"/>
    </xf>
    <xf numFmtId="0" fontId="2" fillId="0" borderId="0" xfId="0" applyFont="1" applyFill="1" applyBorder="1" applyAlignment="1">
      <alignment horizontal="justify" vertical="top" wrapText="1"/>
    </xf>
    <xf numFmtId="3" fontId="5" fillId="0" borderId="0" xfId="0" applyNumberFormat="1" applyFont="1" applyFill="1" applyAlignment="1">
      <alignment horizontal="right" vertical="top"/>
    </xf>
    <xf numFmtId="176" fontId="5"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3" fontId="2" fillId="0" borderId="0" xfId="0" applyNumberFormat="1" applyFont="1" applyFill="1" applyAlignment="1">
      <alignment horizontal="right" vertical="top"/>
    </xf>
    <xf numFmtId="0" fontId="2" fillId="0" borderId="10" xfId="0" applyFont="1" applyFill="1" applyBorder="1" applyAlignment="1">
      <alignment horizontal="justify" vertical="top" wrapText="1"/>
    </xf>
    <xf numFmtId="0" fontId="9" fillId="0" borderId="0" xfId="0" applyFont="1" applyFill="1" applyBorder="1" applyAlignment="1">
      <alignment vertical="top"/>
    </xf>
    <xf numFmtId="0" fontId="2" fillId="0" borderId="0" xfId="0" applyFont="1" applyFill="1" applyAlignment="1">
      <alignment horizontal="left" vertical="top"/>
    </xf>
    <xf numFmtId="176" fontId="2" fillId="0" borderId="0" xfId="0" applyNumberFormat="1" applyFont="1" applyFill="1" applyAlignment="1">
      <alignment horizontal="right" vertical="top"/>
    </xf>
    <xf numFmtId="178" fontId="2" fillId="0" borderId="10" xfId="0" applyNumberFormat="1" applyFont="1" applyFill="1" applyBorder="1" applyAlignment="1">
      <alignment horizontal="right" vertical="top"/>
    </xf>
    <xf numFmtId="0" fontId="1" fillId="0" borderId="0" xfId="0" applyFont="1" applyFill="1" applyBorder="1" applyAlignment="1">
      <alignment vertical="top"/>
    </xf>
    <xf numFmtId="178" fontId="2" fillId="0" borderId="0" xfId="0" applyNumberFormat="1" applyFont="1" applyFill="1" applyAlignment="1">
      <alignment horizontal="right" vertical="top"/>
    </xf>
    <xf numFmtId="178" fontId="5" fillId="0" borderId="0" xfId="0" applyNumberFormat="1" applyFont="1" applyFill="1" applyBorder="1" applyAlignment="1">
      <alignment horizontal="right" vertical="top"/>
    </xf>
    <xf numFmtId="176" fontId="2" fillId="0" borderId="0" xfId="0" applyNumberFormat="1" applyFont="1" applyFill="1" applyAlignment="1" quotePrefix="1">
      <alignment horizontal="right" vertical="top"/>
    </xf>
    <xf numFmtId="176" fontId="2" fillId="0" borderId="10" xfId="0" applyNumberFormat="1" applyFont="1" applyFill="1" applyBorder="1" applyAlignment="1" quotePrefix="1">
      <alignment horizontal="right" vertical="top"/>
    </xf>
    <xf numFmtId="177" fontId="2" fillId="0" borderId="0" xfId="0" applyNumberFormat="1" applyFont="1" applyFill="1" applyBorder="1" applyAlignment="1">
      <alignment horizontal="right" vertical="top"/>
    </xf>
    <xf numFmtId="179" fontId="2" fillId="0" borderId="0" xfId="0" applyNumberFormat="1" applyFont="1" applyFill="1" applyBorder="1" applyAlignment="1">
      <alignment horizontal="right" vertical="top"/>
    </xf>
    <xf numFmtId="179" fontId="0" fillId="0" borderId="0" xfId="0" applyNumberFormat="1" applyAlignment="1">
      <alignment vertical="center"/>
    </xf>
    <xf numFmtId="3" fontId="5" fillId="0" borderId="0" xfId="0" applyNumberFormat="1" applyFont="1" applyFill="1" applyAlignment="1" quotePrefix="1">
      <alignment horizontal="right" vertical="top"/>
    </xf>
    <xf numFmtId="179" fontId="2" fillId="0" borderId="10" xfId="0" applyNumberFormat="1" applyFont="1" applyFill="1" applyBorder="1" applyAlignment="1">
      <alignment horizontal="right" vertical="top"/>
    </xf>
    <xf numFmtId="3" fontId="5" fillId="0" borderId="0" xfId="0" applyNumberFormat="1" applyFont="1" applyFill="1" applyBorder="1" applyAlignment="1" quotePrefix="1">
      <alignment horizontal="right" vertical="top"/>
    </xf>
    <xf numFmtId="3" fontId="2" fillId="0" borderId="0" xfId="0" applyNumberFormat="1" applyFont="1" applyFill="1" applyAlignment="1" quotePrefix="1">
      <alignment horizontal="right" vertical="top"/>
    </xf>
    <xf numFmtId="3" fontId="2" fillId="0" borderId="0" xfId="0" applyNumberFormat="1" applyFont="1" applyFill="1" applyBorder="1" applyAlignment="1" quotePrefix="1">
      <alignment horizontal="right" vertical="top"/>
    </xf>
    <xf numFmtId="0" fontId="15" fillId="0" borderId="0" xfId="0" applyFont="1" applyFill="1" applyAlignment="1">
      <alignment vertical="center"/>
    </xf>
    <xf numFmtId="0" fontId="17"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180" fontId="18" fillId="0" borderId="0" xfId="0" applyNumberFormat="1" applyFont="1" applyFill="1" applyAlignment="1">
      <alignment vertical="center"/>
    </xf>
    <xf numFmtId="0" fontId="18" fillId="0" borderId="10" xfId="0" applyFont="1" applyFill="1" applyBorder="1" applyAlignment="1">
      <alignment vertical="center"/>
    </xf>
    <xf numFmtId="180" fontId="18" fillId="0" borderId="10" xfId="0" applyNumberFormat="1" applyFont="1" applyFill="1" applyBorder="1" applyAlignment="1">
      <alignment vertical="center"/>
    </xf>
    <xf numFmtId="0" fontId="18" fillId="0" borderId="10" xfId="0" applyFont="1" applyFill="1" applyBorder="1" applyAlignment="1">
      <alignment horizontal="left"/>
    </xf>
    <xf numFmtId="180" fontId="18" fillId="0" borderId="10" xfId="0" applyNumberFormat="1" applyFont="1" applyFill="1" applyBorder="1" applyAlignment="1">
      <alignment horizontal="right"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0" fillId="0" borderId="0" xfId="0" applyFont="1" applyFill="1" applyBorder="1" applyAlignment="1">
      <alignment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80" fontId="18" fillId="0" borderId="0" xfId="0" applyNumberFormat="1" applyFont="1" applyFill="1" applyBorder="1" applyAlignment="1">
      <alignment horizontal="center" vertical="center"/>
    </xf>
    <xf numFmtId="3" fontId="21" fillId="0" borderId="0" xfId="0" applyNumberFormat="1" applyFont="1" applyFill="1" applyBorder="1" applyAlignment="1">
      <alignment vertical="center"/>
    </xf>
    <xf numFmtId="181" fontId="2" fillId="0" borderId="0" xfId="0" applyNumberFormat="1" applyFont="1" applyFill="1" applyBorder="1" applyAlignment="1">
      <alignment horizontal="right" vertical="top"/>
    </xf>
    <xf numFmtId="180" fontId="2" fillId="0" borderId="0" xfId="0" applyNumberFormat="1" applyFont="1" applyFill="1" applyBorder="1" applyAlignment="1">
      <alignment horizontal="right" vertical="top"/>
    </xf>
    <xf numFmtId="0" fontId="21" fillId="0" borderId="0" xfId="0" applyFont="1" applyFill="1" applyBorder="1" applyAlignment="1">
      <alignment vertical="center"/>
    </xf>
    <xf numFmtId="3" fontId="1" fillId="0" borderId="0" xfId="0" applyNumberFormat="1" applyFont="1" applyFill="1" applyBorder="1" applyAlignment="1">
      <alignment vertical="center"/>
    </xf>
    <xf numFmtId="180" fontId="18" fillId="0" borderId="0" xfId="0" applyNumberFormat="1" applyFont="1" applyFill="1" applyBorder="1" applyAlignment="1">
      <alignment horizontal="distributed" vertical="center" wrapText="1"/>
    </xf>
    <xf numFmtId="180" fontId="1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3" fontId="1" fillId="0" borderId="0" xfId="0" applyNumberFormat="1" applyFont="1" applyFill="1" applyBorder="1" applyAlignment="1" applyProtection="1">
      <alignment vertical="center"/>
      <protection locked="0"/>
    </xf>
    <xf numFmtId="0" fontId="23" fillId="0" borderId="0" xfId="0" applyFont="1" applyFill="1" applyBorder="1" applyAlignment="1">
      <alignment horizontal="center" vertical="center"/>
    </xf>
    <xf numFmtId="3" fontId="23"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horizontal="left" vertical="top" wrapText="1"/>
    </xf>
    <xf numFmtId="49" fontId="23" fillId="0" borderId="0" xfId="0" applyNumberFormat="1" applyFont="1" applyFill="1" applyBorder="1" applyAlignment="1">
      <alignment horizontal="left" vertical="top"/>
    </xf>
    <xf numFmtId="180" fontId="23" fillId="0" borderId="0" xfId="0" applyNumberFormat="1" applyFont="1" applyFill="1" applyBorder="1" applyAlignment="1">
      <alignment horizontal="right" vertical="top"/>
    </xf>
    <xf numFmtId="3" fontId="23" fillId="0" borderId="0" xfId="0" applyNumberFormat="1" applyFont="1" applyFill="1" applyBorder="1" applyAlignment="1">
      <alignment horizontal="right" vertical="top"/>
    </xf>
    <xf numFmtId="180" fontId="10" fillId="0" borderId="0" xfId="0" applyNumberFormat="1" applyFont="1" applyFill="1" applyAlignment="1">
      <alignment vertical="top"/>
    </xf>
    <xf numFmtId="0" fontId="10" fillId="0" borderId="0" xfId="0" applyFont="1" applyFill="1" applyAlignment="1">
      <alignment vertical="top"/>
    </xf>
    <xf numFmtId="49" fontId="2" fillId="0" borderId="0" xfId="0" applyNumberFormat="1" applyFont="1" applyFill="1" applyBorder="1" applyAlignment="1">
      <alignment horizontal="right" vertical="top"/>
    </xf>
    <xf numFmtId="185" fontId="2" fillId="0" borderId="0" xfId="0" applyNumberFormat="1" applyFont="1" applyFill="1" applyBorder="1" applyAlignment="1">
      <alignment horizontal="right" vertical="top"/>
    </xf>
    <xf numFmtId="49" fontId="2" fillId="0" borderId="0" xfId="0" applyNumberFormat="1" applyFont="1" applyFill="1" applyBorder="1" applyAlignment="1">
      <alignment horizontal="left" vertical="top"/>
    </xf>
    <xf numFmtId="3" fontId="10" fillId="0" borderId="0" xfId="0" applyNumberFormat="1" applyFont="1" applyFill="1" applyBorder="1" applyAlignment="1">
      <alignment vertical="center"/>
    </xf>
    <xf numFmtId="0" fontId="23" fillId="0" borderId="0" xfId="0" applyFont="1" applyFill="1" applyBorder="1" applyAlignment="1">
      <alignment horizontal="left" vertical="center" wrapText="1"/>
    </xf>
    <xf numFmtId="0" fontId="6" fillId="0" borderId="0" xfId="0" applyFont="1" applyFill="1" applyAlignment="1">
      <alignment vertical="center"/>
    </xf>
    <xf numFmtId="0" fontId="9" fillId="0" borderId="0" xfId="0" applyFont="1" applyFill="1" applyAlignment="1">
      <alignment vertical="top"/>
    </xf>
    <xf numFmtId="180" fontId="9" fillId="0" borderId="0" xfId="0" applyNumberFormat="1" applyFont="1" applyFill="1" applyAlignment="1">
      <alignment vertical="top"/>
    </xf>
    <xf numFmtId="0" fontId="6" fillId="0" borderId="0" xfId="0" applyFont="1" applyFill="1" applyAlignment="1">
      <alignment vertical="center"/>
    </xf>
    <xf numFmtId="0" fontId="0" fillId="0" borderId="0" xfId="0" applyFont="1" applyFill="1" applyAlignment="1">
      <alignment vertical="top"/>
    </xf>
    <xf numFmtId="180" fontId="0" fillId="0" borderId="0" xfId="0" applyNumberFormat="1" applyFont="1" applyFill="1" applyAlignment="1">
      <alignment vertical="top"/>
    </xf>
    <xf numFmtId="180" fontId="0" fillId="0" borderId="0" xfId="0" applyNumberFormat="1" applyFont="1" applyFill="1" applyAlignment="1">
      <alignment vertical="center"/>
    </xf>
    <xf numFmtId="0" fontId="2" fillId="33" borderId="0" xfId="0" applyFont="1" applyFill="1" applyBorder="1" applyAlignment="1">
      <alignment vertical="center"/>
    </xf>
    <xf numFmtId="3" fontId="2" fillId="33" borderId="0" xfId="0" applyNumberFormat="1" applyFont="1" applyFill="1" applyBorder="1" applyAlignment="1">
      <alignment vertical="center"/>
    </xf>
    <xf numFmtId="0" fontId="2" fillId="33" borderId="0" xfId="0" applyFont="1" applyFill="1" applyBorder="1" applyAlignment="1" applyProtection="1">
      <alignment vertical="center"/>
      <protection locked="0"/>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178" fontId="2" fillId="0" borderId="0" xfId="0" applyNumberFormat="1" applyFont="1" applyFill="1" applyAlignment="1" quotePrefix="1">
      <alignment horizontal="right" vertical="top"/>
    </xf>
    <xf numFmtId="178" fontId="2" fillId="0" borderId="0" xfId="0" applyNumberFormat="1" applyFont="1" applyFill="1" applyBorder="1" applyAlignment="1" quotePrefix="1">
      <alignment horizontal="right" vertical="top"/>
    </xf>
    <xf numFmtId="178" fontId="5" fillId="0" borderId="0" xfId="0" applyNumberFormat="1" applyFont="1" applyFill="1" applyBorder="1" applyAlignment="1" quotePrefix="1">
      <alignment horizontal="right" vertical="top"/>
    </xf>
    <xf numFmtId="4" fontId="1" fillId="0" borderId="0" xfId="0" applyNumberFormat="1" applyFont="1" applyFill="1" applyBorder="1" applyAlignment="1">
      <alignment vertical="center"/>
    </xf>
    <xf numFmtId="178" fontId="5" fillId="0" borderId="0" xfId="0" applyNumberFormat="1" applyFont="1" applyFill="1" applyAlignment="1" quotePrefix="1">
      <alignment horizontal="right" vertical="top"/>
    </xf>
    <xf numFmtId="176" fontId="5" fillId="0" borderId="0" xfId="0" applyNumberFormat="1" applyFont="1" applyFill="1" applyAlignment="1" quotePrefix="1">
      <alignment horizontal="right" vertical="top"/>
    </xf>
    <xf numFmtId="0" fontId="2" fillId="0" borderId="0" xfId="0" applyFont="1" applyFill="1" applyBorder="1" applyAlignment="1">
      <alignment horizontal="justify" vertical="top" wrapText="1"/>
    </xf>
    <xf numFmtId="176" fontId="5" fillId="0" borderId="0" xfId="0" applyNumberFormat="1" applyFont="1" applyFill="1" applyBorder="1" applyAlignment="1" quotePrefix="1">
      <alignment horizontal="right" vertical="top"/>
    </xf>
    <xf numFmtId="0" fontId="10" fillId="0" borderId="14" xfId="0" applyFont="1" applyFill="1" applyBorder="1" applyAlignment="1">
      <alignment vertical="center"/>
    </xf>
    <xf numFmtId="176" fontId="2" fillId="0" borderId="0" xfId="0" applyNumberFormat="1" applyFont="1" applyFill="1" applyBorder="1" applyAlignment="1">
      <alignment vertical="center"/>
    </xf>
    <xf numFmtId="0" fontId="1" fillId="0" borderId="0" xfId="0" applyFont="1" applyAlignment="1">
      <alignment vertical="top"/>
    </xf>
    <xf numFmtId="178" fontId="2" fillId="0" borderId="0" xfId="0" applyNumberFormat="1" applyFont="1" applyAlignment="1">
      <alignment horizontal="right" vertical="top"/>
    </xf>
    <xf numFmtId="0" fontId="5" fillId="0" borderId="0" xfId="0" applyNumberFormat="1" applyFont="1" applyFill="1" applyBorder="1" applyAlignment="1">
      <alignment horizontal="right" vertical="top"/>
    </xf>
    <xf numFmtId="0" fontId="2" fillId="0" borderId="0" xfId="0" applyNumberFormat="1" applyFont="1" applyFill="1" applyBorder="1" applyAlignment="1">
      <alignment horizontal="right" vertical="top"/>
    </xf>
    <xf numFmtId="0" fontId="2" fillId="0" borderId="0" xfId="0" applyNumberFormat="1" applyFont="1" applyFill="1" applyAlignment="1">
      <alignment horizontal="right" vertical="top"/>
    </xf>
    <xf numFmtId="0" fontId="2" fillId="0" borderId="10"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0" fontId="22" fillId="0" borderId="0" xfId="0" applyFont="1" applyFill="1" applyBorder="1" applyAlignment="1">
      <alignment horizontal="distributed" vertical="top"/>
    </xf>
    <xf numFmtId="0" fontId="2" fillId="0" borderId="0" xfId="0" applyFont="1" applyFill="1" applyBorder="1" applyAlignment="1" quotePrefix="1">
      <alignment vertical="top"/>
    </xf>
    <xf numFmtId="177" fontId="2" fillId="0" borderId="0" xfId="0" applyNumberFormat="1" applyFont="1" applyFill="1" applyAlignment="1">
      <alignment horizontal="right" vertical="top"/>
    </xf>
    <xf numFmtId="0" fontId="9" fillId="0" borderId="0" xfId="0" applyFont="1" applyFill="1" applyBorder="1" applyAlignment="1">
      <alignment vertical="center"/>
    </xf>
    <xf numFmtId="0" fontId="2" fillId="0" borderId="0" xfId="0" applyFont="1" applyFill="1" applyBorder="1" applyAlignment="1">
      <alignment horizontal="justify" vertical="top" wrapText="1"/>
    </xf>
    <xf numFmtId="0" fontId="2" fillId="0" borderId="10" xfId="0" applyFont="1" applyFill="1" applyBorder="1" applyAlignment="1" quotePrefix="1">
      <alignment vertical="top"/>
    </xf>
    <xf numFmtId="181" fontId="2" fillId="0" borderId="0" xfId="0" applyNumberFormat="1" applyFont="1" applyFill="1" applyBorder="1" applyAlignment="1" quotePrefix="1">
      <alignment horizontal="right" vertical="top"/>
    </xf>
    <xf numFmtId="0" fontId="5" fillId="0" borderId="0" xfId="0" applyFont="1" applyFill="1" applyAlignment="1">
      <alignment horizontal="left" vertical="top"/>
    </xf>
    <xf numFmtId="0" fontId="2" fillId="0" borderId="0" xfId="0" applyFont="1" applyFill="1" applyAlignment="1">
      <alignment horizontal="justify" vertical="top" wrapText="1"/>
    </xf>
    <xf numFmtId="179" fontId="2" fillId="0" borderId="0" xfId="0" applyNumberFormat="1" applyFont="1" applyFill="1" applyAlignment="1" quotePrefix="1">
      <alignment horizontal="right" vertical="top"/>
    </xf>
    <xf numFmtId="181" fontId="5" fillId="0" borderId="0" xfId="0" applyNumberFormat="1" applyFont="1" applyFill="1" applyBorder="1" applyAlignment="1" quotePrefix="1">
      <alignment horizontal="right" vertical="top"/>
    </xf>
    <xf numFmtId="181" fontId="5" fillId="0" borderId="0" xfId="0" applyNumberFormat="1" applyFont="1" applyFill="1" applyBorder="1" applyAlignment="1">
      <alignment horizontal="right" vertical="top"/>
    </xf>
    <xf numFmtId="0" fontId="1" fillId="0" borderId="0" xfId="0" applyFont="1" applyFill="1" applyBorder="1" applyAlignment="1">
      <alignment horizontal="justify" vertical="top" wrapText="1"/>
    </xf>
    <xf numFmtId="41" fontId="2" fillId="0" borderId="0" xfId="0" applyNumberFormat="1" applyFont="1" applyFill="1" applyBorder="1" applyAlignment="1" quotePrefix="1">
      <alignment horizontal="right" vertical="top"/>
    </xf>
    <xf numFmtId="0" fontId="25" fillId="0" borderId="0" xfId="0" applyFont="1" applyFill="1" applyAlignment="1">
      <alignment horizontal="left" vertical="top" wrapText="1"/>
    </xf>
    <xf numFmtId="176" fontId="5" fillId="0" borderId="0" xfId="0" applyNumberFormat="1" applyFont="1" applyFill="1" applyAlignment="1">
      <alignment horizontal="right" vertical="top"/>
    </xf>
    <xf numFmtId="178" fontId="5" fillId="0" borderId="0" xfId="0" applyNumberFormat="1" applyFont="1" applyFill="1" applyAlignment="1">
      <alignment horizontal="right" vertical="top"/>
    </xf>
    <xf numFmtId="176" fontId="65" fillId="0" borderId="0" xfId="0" applyNumberFormat="1" applyFont="1" applyFill="1" applyBorder="1" applyAlignment="1" quotePrefix="1">
      <alignment horizontal="right" vertical="top"/>
    </xf>
    <xf numFmtId="0" fontId="1" fillId="0" borderId="0" xfId="0" applyFont="1" applyFill="1" applyAlignment="1">
      <alignment horizontal="left" vertical="top" wrapText="1"/>
    </xf>
    <xf numFmtId="0" fontId="13" fillId="0" borderId="0" xfId="0" applyFont="1" applyFill="1" applyBorder="1" applyAlignment="1">
      <alignment vertical="center"/>
    </xf>
    <xf numFmtId="0" fontId="2" fillId="0" borderId="0" xfId="0" applyFont="1" applyFill="1" applyBorder="1" applyAlignment="1" quotePrefix="1">
      <alignment horizontal="left" vertical="top" wrapText="1"/>
    </xf>
    <xf numFmtId="0" fontId="0"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Border="1" applyAlignment="1">
      <alignment vertical="top"/>
    </xf>
    <xf numFmtId="0" fontId="2" fillId="0" borderId="0" xfId="0" applyNumberFormat="1" applyFont="1" applyFill="1" applyBorder="1" applyAlignment="1" quotePrefix="1">
      <alignment horizontal="right" vertical="top"/>
    </xf>
    <xf numFmtId="181" fontId="2" fillId="0" borderId="10" xfId="0" applyNumberFormat="1" applyFont="1" applyFill="1" applyBorder="1" applyAlignment="1">
      <alignment horizontal="right" vertical="top"/>
    </xf>
    <xf numFmtId="3"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left" vertical="top"/>
    </xf>
    <xf numFmtId="180" fontId="10"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180" fontId="18" fillId="0" borderId="15" xfId="0" applyNumberFormat="1" applyFont="1" applyFill="1" applyBorder="1" applyAlignment="1">
      <alignment horizontal="distributed" vertical="center" wrapText="1"/>
    </xf>
    <xf numFmtId="180" fontId="18" fillId="0" borderId="16" xfId="0" applyNumberFormat="1" applyFont="1" applyFill="1" applyBorder="1" applyAlignment="1">
      <alignment horizontal="distributed" vertical="center" wrapText="1"/>
    </xf>
    <xf numFmtId="180" fontId="18" fillId="0" borderId="17" xfId="0" applyNumberFormat="1" applyFont="1" applyFill="1" applyBorder="1" applyAlignment="1">
      <alignment horizontal="distributed" vertical="center" wrapText="1"/>
    </xf>
    <xf numFmtId="0" fontId="2" fillId="0" borderId="0" xfId="0" applyFont="1" applyFill="1" applyAlignment="1">
      <alignment vertical="top"/>
    </xf>
    <xf numFmtId="0" fontId="17" fillId="0" borderId="0" xfId="0" applyFont="1" applyFill="1" applyAlignment="1">
      <alignment vertical="center"/>
    </xf>
    <xf numFmtId="0" fontId="19" fillId="0" borderId="0" xfId="0" applyFont="1" applyFill="1" applyBorder="1" applyAlignment="1">
      <alignment vertical="center"/>
    </xf>
    <xf numFmtId="0" fontId="2" fillId="0" borderId="0" xfId="0" applyFont="1" applyFill="1" applyAlignment="1">
      <alignment horizontal="justify" vertical="top" wrapText="1"/>
    </xf>
    <xf numFmtId="0" fontId="10" fillId="0" borderId="14" xfId="0" applyFont="1" applyFill="1" applyBorder="1" applyAlignment="1">
      <alignment vertical="center"/>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Alignment="1">
      <alignment horizontal="justify" vertical="top" wrapText="1"/>
    </xf>
    <xf numFmtId="0" fontId="2" fillId="0" borderId="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Alignment="1">
      <alignment horizontal="justify" vertical="top" wrapText="1"/>
    </xf>
    <xf numFmtId="2" fontId="2" fillId="0" borderId="0" xfId="0" applyNumberFormat="1" applyFont="1" applyFill="1" applyAlignment="1">
      <alignment horizontal="right" vertical="top"/>
    </xf>
    <xf numFmtId="0" fontId="66" fillId="0" borderId="0" xfId="0" applyFont="1" applyFill="1" applyAlignment="1">
      <alignment vertical="center"/>
    </xf>
    <xf numFmtId="0" fontId="67" fillId="0" borderId="0" xfId="0" applyFont="1" applyFill="1" applyBorder="1" applyAlignment="1">
      <alignment horizontal="left" vertical="top" wrapText="1"/>
    </xf>
    <xf numFmtId="0" fontId="18" fillId="0" borderId="1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180" fontId="18" fillId="0" borderId="15" xfId="0" applyNumberFormat="1" applyFont="1" applyFill="1" applyBorder="1" applyAlignment="1">
      <alignment horizontal="center" vertical="center" wrapText="1"/>
    </xf>
    <xf numFmtId="180" fontId="18" fillId="0" borderId="16" xfId="0" applyNumberFormat="1" applyFont="1" applyFill="1" applyBorder="1" applyAlignment="1">
      <alignment horizontal="center" vertical="center" wrapText="1"/>
    </xf>
    <xf numFmtId="180" fontId="18" fillId="0" borderId="17" xfId="0" applyNumberFormat="1"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6" fillId="0" borderId="0" xfId="0" applyFont="1" applyFill="1" applyAlignment="1">
      <alignment horizontal="left"/>
    </xf>
    <xf numFmtId="0" fontId="0" fillId="0" borderId="0" xfId="0" applyFont="1" applyFill="1" applyAlignment="1">
      <alignment vertical="center"/>
    </xf>
    <xf numFmtId="180" fontId="18" fillId="0" borderId="19" xfId="0" applyNumberFormat="1" applyFont="1" applyFill="1" applyBorder="1" applyAlignment="1">
      <alignment horizontal="center" vertical="center" wrapText="1"/>
    </xf>
    <xf numFmtId="180" fontId="18" fillId="0" borderId="20" xfId="0" applyNumberFormat="1" applyFont="1" applyFill="1" applyBorder="1" applyAlignment="1">
      <alignment horizontal="center" vertical="center" wrapText="1"/>
    </xf>
    <xf numFmtId="0" fontId="18" fillId="0" borderId="16" xfId="0" applyFont="1" applyFill="1" applyBorder="1" applyAlignment="1">
      <alignment horizontal="center" vertical="center"/>
    </xf>
    <xf numFmtId="180" fontId="18" fillId="0" borderId="15" xfId="0" applyNumberFormat="1" applyFont="1" applyFill="1" applyBorder="1" applyAlignment="1">
      <alignment horizontal="distributed" vertical="center" wrapText="1"/>
    </xf>
    <xf numFmtId="180" fontId="18" fillId="0" borderId="16" xfId="0" applyNumberFormat="1" applyFont="1" applyFill="1" applyBorder="1" applyAlignment="1">
      <alignment horizontal="distributed" vertical="center" wrapText="1"/>
    </xf>
    <xf numFmtId="180" fontId="18" fillId="0" borderId="17" xfId="0" applyNumberFormat="1" applyFont="1" applyFill="1" applyBorder="1" applyAlignment="1">
      <alignment horizontal="distributed" vertical="center" wrapText="1"/>
    </xf>
    <xf numFmtId="0" fontId="16" fillId="0" borderId="0" xfId="0" applyFont="1" applyFill="1" applyAlignment="1">
      <alignment horizontal="right"/>
    </xf>
    <xf numFmtId="0" fontId="18" fillId="0" borderId="14"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20" fillId="0" borderId="0" xfId="0" applyFont="1" applyFill="1" applyBorder="1" applyAlignment="1">
      <alignment horizontal="distributed" vertical="top"/>
    </xf>
    <xf numFmtId="0" fontId="20" fillId="0" borderId="0" xfId="0" applyFont="1" applyFill="1" applyBorder="1" applyAlignment="1">
      <alignment horizontal="center" vertical="top"/>
    </xf>
    <xf numFmtId="0" fontId="0" fillId="0" borderId="14"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10" xfId="0" applyFont="1" applyFill="1" applyBorder="1" applyAlignment="1">
      <alignment vertical="center"/>
    </xf>
    <xf numFmtId="0" fontId="0" fillId="0" borderId="23" xfId="0" applyFont="1" applyFill="1" applyBorder="1" applyAlignment="1">
      <alignment vertical="center"/>
    </xf>
    <xf numFmtId="0" fontId="20" fillId="0" borderId="10" xfId="0" applyFont="1" applyFill="1" applyBorder="1" applyAlignment="1">
      <alignment horizontal="center" vertical="top"/>
    </xf>
    <xf numFmtId="0" fontId="10"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14" xfId="0" applyFont="1" applyFill="1" applyBorder="1" applyAlignment="1">
      <alignment horizontal="left" vertical="center"/>
    </xf>
    <xf numFmtId="0" fontId="10" fillId="0" borderId="14" xfId="0" applyFont="1" applyFill="1" applyBorder="1" applyAlignment="1">
      <alignment horizontal="left" vertic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0" xfId="0" applyFont="1" applyFill="1" applyBorder="1" applyAlignment="1">
      <alignment horizontal="center" vertical="center"/>
    </xf>
    <xf numFmtId="0" fontId="22" fillId="0" borderId="10" xfId="0" applyFont="1" applyFill="1" applyBorder="1" applyAlignment="1">
      <alignment horizontal="center"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30"/>
  <sheetViews>
    <sheetView tabSelected="1" view="pageBreakPreview" zoomScale="85" zoomScaleSheetLayoutView="85" workbookViewId="0" topLeftCell="A85">
      <selection activeCell="L87" sqref="L87"/>
    </sheetView>
  </sheetViews>
  <sheetFormatPr defaultColWidth="9.00390625" defaultRowHeight="16.5" customHeight="1"/>
  <cols>
    <col min="1" max="1" width="2.50390625" style="62" customWidth="1"/>
    <col min="2" max="2" width="2.625" style="62" hidden="1" customWidth="1"/>
    <col min="3" max="3" width="2.50390625" style="62" customWidth="1"/>
    <col min="4" max="4" width="2.625" style="19" customWidth="1"/>
    <col min="5" max="5" width="17.625" style="19" customWidth="1"/>
    <col min="6" max="6" width="15.25390625" style="62" customWidth="1"/>
    <col min="7" max="7" width="12.25390625" style="62" customWidth="1"/>
    <col min="8" max="10" width="12.00390625" style="62" customWidth="1"/>
    <col min="11" max="11" width="15.50390625" style="62" customWidth="1"/>
    <col min="12" max="12" width="26.625" style="19" customWidth="1"/>
    <col min="13" max="13" width="11.875" style="62" customWidth="1"/>
    <col min="14" max="16" width="8.625" style="110" customWidth="1"/>
    <col min="17" max="17" width="11.875" style="62" customWidth="1"/>
    <col min="18" max="18" width="8.25390625" style="110" customWidth="1"/>
    <col min="19" max="19" width="11.875" style="62" customWidth="1"/>
    <col min="20" max="20" width="8.25390625" style="110" customWidth="1"/>
    <col min="21" max="21" width="9.50390625" style="70" customWidth="1"/>
    <col min="22" max="22" width="17.25390625" style="71" bestFit="1" customWidth="1"/>
    <col min="23" max="23" width="13.125" style="62" bestFit="1" customWidth="1"/>
    <col min="24" max="24" width="13.00390625" style="62" customWidth="1"/>
    <col min="25" max="25" width="13.125" style="62" bestFit="1" customWidth="1"/>
    <col min="26" max="26" width="11.875" style="62" bestFit="1" customWidth="1"/>
    <col min="27" max="27" width="9.00390625" style="62" customWidth="1"/>
    <col min="28" max="28" width="22.25390625" style="62" bestFit="1" customWidth="1"/>
    <col min="29" max="16384" width="9.00390625" style="62" customWidth="1"/>
  </cols>
  <sheetData>
    <row r="1" spans="4:22" s="59" customFormat="1" ht="30" customHeight="1">
      <c r="D1" s="169"/>
      <c r="E1" s="202" t="s">
        <v>0</v>
      </c>
      <c r="F1" s="202"/>
      <c r="G1" s="202"/>
      <c r="H1" s="202"/>
      <c r="I1" s="202"/>
      <c r="J1" s="202"/>
      <c r="K1" s="202"/>
      <c r="L1" s="194" t="s">
        <v>27</v>
      </c>
      <c r="M1" s="194"/>
      <c r="N1" s="194"/>
      <c r="O1" s="194"/>
      <c r="P1" s="194"/>
      <c r="Q1" s="194"/>
      <c r="R1" s="195"/>
      <c r="S1" s="195"/>
      <c r="T1" s="195"/>
      <c r="U1" s="60"/>
      <c r="V1" s="61"/>
    </row>
    <row r="2" spans="5:20" ht="21" customHeight="1">
      <c r="E2" s="170"/>
      <c r="F2" s="63"/>
      <c r="G2" s="63"/>
      <c r="H2" s="63"/>
      <c r="I2" s="63"/>
      <c r="J2" s="63"/>
      <c r="K2" s="63"/>
      <c r="L2" s="64"/>
      <c r="M2" s="63"/>
      <c r="N2" s="65"/>
      <c r="O2" s="65"/>
      <c r="P2" s="65"/>
      <c r="Q2" s="66"/>
      <c r="R2" s="67"/>
      <c r="S2" s="68"/>
      <c r="T2" s="69" t="s">
        <v>1</v>
      </c>
    </row>
    <row r="3" spans="1:20" ht="18" customHeight="1">
      <c r="A3" s="203" t="s">
        <v>22</v>
      </c>
      <c r="B3" s="213"/>
      <c r="C3" s="213"/>
      <c r="D3" s="213"/>
      <c r="E3" s="214"/>
      <c r="F3" s="183" t="s">
        <v>2</v>
      </c>
      <c r="G3" s="184"/>
      <c r="H3" s="184"/>
      <c r="I3" s="184"/>
      <c r="J3" s="184"/>
      <c r="K3" s="184"/>
      <c r="L3" s="184" t="s">
        <v>3</v>
      </c>
      <c r="M3" s="184"/>
      <c r="N3" s="184"/>
      <c r="O3" s="184"/>
      <c r="P3" s="185"/>
      <c r="Q3" s="183" t="s">
        <v>4</v>
      </c>
      <c r="R3" s="184"/>
      <c r="S3" s="184"/>
      <c r="T3" s="184"/>
    </row>
    <row r="4" spans="1:20" ht="18" customHeight="1">
      <c r="A4" s="215"/>
      <c r="B4" s="215"/>
      <c r="C4" s="215"/>
      <c r="D4" s="215"/>
      <c r="E4" s="216"/>
      <c r="F4" s="192" t="s">
        <v>5</v>
      </c>
      <c r="G4" s="183" t="s">
        <v>6</v>
      </c>
      <c r="H4" s="184"/>
      <c r="I4" s="184"/>
      <c r="J4" s="184"/>
      <c r="K4" s="185"/>
      <c r="L4" s="186" t="s">
        <v>189</v>
      </c>
      <c r="M4" s="226" t="s">
        <v>7</v>
      </c>
      <c r="N4" s="199" t="s">
        <v>381</v>
      </c>
      <c r="O4" s="199" t="s">
        <v>382</v>
      </c>
      <c r="P4" s="189" t="s">
        <v>383</v>
      </c>
      <c r="Q4" s="183" t="s">
        <v>8</v>
      </c>
      <c r="R4" s="185"/>
      <c r="S4" s="183" t="s">
        <v>9</v>
      </c>
      <c r="T4" s="184"/>
    </row>
    <row r="5" spans="1:20" ht="18" customHeight="1">
      <c r="A5" s="215"/>
      <c r="B5" s="215"/>
      <c r="C5" s="215"/>
      <c r="D5" s="215"/>
      <c r="E5" s="216"/>
      <c r="F5" s="198"/>
      <c r="G5" s="229" t="s">
        <v>10</v>
      </c>
      <c r="H5" s="207"/>
      <c r="I5" s="207"/>
      <c r="J5" s="208"/>
      <c r="K5" s="192" t="s">
        <v>11</v>
      </c>
      <c r="L5" s="187"/>
      <c r="M5" s="227"/>
      <c r="N5" s="200"/>
      <c r="O5" s="200"/>
      <c r="P5" s="190"/>
      <c r="Q5" s="192" t="s">
        <v>12</v>
      </c>
      <c r="R5" s="189" t="s">
        <v>38</v>
      </c>
      <c r="S5" s="192" t="s">
        <v>12</v>
      </c>
      <c r="T5" s="196" t="s">
        <v>38</v>
      </c>
    </row>
    <row r="6" spans="1:20" ht="33" customHeight="1">
      <c r="A6" s="217"/>
      <c r="B6" s="217"/>
      <c r="C6" s="217"/>
      <c r="D6" s="217"/>
      <c r="E6" s="218"/>
      <c r="F6" s="193"/>
      <c r="G6" s="73" t="s">
        <v>13</v>
      </c>
      <c r="H6" s="75" t="s">
        <v>14</v>
      </c>
      <c r="I6" s="76" t="s">
        <v>15</v>
      </c>
      <c r="J6" s="72" t="s">
        <v>16</v>
      </c>
      <c r="K6" s="193"/>
      <c r="L6" s="188"/>
      <c r="M6" s="228"/>
      <c r="N6" s="201"/>
      <c r="O6" s="201"/>
      <c r="P6" s="191"/>
      <c r="Q6" s="193"/>
      <c r="R6" s="191"/>
      <c r="S6" s="193"/>
      <c r="T6" s="197"/>
    </row>
    <row r="7" spans="1:21" s="71" customFormat="1" ht="4.5" customHeight="1">
      <c r="A7" s="74"/>
      <c r="B7" s="74"/>
      <c r="C7" s="74"/>
      <c r="D7" s="137"/>
      <c r="E7" s="137"/>
      <c r="F7" s="77"/>
      <c r="G7" s="77"/>
      <c r="H7" s="78"/>
      <c r="I7" s="77"/>
      <c r="J7" s="77"/>
      <c r="K7" s="77"/>
      <c r="L7" s="70"/>
      <c r="M7" s="78"/>
      <c r="N7" s="79"/>
      <c r="O7" s="79"/>
      <c r="P7" s="79"/>
      <c r="Q7" s="77"/>
      <c r="R7" s="79"/>
      <c r="S7" s="77"/>
      <c r="T7" s="79"/>
      <c r="U7" s="70"/>
    </row>
    <row r="8" spans="1:28" s="15" customFormat="1" ht="22.5" customHeight="1">
      <c r="A8" s="212" t="s">
        <v>190</v>
      </c>
      <c r="B8" s="212"/>
      <c r="C8" s="212"/>
      <c r="D8" s="212"/>
      <c r="E8" s="212"/>
      <c r="F8" s="35" t="s">
        <v>432</v>
      </c>
      <c r="G8" s="35" t="s">
        <v>432</v>
      </c>
      <c r="H8" s="37" t="s">
        <v>17</v>
      </c>
      <c r="I8" s="37" t="s">
        <v>17</v>
      </c>
      <c r="J8" s="37" t="s">
        <v>17</v>
      </c>
      <c r="K8" s="37" t="s">
        <v>17</v>
      </c>
      <c r="L8" s="38" t="s">
        <v>17</v>
      </c>
      <c r="M8" s="39" t="s">
        <v>17</v>
      </c>
      <c r="N8" s="36" t="s">
        <v>17</v>
      </c>
      <c r="O8" s="36" t="s">
        <v>17</v>
      </c>
      <c r="P8" s="36" t="s">
        <v>17</v>
      </c>
      <c r="Q8" s="35">
        <v>307820</v>
      </c>
      <c r="R8" s="36" t="s">
        <v>433</v>
      </c>
      <c r="S8" s="35" t="s">
        <v>434</v>
      </c>
      <c r="T8" s="133" t="s">
        <v>435</v>
      </c>
      <c r="U8" s="15" t="s">
        <v>225</v>
      </c>
      <c r="V8" s="80" t="s">
        <v>110</v>
      </c>
      <c r="Y8" s="126">
        <f>Q8/F8*100</f>
        <v>67.72091467895156</v>
      </c>
      <c r="Z8" s="126">
        <f>R8-Y8</f>
        <v>-0.000914678951559722</v>
      </c>
      <c r="AA8" s="126">
        <f>S8/F8*100</f>
        <v>70.91225893316789</v>
      </c>
      <c r="AB8" s="126">
        <f>T8-AA8</f>
        <v>-0.0022589331678943836</v>
      </c>
    </row>
    <row r="9" spans="1:28" s="15" customFormat="1" ht="22.5" customHeight="1">
      <c r="A9" s="211" t="s">
        <v>109</v>
      </c>
      <c r="B9" s="211"/>
      <c r="C9" s="211"/>
      <c r="D9" s="211"/>
      <c r="E9" s="211"/>
      <c r="F9" s="35" t="s">
        <v>432</v>
      </c>
      <c r="G9" s="35" t="s">
        <v>432</v>
      </c>
      <c r="H9" s="37" t="s">
        <v>17</v>
      </c>
      <c r="I9" s="37" t="s">
        <v>17</v>
      </c>
      <c r="J9" s="37" t="s">
        <v>17</v>
      </c>
      <c r="K9" s="37" t="s">
        <v>17</v>
      </c>
      <c r="L9" s="38" t="s">
        <v>17</v>
      </c>
      <c r="M9" s="39" t="s">
        <v>17</v>
      </c>
      <c r="N9" s="36" t="s">
        <v>17</v>
      </c>
      <c r="O9" s="36" t="s">
        <v>17</v>
      </c>
      <c r="P9" s="36" t="s">
        <v>17</v>
      </c>
      <c r="Q9" s="35">
        <v>307820</v>
      </c>
      <c r="R9" s="36" t="s">
        <v>433</v>
      </c>
      <c r="S9" s="35" t="s">
        <v>434</v>
      </c>
      <c r="T9" s="133" t="s">
        <v>435</v>
      </c>
      <c r="V9" s="80" t="s">
        <v>111</v>
      </c>
      <c r="Y9" s="126">
        <f aca="true" t="shared" si="0" ref="Y9:Y73">Q9/F9*100</f>
        <v>67.72091467895156</v>
      </c>
      <c r="Z9" s="126">
        <f aca="true" t="shared" si="1" ref="Z9:Z73">R9-Y9</f>
        <v>-0.000914678951559722</v>
      </c>
      <c r="AA9" s="126">
        <f aca="true" t="shared" si="2" ref="AA9:AA73">S9/F9*100</f>
        <v>70.91225893316789</v>
      </c>
      <c r="AB9" s="126">
        <f aca="true" t="shared" si="3" ref="AB9:AB73">T9-AA9</f>
        <v>-0.0022589331678943836</v>
      </c>
    </row>
    <row r="10" spans="1:28" s="15" customFormat="1" ht="22.5" customHeight="1">
      <c r="A10" s="3"/>
      <c r="B10" s="3"/>
      <c r="C10" s="3" t="s">
        <v>191</v>
      </c>
      <c r="D10" s="3"/>
      <c r="E10" s="6"/>
      <c r="F10" s="40" t="s">
        <v>432</v>
      </c>
      <c r="G10" s="40" t="s">
        <v>432</v>
      </c>
      <c r="H10" s="7" t="s">
        <v>17</v>
      </c>
      <c r="I10" s="7" t="s">
        <v>17</v>
      </c>
      <c r="J10" s="7" t="s">
        <v>17</v>
      </c>
      <c r="K10" s="7" t="s">
        <v>17</v>
      </c>
      <c r="L10" s="6" t="s">
        <v>17</v>
      </c>
      <c r="M10" s="12" t="s">
        <v>17</v>
      </c>
      <c r="N10" s="13" t="s">
        <v>17</v>
      </c>
      <c r="O10" s="13" t="s">
        <v>17</v>
      </c>
      <c r="P10" s="13" t="s">
        <v>17</v>
      </c>
      <c r="Q10" s="40">
        <v>307820</v>
      </c>
      <c r="R10" s="13" t="s">
        <v>433</v>
      </c>
      <c r="S10" s="40" t="s">
        <v>434</v>
      </c>
      <c r="T10" s="51" t="s">
        <v>435</v>
      </c>
      <c r="V10" s="20"/>
      <c r="Y10" s="126">
        <f t="shared" si="0"/>
        <v>67.72091467895156</v>
      </c>
      <c r="Z10" s="126">
        <f t="shared" si="1"/>
        <v>-0.000914678951559722</v>
      </c>
      <c r="AA10" s="126">
        <f t="shared" si="2"/>
        <v>70.91225893316789</v>
      </c>
      <c r="AB10" s="126">
        <f t="shared" si="3"/>
        <v>-0.0022589331678943836</v>
      </c>
    </row>
    <row r="11" spans="1:28" s="15" customFormat="1" ht="22.5" customHeight="1">
      <c r="A11" s="3"/>
      <c r="B11" s="3"/>
      <c r="C11" s="3"/>
      <c r="D11" s="3" t="s">
        <v>18</v>
      </c>
      <c r="E11" s="6" t="s">
        <v>192</v>
      </c>
      <c r="F11" s="40" t="s">
        <v>436</v>
      </c>
      <c r="G11" s="40" t="s">
        <v>436</v>
      </c>
      <c r="H11" s="7" t="s">
        <v>17</v>
      </c>
      <c r="I11" s="7" t="s">
        <v>17</v>
      </c>
      <c r="J11" s="7" t="s">
        <v>17</v>
      </c>
      <c r="K11" s="7" t="s">
        <v>17</v>
      </c>
      <c r="L11" s="6" t="s">
        <v>17</v>
      </c>
      <c r="M11" s="12" t="s">
        <v>17</v>
      </c>
      <c r="N11" s="13" t="s">
        <v>17</v>
      </c>
      <c r="O11" s="13" t="s">
        <v>17</v>
      </c>
      <c r="P11" s="13" t="s">
        <v>17</v>
      </c>
      <c r="Q11" s="40">
        <v>87081</v>
      </c>
      <c r="R11" s="13" t="s">
        <v>437</v>
      </c>
      <c r="S11" s="40" t="s">
        <v>438</v>
      </c>
      <c r="T11" s="51" t="s">
        <v>439</v>
      </c>
      <c r="V11" s="20"/>
      <c r="Y11" s="126">
        <f t="shared" si="0"/>
        <v>37.24545878367685</v>
      </c>
      <c r="Z11" s="126">
        <f t="shared" si="1"/>
        <v>0.004541216323147523</v>
      </c>
      <c r="AA11" s="126">
        <f t="shared" si="2"/>
        <v>43.44982741880985</v>
      </c>
      <c r="AB11" s="126">
        <f t="shared" si="3"/>
        <v>0.0001725811901494012</v>
      </c>
    </row>
    <row r="12" spans="1:28" s="15" customFormat="1" ht="22.5" customHeight="1">
      <c r="A12" s="3"/>
      <c r="B12" s="3"/>
      <c r="C12" s="3"/>
      <c r="D12" s="3" t="s">
        <v>19</v>
      </c>
      <c r="E12" s="6" t="s">
        <v>193</v>
      </c>
      <c r="F12" s="40" t="s">
        <v>440</v>
      </c>
      <c r="G12" s="40" t="s">
        <v>440</v>
      </c>
      <c r="H12" s="7" t="s">
        <v>17</v>
      </c>
      <c r="I12" s="7" t="s">
        <v>17</v>
      </c>
      <c r="J12" s="7" t="s">
        <v>17</v>
      </c>
      <c r="K12" s="7" t="s">
        <v>17</v>
      </c>
      <c r="L12" s="6" t="s">
        <v>17</v>
      </c>
      <c r="M12" s="12" t="s">
        <v>441</v>
      </c>
      <c r="N12" s="13" t="s">
        <v>17</v>
      </c>
      <c r="O12" s="13" t="s">
        <v>17</v>
      </c>
      <c r="P12" s="13" t="s">
        <v>17</v>
      </c>
      <c r="Q12" s="40">
        <v>220739</v>
      </c>
      <c r="R12" s="81" t="s">
        <v>67</v>
      </c>
      <c r="S12" s="40" t="s">
        <v>440</v>
      </c>
      <c r="T12" s="81" t="s">
        <v>67</v>
      </c>
      <c r="V12" s="20">
        <v>2217437142</v>
      </c>
      <c r="W12" s="15">
        <v>29853900</v>
      </c>
      <c r="X12" s="15">
        <v>1814549403</v>
      </c>
      <c r="Y12" s="126">
        <f t="shared" si="0"/>
        <v>100</v>
      </c>
      <c r="Z12" s="126">
        <f t="shared" si="1"/>
        <v>0</v>
      </c>
      <c r="AA12" s="126">
        <f t="shared" si="2"/>
        <v>100</v>
      </c>
      <c r="AB12" s="126">
        <f t="shared" si="3"/>
        <v>0</v>
      </c>
    </row>
    <row r="13" spans="1:28" s="15" customFormat="1" ht="22.5" customHeight="1">
      <c r="A13" s="212" t="s">
        <v>132</v>
      </c>
      <c r="B13" s="212"/>
      <c r="C13" s="212"/>
      <c r="D13" s="212"/>
      <c r="E13" s="212"/>
      <c r="F13" s="54" t="s">
        <v>736</v>
      </c>
      <c r="G13" s="35" t="s">
        <v>777</v>
      </c>
      <c r="H13" s="35" t="s">
        <v>737</v>
      </c>
      <c r="I13" s="35" t="s">
        <v>738</v>
      </c>
      <c r="J13" s="35" t="s">
        <v>739</v>
      </c>
      <c r="K13" s="35" t="s">
        <v>778</v>
      </c>
      <c r="L13" s="38" t="s">
        <v>17</v>
      </c>
      <c r="M13" s="39" t="s">
        <v>17</v>
      </c>
      <c r="N13" s="36" t="s">
        <v>17</v>
      </c>
      <c r="O13" s="36" t="s">
        <v>17</v>
      </c>
      <c r="P13" s="36" t="s">
        <v>17</v>
      </c>
      <c r="Q13" s="35" t="s">
        <v>740</v>
      </c>
      <c r="R13" s="122" t="s">
        <v>741</v>
      </c>
      <c r="S13" s="54" t="s">
        <v>779</v>
      </c>
      <c r="T13" s="121" t="s">
        <v>780</v>
      </c>
      <c r="V13" s="20">
        <f>F13-162000</f>
        <v>3004043210</v>
      </c>
      <c r="W13" s="20">
        <f>I13-6762000</f>
        <v>221394319</v>
      </c>
      <c r="X13" s="20">
        <f>K13+6600000</f>
        <v>2300579196</v>
      </c>
      <c r="Y13" s="126">
        <f t="shared" si="0"/>
        <v>11.243268198712697</v>
      </c>
      <c r="Z13" s="126">
        <f t="shared" si="1"/>
        <v>-0.0032681987126963463</v>
      </c>
      <c r="AA13" s="126">
        <f t="shared" si="2"/>
        <v>46.756133979276335</v>
      </c>
      <c r="AB13" s="126">
        <f t="shared" si="3"/>
        <v>0.003866020723663155</v>
      </c>
    </row>
    <row r="14" spans="1:28" s="15" customFormat="1" ht="18.75" customHeight="1">
      <c r="A14" s="211" t="s">
        <v>108</v>
      </c>
      <c r="B14" s="211"/>
      <c r="C14" s="211"/>
      <c r="D14" s="211"/>
      <c r="E14" s="211"/>
      <c r="F14" s="37">
        <v>12836269</v>
      </c>
      <c r="G14" s="37">
        <v>12443289</v>
      </c>
      <c r="H14" s="37" t="s">
        <v>17</v>
      </c>
      <c r="I14" s="37">
        <v>250000</v>
      </c>
      <c r="J14" s="37">
        <v>142980</v>
      </c>
      <c r="K14" s="37" t="s">
        <v>17</v>
      </c>
      <c r="L14" s="38" t="s">
        <v>17</v>
      </c>
      <c r="M14" s="39" t="s">
        <v>17</v>
      </c>
      <c r="N14" s="36" t="s">
        <v>17</v>
      </c>
      <c r="O14" s="36" t="s">
        <v>17</v>
      </c>
      <c r="P14" s="36" t="s">
        <v>17</v>
      </c>
      <c r="Q14" s="37">
        <v>1437978</v>
      </c>
      <c r="R14" s="122" t="s">
        <v>742</v>
      </c>
      <c r="S14" s="37">
        <v>12570170</v>
      </c>
      <c r="T14" s="124" t="s">
        <v>743</v>
      </c>
      <c r="U14" s="15" t="s">
        <v>225</v>
      </c>
      <c r="V14" s="20"/>
      <c r="Y14" s="126">
        <f t="shared" si="0"/>
        <v>11.202460777348932</v>
      </c>
      <c r="Z14" s="126">
        <f t="shared" si="1"/>
        <v>-0.0024607773489329077</v>
      </c>
      <c r="AA14" s="126">
        <f t="shared" si="2"/>
        <v>97.92697550978403</v>
      </c>
      <c r="AB14" s="126">
        <f t="shared" si="3"/>
        <v>0.0030244902159779485</v>
      </c>
    </row>
    <row r="15" spans="1:28" s="15" customFormat="1" ht="22.5" customHeight="1">
      <c r="A15" s="134"/>
      <c r="B15" s="134"/>
      <c r="C15" s="3" t="s">
        <v>194</v>
      </c>
      <c r="D15" s="34"/>
      <c r="E15" s="134"/>
      <c r="F15" s="7">
        <v>12054670</v>
      </c>
      <c r="G15" s="7">
        <v>11804670</v>
      </c>
      <c r="H15" s="7" t="s">
        <v>17</v>
      </c>
      <c r="I15" s="7">
        <v>250000</v>
      </c>
      <c r="J15" s="7" t="s">
        <v>17</v>
      </c>
      <c r="K15" s="7" t="s">
        <v>17</v>
      </c>
      <c r="L15" s="6" t="s">
        <v>17</v>
      </c>
      <c r="M15" s="12" t="s">
        <v>17</v>
      </c>
      <c r="N15" s="13" t="s">
        <v>17</v>
      </c>
      <c r="O15" s="13" t="s">
        <v>17</v>
      </c>
      <c r="P15" s="13" t="s">
        <v>17</v>
      </c>
      <c r="Q15" s="7">
        <v>656379</v>
      </c>
      <c r="R15" s="33" t="s">
        <v>589</v>
      </c>
      <c r="S15" s="7">
        <v>11788571</v>
      </c>
      <c r="T15" s="33" t="s">
        <v>588</v>
      </c>
      <c r="V15" s="20"/>
      <c r="Y15" s="126">
        <f t="shared" si="0"/>
        <v>5.445018403656011</v>
      </c>
      <c r="Z15" s="126">
        <f t="shared" si="1"/>
        <v>0.004981596343989203</v>
      </c>
      <c r="AA15" s="126">
        <f t="shared" si="2"/>
        <v>97.79256503910932</v>
      </c>
      <c r="AB15" s="126">
        <f t="shared" si="3"/>
        <v>-0.002565039109313716</v>
      </c>
    </row>
    <row r="16" spans="1:22" s="15" customFormat="1" ht="48.75" customHeight="1">
      <c r="A16" s="134"/>
      <c r="B16" s="134"/>
      <c r="D16" s="135" t="s">
        <v>18</v>
      </c>
      <c r="E16" s="6" t="s">
        <v>583</v>
      </c>
      <c r="F16" s="7">
        <v>10740790</v>
      </c>
      <c r="G16" s="7">
        <v>10740790</v>
      </c>
      <c r="H16" s="7" t="s">
        <v>17</v>
      </c>
      <c r="I16" s="7" t="s">
        <v>17</v>
      </c>
      <c r="J16" s="7" t="s">
        <v>17</v>
      </c>
      <c r="K16" s="7" t="s">
        <v>17</v>
      </c>
      <c r="L16" s="142" t="s">
        <v>584</v>
      </c>
      <c r="M16" s="43" t="s">
        <v>585</v>
      </c>
      <c r="N16" s="44" t="s">
        <v>127</v>
      </c>
      <c r="O16" s="44" t="s">
        <v>586</v>
      </c>
      <c r="P16" s="49" t="s">
        <v>587</v>
      </c>
      <c r="Q16" s="40"/>
      <c r="R16" s="44"/>
      <c r="S16" s="40">
        <v>10739790</v>
      </c>
      <c r="T16" s="117" t="s">
        <v>422</v>
      </c>
      <c r="V16" s="20"/>
    </row>
    <row r="17" spans="1:28" s="15" customFormat="1" ht="34.5" customHeight="1">
      <c r="A17" s="134"/>
      <c r="B17" s="134"/>
      <c r="D17" s="135" t="s">
        <v>23</v>
      </c>
      <c r="E17" s="6" t="s">
        <v>253</v>
      </c>
      <c r="F17" s="7">
        <v>663770</v>
      </c>
      <c r="G17" s="7">
        <v>663770</v>
      </c>
      <c r="H17" s="7" t="s">
        <v>17</v>
      </c>
      <c r="I17" s="7" t="s">
        <v>17</v>
      </c>
      <c r="J17" s="7" t="s">
        <v>17</v>
      </c>
      <c r="K17" s="7" t="s">
        <v>17</v>
      </c>
      <c r="L17" s="142" t="s">
        <v>370</v>
      </c>
      <c r="M17" s="43" t="s">
        <v>128</v>
      </c>
      <c r="N17" s="44" t="s">
        <v>129</v>
      </c>
      <c r="O17" s="44" t="s">
        <v>130</v>
      </c>
      <c r="P17" s="49" t="s">
        <v>377</v>
      </c>
      <c r="Q17" s="40">
        <v>437661</v>
      </c>
      <c r="R17" s="44" t="s">
        <v>442</v>
      </c>
      <c r="S17" s="40">
        <v>535022</v>
      </c>
      <c r="T17" s="47" t="s">
        <v>443</v>
      </c>
      <c r="V17" s="20"/>
      <c r="Y17" s="126">
        <f t="shared" si="0"/>
        <v>65.9356403573527</v>
      </c>
      <c r="Z17" s="126">
        <f t="shared" si="1"/>
        <v>0.004359642647301598</v>
      </c>
      <c r="AA17" s="126">
        <f t="shared" si="2"/>
        <v>80.60352230441268</v>
      </c>
      <c r="AB17" s="126">
        <f t="shared" si="3"/>
        <v>-0.003522304412683752</v>
      </c>
    </row>
    <row r="18" spans="1:28" s="15" customFormat="1" ht="34.5" customHeight="1">
      <c r="A18" s="134"/>
      <c r="B18" s="134"/>
      <c r="D18" s="135" t="s">
        <v>24</v>
      </c>
      <c r="E18" s="6" t="s">
        <v>254</v>
      </c>
      <c r="F18" s="7">
        <v>400110</v>
      </c>
      <c r="G18" s="7">
        <v>400110</v>
      </c>
      <c r="H18" s="7" t="s">
        <v>17</v>
      </c>
      <c r="I18" s="7" t="s">
        <v>17</v>
      </c>
      <c r="J18" s="7" t="s">
        <v>17</v>
      </c>
      <c r="K18" s="7" t="s">
        <v>17</v>
      </c>
      <c r="L18" s="179" t="s">
        <v>847</v>
      </c>
      <c r="M18" s="43" t="s">
        <v>128</v>
      </c>
      <c r="N18" s="44" t="s">
        <v>129</v>
      </c>
      <c r="O18" s="44" t="s">
        <v>131</v>
      </c>
      <c r="P18" s="49" t="s">
        <v>378</v>
      </c>
      <c r="Q18" s="40">
        <v>194718</v>
      </c>
      <c r="R18" s="44" t="s">
        <v>444</v>
      </c>
      <c r="S18" s="40">
        <v>263759</v>
      </c>
      <c r="T18" s="136" t="s">
        <v>445</v>
      </c>
      <c r="V18" s="20"/>
      <c r="Y18" s="126">
        <f t="shared" si="0"/>
        <v>48.666116817875086</v>
      </c>
      <c r="Z18" s="126">
        <f t="shared" si="1"/>
        <v>0.003883182124916118</v>
      </c>
      <c r="AA18" s="126">
        <f t="shared" si="2"/>
        <v>65.92162155407263</v>
      </c>
      <c r="AB18" s="126">
        <f t="shared" si="3"/>
        <v>-0.0016215540726278732</v>
      </c>
    </row>
    <row r="19" spans="1:28" s="15" customFormat="1" ht="57.75" customHeight="1">
      <c r="A19" s="134"/>
      <c r="B19" s="134"/>
      <c r="D19" s="135" t="s">
        <v>68</v>
      </c>
      <c r="E19" s="6" t="s">
        <v>384</v>
      </c>
      <c r="F19" s="7">
        <v>250000</v>
      </c>
      <c r="G19" s="7" t="s">
        <v>17</v>
      </c>
      <c r="H19" s="7" t="s">
        <v>17</v>
      </c>
      <c r="I19" s="7">
        <v>250000</v>
      </c>
      <c r="J19" s="7" t="s">
        <v>17</v>
      </c>
      <c r="K19" s="7" t="s">
        <v>17</v>
      </c>
      <c r="L19" s="142" t="s">
        <v>371</v>
      </c>
      <c r="M19" s="43" t="s">
        <v>255</v>
      </c>
      <c r="N19" s="44" t="s">
        <v>256</v>
      </c>
      <c r="O19" s="44" t="s">
        <v>17</v>
      </c>
      <c r="P19" s="44" t="s">
        <v>17</v>
      </c>
      <c r="Q19" s="40">
        <v>24000</v>
      </c>
      <c r="R19" s="44" t="s">
        <v>446</v>
      </c>
      <c r="S19" s="40">
        <v>250000</v>
      </c>
      <c r="T19" s="47" t="s">
        <v>67</v>
      </c>
      <c r="V19" s="20"/>
      <c r="Y19" s="126">
        <f t="shared" si="0"/>
        <v>9.6</v>
      </c>
      <c r="Z19" s="126">
        <f t="shared" si="1"/>
        <v>0</v>
      </c>
      <c r="AA19" s="126">
        <f t="shared" si="2"/>
        <v>100</v>
      </c>
      <c r="AB19" s="126">
        <f t="shared" si="3"/>
        <v>0</v>
      </c>
    </row>
    <row r="20" spans="1:28" s="15" customFormat="1" ht="22.5" customHeight="1">
      <c r="A20" s="134"/>
      <c r="B20" s="134"/>
      <c r="C20" s="46" t="s">
        <v>66</v>
      </c>
      <c r="D20" s="3"/>
      <c r="E20" s="6"/>
      <c r="F20" s="7">
        <v>781599</v>
      </c>
      <c r="G20" s="7">
        <v>638619</v>
      </c>
      <c r="H20" s="7" t="s">
        <v>17</v>
      </c>
      <c r="I20" s="7" t="s">
        <v>17</v>
      </c>
      <c r="J20" s="7">
        <v>142980</v>
      </c>
      <c r="K20" s="7" t="s">
        <v>17</v>
      </c>
      <c r="L20" s="6" t="s">
        <v>17</v>
      </c>
      <c r="M20" s="12" t="s">
        <v>441</v>
      </c>
      <c r="N20" s="13" t="s">
        <v>17</v>
      </c>
      <c r="O20" s="13" t="s">
        <v>17</v>
      </c>
      <c r="P20" s="13" t="s">
        <v>17</v>
      </c>
      <c r="Q20" s="7">
        <v>781599</v>
      </c>
      <c r="R20" s="81" t="s">
        <v>67</v>
      </c>
      <c r="S20" s="7">
        <v>781599</v>
      </c>
      <c r="T20" s="81" t="s">
        <v>67</v>
      </c>
      <c r="V20" s="20"/>
      <c r="Y20" s="126">
        <f t="shared" si="0"/>
        <v>100</v>
      </c>
      <c r="Z20" s="126">
        <f t="shared" si="1"/>
        <v>0</v>
      </c>
      <c r="AA20" s="126">
        <f t="shared" si="2"/>
        <v>100</v>
      </c>
      <c r="AB20" s="126">
        <f t="shared" si="3"/>
        <v>0</v>
      </c>
    </row>
    <row r="21" spans="1:28" s="15" customFormat="1" ht="22.5" customHeight="1">
      <c r="A21" s="211" t="s">
        <v>107</v>
      </c>
      <c r="B21" s="211"/>
      <c r="C21" s="211"/>
      <c r="D21" s="211"/>
      <c r="E21" s="211"/>
      <c r="F21" s="37">
        <v>691967117</v>
      </c>
      <c r="G21" s="37">
        <v>248715962</v>
      </c>
      <c r="H21" s="37">
        <v>124980</v>
      </c>
      <c r="I21" s="37" t="s">
        <v>17</v>
      </c>
      <c r="J21" s="37" t="s">
        <v>17</v>
      </c>
      <c r="K21" s="37">
        <v>443126175</v>
      </c>
      <c r="L21" s="38" t="s">
        <v>17</v>
      </c>
      <c r="M21" s="39" t="s">
        <v>17</v>
      </c>
      <c r="N21" s="36" t="s">
        <v>17</v>
      </c>
      <c r="O21" s="36" t="s">
        <v>17</v>
      </c>
      <c r="P21" s="36" t="s">
        <v>17</v>
      </c>
      <c r="Q21" s="37">
        <v>52849932</v>
      </c>
      <c r="R21" s="36" t="s">
        <v>447</v>
      </c>
      <c r="S21" s="37">
        <v>158299016</v>
      </c>
      <c r="T21" s="48" t="s">
        <v>448</v>
      </c>
      <c r="V21" s="20"/>
      <c r="Y21" s="126">
        <f t="shared" si="0"/>
        <v>7.637636341612458</v>
      </c>
      <c r="Z21" s="126">
        <f t="shared" si="1"/>
        <v>0.0023636583875417116</v>
      </c>
      <c r="AA21" s="126">
        <f t="shared" si="2"/>
        <v>22.876667418287163</v>
      </c>
      <c r="AB21" s="126">
        <f t="shared" si="3"/>
        <v>0.0033325817128364577</v>
      </c>
    </row>
    <row r="22" spans="1:28" s="15" customFormat="1" ht="22.5" customHeight="1">
      <c r="A22" s="3"/>
      <c r="B22" s="3"/>
      <c r="C22" s="3" t="s">
        <v>196</v>
      </c>
      <c r="D22" s="3"/>
      <c r="E22" s="6"/>
      <c r="F22" s="7">
        <v>565777590</v>
      </c>
      <c r="G22" s="7">
        <v>202180586</v>
      </c>
      <c r="H22" s="7" t="s">
        <v>17</v>
      </c>
      <c r="I22" s="7" t="s">
        <v>17</v>
      </c>
      <c r="J22" s="7" t="s">
        <v>17</v>
      </c>
      <c r="K22" s="7">
        <v>363597004</v>
      </c>
      <c r="L22" s="6" t="s">
        <v>17</v>
      </c>
      <c r="M22" s="12" t="s">
        <v>17</v>
      </c>
      <c r="N22" s="13" t="s">
        <v>17</v>
      </c>
      <c r="O22" s="13" t="s">
        <v>17</v>
      </c>
      <c r="P22" s="13" t="s">
        <v>17</v>
      </c>
      <c r="Q22" s="7">
        <v>33282417</v>
      </c>
      <c r="R22" s="13" t="s">
        <v>449</v>
      </c>
      <c r="S22" s="7">
        <v>127752445</v>
      </c>
      <c r="T22" s="14" t="s">
        <v>450</v>
      </c>
      <c r="U22" s="15" t="s">
        <v>225</v>
      </c>
      <c r="V22" s="20"/>
      <c r="Y22" s="126">
        <f t="shared" si="0"/>
        <v>5.882597258756749</v>
      </c>
      <c r="Z22" s="126">
        <f t="shared" si="1"/>
        <v>-0.002597258756749099</v>
      </c>
      <c r="AA22" s="126">
        <f t="shared" si="2"/>
        <v>22.579976170494838</v>
      </c>
      <c r="AB22" s="126">
        <f t="shared" si="3"/>
        <v>2.3829505160222197E-05</v>
      </c>
    </row>
    <row r="23" spans="1:28" s="70" customFormat="1" ht="116.25" customHeight="1">
      <c r="A23" s="137"/>
      <c r="B23" s="137"/>
      <c r="C23" s="137"/>
      <c r="D23" s="135" t="s">
        <v>25</v>
      </c>
      <c r="E23" s="6" t="s">
        <v>97</v>
      </c>
      <c r="F23" s="7">
        <v>96562438</v>
      </c>
      <c r="G23" s="7">
        <v>33987361</v>
      </c>
      <c r="H23" s="7" t="s">
        <v>17</v>
      </c>
      <c r="I23" s="7" t="s">
        <v>17</v>
      </c>
      <c r="J23" s="7" t="s">
        <v>17</v>
      </c>
      <c r="K23" s="7">
        <v>62575077</v>
      </c>
      <c r="L23" s="34" t="s">
        <v>404</v>
      </c>
      <c r="M23" s="12" t="s">
        <v>283</v>
      </c>
      <c r="N23" s="13" t="s">
        <v>284</v>
      </c>
      <c r="O23" s="13" t="s">
        <v>285</v>
      </c>
      <c r="P23" s="33" t="s">
        <v>17</v>
      </c>
      <c r="Q23" s="7">
        <v>11419088</v>
      </c>
      <c r="R23" s="13" t="s">
        <v>451</v>
      </c>
      <c r="S23" s="7">
        <v>59662748</v>
      </c>
      <c r="T23" s="14" t="s">
        <v>452</v>
      </c>
      <c r="V23" s="20"/>
      <c r="Y23" s="126">
        <f t="shared" si="0"/>
        <v>11.825600343686435</v>
      </c>
      <c r="Z23" s="126">
        <f t="shared" si="1"/>
        <v>0.004399656313564648</v>
      </c>
      <c r="AA23" s="126">
        <f t="shared" si="2"/>
        <v>61.786704266932446</v>
      </c>
      <c r="AB23" s="126">
        <f t="shared" si="3"/>
        <v>0.0032957330675529306</v>
      </c>
    </row>
    <row r="24" spans="1:28" s="70" customFormat="1" ht="79.5" customHeight="1">
      <c r="A24" s="137"/>
      <c r="B24" s="137"/>
      <c r="C24" s="137"/>
      <c r="D24" s="135" t="s">
        <v>23</v>
      </c>
      <c r="E24" s="6" t="s">
        <v>46</v>
      </c>
      <c r="F24" s="7">
        <v>76831334</v>
      </c>
      <c r="G24" s="7">
        <v>28016169</v>
      </c>
      <c r="H24" s="7" t="s">
        <v>17</v>
      </c>
      <c r="I24" s="7" t="s">
        <v>17</v>
      </c>
      <c r="J24" s="7" t="s">
        <v>17</v>
      </c>
      <c r="K24" s="7">
        <v>48815165</v>
      </c>
      <c r="L24" s="138" t="s">
        <v>453</v>
      </c>
      <c r="M24" s="12" t="s">
        <v>454</v>
      </c>
      <c r="N24" s="13" t="s">
        <v>455</v>
      </c>
      <c r="O24" s="13" t="s">
        <v>456</v>
      </c>
      <c r="P24" s="33" t="s">
        <v>17</v>
      </c>
      <c r="Q24" s="7">
        <v>9077188</v>
      </c>
      <c r="R24" s="13" t="s">
        <v>457</v>
      </c>
      <c r="S24" s="7">
        <v>38815651</v>
      </c>
      <c r="T24" s="14" t="s">
        <v>458</v>
      </c>
      <c r="V24" s="20"/>
      <c r="Y24" s="126">
        <f t="shared" si="0"/>
        <v>11.814434980394847</v>
      </c>
      <c r="Z24" s="126">
        <f t="shared" si="1"/>
        <v>-0.004434980394846022</v>
      </c>
      <c r="AA24" s="126">
        <f t="shared" si="2"/>
        <v>50.52060009787153</v>
      </c>
      <c r="AB24" s="126">
        <f t="shared" si="3"/>
        <v>-0.0006000978715263727</v>
      </c>
    </row>
    <row r="25" spans="1:28" s="70" customFormat="1" ht="48" customHeight="1">
      <c r="A25" s="3"/>
      <c r="B25" s="3"/>
      <c r="C25" s="3"/>
      <c r="D25" s="135" t="s">
        <v>24</v>
      </c>
      <c r="E25" s="6" t="s">
        <v>286</v>
      </c>
      <c r="F25" s="7">
        <v>28934761</v>
      </c>
      <c r="G25" s="7">
        <v>9574859</v>
      </c>
      <c r="H25" s="7" t="s">
        <v>17</v>
      </c>
      <c r="I25" s="7" t="s">
        <v>17</v>
      </c>
      <c r="J25" s="7" t="s">
        <v>17</v>
      </c>
      <c r="K25" s="7">
        <v>19359902</v>
      </c>
      <c r="L25" s="34" t="s">
        <v>405</v>
      </c>
      <c r="M25" s="12" t="s">
        <v>137</v>
      </c>
      <c r="N25" s="13" t="s">
        <v>138</v>
      </c>
      <c r="O25" s="13" t="s">
        <v>134</v>
      </c>
      <c r="P25" s="33" t="s">
        <v>459</v>
      </c>
      <c r="Q25" s="7">
        <v>10000</v>
      </c>
      <c r="R25" s="13" t="s">
        <v>460</v>
      </c>
      <c r="S25" s="7">
        <v>2612053</v>
      </c>
      <c r="T25" s="81" t="s">
        <v>461</v>
      </c>
      <c r="U25" s="1"/>
      <c r="V25" s="20"/>
      <c r="Y25" s="126">
        <f t="shared" si="0"/>
        <v>0.034560506651497826</v>
      </c>
      <c r="Z25" s="126">
        <f t="shared" si="1"/>
        <v>-0.004560506651497827</v>
      </c>
      <c r="AA25" s="126">
        <f t="shared" si="2"/>
        <v>9.027387508056487</v>
      </c>
      <c r="AB25" s="126">
        <f t="shared" si="3"/>
        <v>0.0026124919435126515</v>
      </c>
    </row>
    <row r="26" spans="1:28" s="70" customFormat="1" ht="29.25" customHeight="1">
      <c r="A26" s="4"/>
      <c r="B26" s="4"/>
      <c r="C26" s="4"/>
      <c r="D26" s="139" t="s">
        <v>68</v>
      </c>
      <c r="E26" s="10" t="s">
        <v>287</v>
      </c>
      <c r="F26" s="8">
        <v>1702880</v>
      </c>
      <c r="G26" s="8">
        <v>586175</v>
      </c>
      <c r="H26" s="8" t="s">
        <v>17</v>
      </c>
      <c r="I26" s="8" t="s">
        <v>17</v>
      </c>
      <c r="J26" s="8" t="s">
        <v>17</v>
      </c>
      <c r="K26" s="8">
        <v>1116705</v>
      </c>
      <c r="L26" s="41" t="s">
        <v>289</v>
      </c>
      <c r="M26" s="9" t="s">
        <v>290</v>
      </c>
      <c r="N26" s="11" t="s">
        <v>291</v>
      </c>
      <c r="O26" s="11" t="s">
        <v>292</v>
      </c>
      <c r="P26" s="50" t="s">
        <v>462</v>
      </c>
      <c r="Q26" s="8">
        <v>975305</v>
      </c>
      <c r="R26" s="11" t="s">
        <v>463</v>
      </c>
      <c r="S26" s="8">
        <v>1702880</v>
      </c>
      <c r="T26" s="45" t="s">
        <v>67</v>
      </c>
      <c r="U26" s="83"/>
      <c r="V26" s="20"/>
      <c r="Y26" s="126">
        <f t="shared" si="0"/>
        <v>57.27385370666166</v>
      </c>
      <c r="Z26" s="126">
        <f t="shared" si="1"/>
        <v>-0.003853706661658407</v>
      </c>
      <c r="AA26" s="126">
        <f t="shared" si="2"/>
        <v>100</v>
      </c>
      <c r="AB26" s="126">
        <f t="shared" si="3"/>
        <v>0</v>
      </c>
    </row>
    <row r="27" spans="4:28" s="59" customFormat="1" ht="30" customHeight="1">
      <c r="D27" s="169"/>
      <c r="E27" s="202" t="s">
        <v>0</v>
      </c>
      <c r="F27" s="202"/>
      <c r="G27" s="202"/>
      <c r="H27" s="202"/>
      <c r="I27" s="202"/>
      <c r="J27" s="202"/>
      <c r="K27" s="202"/>
      <c r="L27" s="194" t="s">
        <v>826</v>
      </c>
      <c r="M27" s="194"/>
      <c r="N27" s="194"/>
      <c r="O27" s="194"/>
      <c r="P27" s="194"/>
      <c r="Q27" s="194"/>
      <c r="R27" s="195"/>
      <c r="S27" s="195"/>
      <c r="T27" s="195"/>
      <c r="U27" s="60"/>
      <c r="V27" s="84"/>
      <c r="Y27" s="126" t="e">
        <f t="shared" si="0"/>
        <v>#DIV/0!</v>
      </c>
      <c r="Z27" s="126" t="e">
        <f t="shared" si="1"/>
        <v>#DIV/0!</v>
      </c>
      <c r="AA27" s="126" t="e">
        <f t="shared" si="2"/>
        <v>#DIV/0!</v>
      </c>
      <c r="AB27" s="126" t="e">
        <f t="shared" si="3"/>
        <v>#DIV/0!</v>
      </c>
    </row>
    <row r="28" spans="5:28" ht="21" customHeight="1">
      <c r="E28" s="170"/>
      <c r="F28" s="63"/>
      <c r="G28" s="63"/>
      <c r="H28" s="63"/>
      <c r="I28" s="63"/>
      <c r="J28" s="63"/>
      <c r="K28" s="63"/>
      <c r="L28" s="64"/>
      <c r="M28" s="63"/>
      <c r="N28" s="65"/>
      <c r="O28" s="65"/>
      <c r="P28" s="65"/>
      <c r="Q28" s="66"/>
      <c r="R28" s="67"/>
      <c r="S28" s="68"/>
      <c r="T28" s="69" t="s">
        <v>1</v>
      </c>
      <c r="V28" s="84"/>
      <c r="Y28" s="126" t="e">
        <f t="shared" si="0"/>
        <v>#DIV/0!</v>
      </c>
      <c r="Z28" s="126" t="e">
        <f t="shared" si="1"/>
        <v>#DIV/0!</v>
      </c>
      <c r="AA28" s="126" t="e">
        <f t="shared" si="2"/>
        <v>#DIV/0!</v>
      </c>
      <c r="AB28" s="126" t="e">
        <f t="shared" si="3"/>
        <v>#VALUE!</v>
      </c>
    </row>
    <row r="29" spans="1:28" ht="18" customHeight="1">
      <c r="A29" s="203" t="s">
        <v>22</v>
      </c>
      <c r="B29" s="213"/>
      <c r="C29" s="213"/>
      <c r="D29" s="213"/>
      <c r="E29" s="214"/>
      <c r="F29" s="183" t="s">
        <v>2</v>
      </c>
      <c r="G29" s="184"/>
      <c r="H29" s="184"/>
      <c r="I29" s="184"/>
      <c r="J29" s="184"/>
      <c r="K29" s="184"/>
      <c r="L29" s="184" t="s">
        <v>3</v>
      </c>
      <c r="M29" s="184"/>
      <c r="N29" s="184"/>
      <c r="O29" s="184"/>
      <c r="P29" s="185"/>
      <c r="Q29" s="183" t="s">
        <v>4</v>
      </c>
      <c r="R29" s="184"/>
      <c r="S29" s="184"/>
      <c r="T29" s="184"/>
      <c r="V29" s="84"/>
      <c r="Y29" s="126" t="e">
        <f t="shared" si="0"/>
        <v>#VALUE!</v>
      </c>
      <c r="Z29" s="126" t="e">
        <f t="shared" si="1"/>
        <v>#VALUE!</v>
      </c>
      <c r="AA29" s="126" t="e">
        <f t="shared" si="2"/>
        <v>#VALUE!</v>
      </c>
      <c r="AB29" s="126" t="e">
        <f t="shared" si="3"/>
        <v>#VALUE!</v>
      </c>
    </row>
    <row r="30" spans="1:28" ht="18" customHeight="1">
      <c r="A30" s="215"/>
      <c r="B30" s="215"/>
      <c r="C30" s="215"/>
      <c r="D30" s="215"/>
      <c r="E30" s="216"/>
      <c r="F30" s="192" t="s">
        <v>5</v>
      </c>
      <c r="G30" s="183" t="s">
        <v>6</v>
      </c>
      <c r="H30" s="184"/>
      <c r="I30" s="184"/>
      <c r="J30" s="184"/>
      <c r="K30" s="185"/>
      <c r="L30" s="186" t="s">
        <v>189</v>
      </c>
      <c r="M30" s="226" t="s">
        <v>7</v>
      </c>
      <c r="N30" s="199" t="s">
        <v>381</v>
      </c>
      <c r="O30" s="199" t="s">
        <v>382</v>
      </c>
      <c r="P30" s="189" t="s">
        <v>383</v>
      </c>
      <c r="Q30" s="183" t="s">
        <v>8</v>
      </c>
      <c r="R30" s="185"/>
      <c r="S30" s="183" t="s">
        <v>9</v>
      </c>
      <c r="T30" s="184"/>
      <c r="V30" s="84"/>
      <c r="Y30" s="126" t="e">
        <f t="shared" si="0"/>
        <v>#VALUE!</v>
      </c>
      <c r="Z30" s="126" t="e">
        <f t="shared" si="1"/>
        <v>#VALUE!</v>
      </c>
      <c r="AA30" s="126" t="e">
        <f t="shared" si="2"/>
        <v>#VALUE!</v>
      </c>
      <c r="AB30" s="126" t="e">
        <f t="shared" si="3"/>
        <v>#VALUE!</v>
      </c>
    </row>
    <row r="31" spans="1:28" ht="18" customHeight="1">
      <c r="A31" s="215"/>
      <c r="B31" s="215"/>
      <c r="C31" s="215"/>
      <c r="D31" s="215"/>
      <c r="E31" s="216"/>
      <c r="F31" s="198"/>
      <c r="G31" s="229" t="s">
        <v>10</v>
      </c>
      <c r="H31" s="207"/>
      <c r="I31" s="207"/>
      <c r="J31" s="208"/>
      <c r="K31" s="192" t="s">
        <v>11</v>
      </c>
      <c r="L31" s="187"/>
      <c r="M31" s="227"/>
      <c r="N31" s="200"/>
      <c r="O31" s="200"/>
      <c r="P31" s="190"/>
      <c r="Q31" s="192" t="s">
        <v>12</v>
      </c>
      <c r="R31" s="189" t="s">
        <v>38</v>
      </c>
      <c r="S31" s="192" t="s">
        <v>12</v>
      </c>
      <c r="T31" s="196" t="s">
        <v>38</v>
      </c>
      <c r="V31" s="84"/>
      <c r="Y31" s="126" t="e">
        <f t="shared" si="0"/>
        <v>#VALUE!</v>
      </c>
      <c r="Z31" s="126" t="e">
        <f t="shared" si="1"/>
        <v>#VALUE!</v>
      </c>
      <c r="AA31" s="126" t="e">
        <f t="shared" si="2"/>
        <v>#VALUE!</v>
      </c>
      <c r="AB31" s="126" t="e">
        <f t="shared" si="3"/>
        <v>#VALUE!</v>
      </c>
    </row>
    <row r="32" spans="1:28" ht="33" customHeight="1">
      <c r="A32" s="217"/>
      <c r="B32" s="217"/>
      <c r="C32" s="217"/>
      <c r="D32" s="217"/>
      <c r="E32" s="218"/>
      <c r="F32" s="193"/>
      <c r="G32" s="73" t="s">
        <v>13</v>
      </c>
      <c r="H32" s="75" t="s">
        <v>14</v>
      </c>
      <c r="I32" s="76" t="s">
        <v>15</v>
      </c>
      <c r="J32" s="72" t="s">
        <v>16</v>
      </c>
      <c r="K32" s="193"/>
      <c r="L32" s="188"/>
      <c r="M32" s="228"/>
      <c r="N32" s="201"/>
      <c r="O32" s="201"/>
      <c r="P32" s="191"/>
      <c r="Q32" s="193"/>
      <c r="R32" s="191"/>
      <c r="S32" s="193"/>
      <c r="T32" s="197"/>
      <c r="V32" s="84"/>
      <c r="Y32" s="126" t="e">
        <f t="shared" si="0"/>
        <v>#DIV/0!</v>
      </c>
      <c r="Z32" s="126" t="e">
        <f t="shared" si="1"/>
        <v>#DIV/0!</v>
      </c>
      <c r="AA32" s="126" t="e">
        <f t="shared" si="2"/>
        <v>#DIV/0!</v>
      </c>
      <c r="AB32" s="126" t="e">
        <f t="shared" si="3"/>
        <v>#DIV/0!</v>
      </c>
    </row>
    <row r="33" spans="1:28" ht="1.5" customHeight="1">
      <c r="A33" s="74"/>
      <c r="B33" s="74"/>
      <c r="C33" s="74"/>
      <c r="D33" s="137"/>
      <c r="E33" s="137"/>
      <c r="F33" s="77"/>
      <c r="G33" s="77"/>
      <c r="H33" s="78"/>
      <c r="I33" s="77"/>
      <c r="J33" s="77"/>
      <c r="K33" s="77"/>
      <c r="L33" s="70"/>
      <c r="M33" s="78"/>
      <c r="N33" s="85"/>
      <c r="O33" s="85"/>
      <c r="P33" s="86"/>
      <c r="Q33" s="77"/>
      <c r="R33" s="86"/>
      <c r="S33" s="77"/>
      <c r="T33" s="86"/>
      <c r="V33" s="84"/>
      <c r="Y33" s="126" t="e">
        <f t="shared" si="0"/>
        <v>#DIV/0!</v>
      </c>
      <c r="Z33" s="126" t="e">
        <f t="shared" si="1"/>
        <v>#DIV/0!</v>
      </c>
      <c r="AA33" s="126" t="e">
        <f t="shared" si="2"/>
        <v>#DIV/0!</v>
      </c>
      <c r="AB33" s="126" t="e">
        <f t="shared" si="3"/>
        <v>#DIV/0!</v>
      </c>
    </row>
    <row r="34" spans="1:28" s="70" customFormat="1" ht="71.25" customHeight="1">
      <c r="A34" s="3"/>
      <c r="B34" s="3"/>
      <c r="C34" s="3"/>
      <c r="D34" s="135" t="s">
        <v>47</v>
      </c>
      <c r="E34" s="6" t="s">
        <v>288</v>
      </c>
      <c r="F34" s="7">
        <v>34370724</v>
      </c>
      <c r="G34" s="7">
        <v>11366480</v>
      </c>
      <c r="H34" s="7" t="s">
        <v>17</v>
      </c>
      <c r="I34" s="7" t="s">
        <v>17</v>
      </c>
      <c r="J34" s="7" t="s">
        <v>17</v>
      </c>
      <c r="K34" s="7">
        <v>23004244</v>
      </c>
      <c r="L34" s="34" t="s">
        <v>406</v>
      </c>
      <c r="M34" s="12" t="s">
        <v>57</v>
      </c>
      <c r="N34" s="13" t="s">
        <v>246</v>
      </c>
      <c r="O34" s="13" t="s">
        <v>293</v>
      </c>
      <c r="P34" s="13" t="s">
        <v>17</v>
      </c>
      <c r="Q34" s="7">
        <v>8822060</v>
      </c>
      <c r="R34" s="13" t="s">
        <v>464</v>
      </c>
      <c r="S34" s="7">
        <v>19969141</v>
      </c>
      <c r="T34" s="14" t="s">
        <v>465</v>
      </c>
      <c r="U34" s="83"/>
      <c r="V34" s="20"/>
      <c r="Y34" s="126">
        <f t="shared" si="0"/>
        <v>25.667367379284766</v>
      </c>
      <c r="Z34" s="126">
        <f t="shared" si="1"/>
        <v>0.002632620715235845</v>
      </c>
      <c r="AA34" s="126">
        <f t="shared" si="2"/>
        <v>58.099273672559235</v>
      </c>
      <c r="AB34" s="126">
        <f t="shared" si="3"/>
        <v>0.0007263274407662834</v>
      </c>
    </row>
    <row r="35" spans="1:28" s="15" customFormat="1" ht="48" customHeight="1">
      <c r="A35" s="3"/>
      <c r="B35" s="3"/>
      <c r="C35" s="3"/>
      <c r="D35" s="135" t="s">
        <v>58</v>
      </c>
      <c r="E35" s="6" t="s">
        <v>787</v>
      </c>
      <c r="F35" s="7">
        <v>7987529</v>
      </c>
      <c r="G35" s="7">
        <v>2793400</v>
      </c>
      <c r="H35" s="7" t="s">
        <v>17</v>
      </c>
      <c r="I35" s="7" t="s">
        <v>17</v>
      </c>
      <c r="J35" s="7" t="s">
        <v>17</v>
      </c>
      <c r="K35" s="7">
        <v>5194129</v>
      </c>
      <c r="L35" s="34" t="s">
        <v>407</v>
      </c>
      <c r="M35" s="12" t="s">
        <v>74</v>
      </c>
      <c r="N35" s="13" t="s">
        <v>146</v>
      </c>
      <c r="O35" s="13" t="s">
        <v>147</v>
      </c>
      <c r="P35" s="33" t="s">
        <v>466</v>
      </c>
      <c r="Q35" s="7">
        <v>1388718</v>
      </c>
      <c r="R35" s="13" t="s">
        <v>467</v>
      </c>
      <c r="S35" s="7">
        <v>1676573</v>
      </c>
      <c r="T35" s="14" t="s">
        <v>468</v>
      </c>
      <c r="V35" s="20"/>
      <c r="Y35" s="126">
        <f t="shared" si="0"/>
        <v>17.38607772190874</v>
      </c>
      <c r="Z35" s="126">
        <f t="shared" si="1"/>
        <v>0.003922278091259557</v>
      </c>
      <c r="AA35" s="126">
        <f t="shared" si="2"/>
        <v>20.989883104023786</v>
      </c>
      <c r="AB35" s="126">
        <f t="shared" si="3"/>
        <v>0.00011689597621256098</v>
      </c>
    </row>
    <row r="36" spans="1:28" s="15" customFormat="1" ht="102.75" customHeight="1">
      <c r="A36" s="3"/>
      <c r="B36" s="3"/>
      <c r="C36" s="3"/>
      <c r="D36" s="135" t="s">
        <v>248</v>
      </c>
      <c r="E36" s="6" t="s">
        <v>385</v>
      </c>
      <c r="F36" s="7">
        <v>51432375</v>
      </c>
      <c r="G36" s="7">
        <v>18420149</v>
      </c>
      <c r="H36" s="7" t="s">
        <v>17</v>
      </c>
      <c r="I36" s="7" t="s">
        <v>17</v>
      </c>
      <c r="J36" s="7" t="s">
        <v>17</v>
      </c>
      <c r="K36" s="7">
        <v>33012226</v>
      </c>
      <c r="L36" s="34" t="s">
        <v>469</v>
      </c>
      <c r="M36" s="12" t="s">
        <v>75</v>
      </c>
      <c r="N36" s="13" t="s">
        <v>148</v>
      </c>
      <c r="O36" s="13" t="s">
        <v>149</v>
      </c>
      <c r="P36" s="33" t="s">
        <v>17</v>
      </c>
      <c r="Q36" s="7">
        <v>300000</v>
      </c>
      <c r="R36" s="13" t="s">
        <v>470</v>
      </c>
      <c r="S36" s="7">
        <v>417035</v>
      </c>
      <c r="T36" s="14" t="s">
        <v>471</v>
      </c>
      <c r="V36" s="20"/>
      <c r="Y36" s="126">
        <f t="shared" si="0"/>
        <v>0.5832901941627234</v>
      </c>
      <c r="Z36" s="126">
        <f t="shared" si="1"/>
        <v>-0.00329019416272347</v>
      </c>
      <c r="AA36" s="126">
        <f t="shared" si="2"/>
        <v>0.8108414204088378</v>
      </c>
      <c r="AB36" s="126">
        <f t="shared" si="3"/>
        <v>-0.0008414204088377231</v>
      </c>
    </row>
    <row r="37" spans="1:28" s="15" customFormat="1" ht="98.25" customHeight="1">
      <c r="A37" s="3"/>
      <c r="B37" s="3"/>
      <c r="C37" s="3"/>
      <c r="D37" s="135" t="s">
        <v>472</v>
      </c>
      <c r="E37" s="6" t="s">
        <v>788</v>
      </c>
      <c r="F37" s="7">
        <v>52185158</v>
      </c>
      <c r="G37" s="7">
        <v>19398236</v>
      </c>
      <c r="H37" s="7" t="s">
        <v>17</v>
      </c>
      <c r="I37" s="7" t="s">
        <v>17</v>
      </c>
      <c r="J37" s="7" t="s">
        <v>17</v>
      </c>
      <c r="K37" s="7">
        <v>32786922</v>
      </c>
      <c r="L37" s="34" t="s">
        <v>408</v>
      </c>
      <c r="M37" s="12" t="s">
        <v>76</v>
      </c>
      <c r="N37" s="13" t="s">
        <v>127</v>
      </c>
      <c r="O37" s="13" t="s">
        <v>150</v>
      </c>
      <c r="P37" s="13" t="s">
        <v>17</v>
      </c>
      <c r="Q37" s="7" t="s">
        <v>17</v>
      </c>
      <c r="R37" s="13" t="s">
        <v>17</v>
      </c>
      <c r="S37" s="7">
        <v>241050</v>
      </c>
      <c r="T37" s="14" t="s">
        <v>294</v>
      </c>
      <c r="U37" s="83"/>
      <c r="V37" s="20"/>
      <c r="Y37" s="126" t="e">
        <f t="shared" si="0"/>
        <v>#VALUE!</v>
      </c>
      <c r="Z37" s="126" t="e">
        <f t="shared" si="1"/>
        <v>#VALUE!</v>
      </c>
      <c r="AA37" s="126">
        <f t="shared" si="2"/>
        <v>0.46191294467288957</v>
      </c>
      <c r="AB37" s="126">
        <f t="shared" si="3"/>
        <v>-0.0019129446728895494</v>
      </c>
    </row>
    <row r="38" spans="1:28" s="15" customFormat="1" ht="81" customHeight="1">
      <c r="A38" s="3"/>
      <c r="B38" s="3"/>
      <c r="C38" s="3"/>
      <c r="D38" s="135" t="s">
        <v>473</v>
      </c>
      <c r="E38" s="6" t="s">
        <v>789</v>
      </c>
      <c r="F38" s="7">
        <v>7018596</v>
      </c>
      <c r="G38" s="7">
        <v>2452821</v>
      </c>
      <c r="H38" s="7" t="s">
        <v>17</v>
      </c>
      <c r="I38" s="7" t="s">
        <v>17</v>
      </c>
      <c r="J38" s="7" t="s">
        <v>17</v>
      </c>
      <c r="K38" s="7">
        <v>4565775</v>
      </c>
      <c r="L38" s="173" t="s">
        <v>838</v>
      </c>
      <c r="M38" s="12" t="s">
        <v>77</v>
      </c>
      <c r="N38" s="13" t="s">
        <v>146</v>
      </c>
      <c r="O38" s="13" t="s">
        <v>151</v>
      </c>
      <c r="P38" s="33" t="s">
        <v>474</v>
      </c>
      <c r="Q38" s="7">
        <v>608420</v>
      </c>
      <c r="R38" s="13" t="s">
        <v>475</v>
      </c>
      <c r="S38" s="7">
        <v>1547989</v>
      </c>
      <c r="T38" s="13" t="s">
        <v>476</v>
      </c>
      <c r="V38" s="20"/>
      <c r="Y38" s="126">
        <f t="shared" si="0"/>
        <v>8.668685304012369</v>
      </c>
      <c r="Z38" s="126">
        <f t="shared" si="1"/>
        <v>0.0013146959876308983</v>
      </c>
      <c r="AA38" s="126">
        <f t="shared" si="2"/>
        <v>22.05553646341804</v>
      </c>
      <c r="AB38" s="126">
        <f t="shared" si="3"/>
        <v>0.004463536581958749</v>
      </c>
    </row>
    <row r="39" spans="1:28" s="15" customFormat="1" ht="48.75" customHeight="1">
      <c r="A39" s="3"/>
      <c r="B39" s="3"/>
      <c r="C39" s="3"/>
      <c r="D39" s="135" t="s">
        <v>477</v>
      </c>
      <c r="E39" s="6" t="s">
        <v>790</v>
      </c>
      <c r="F39" s="7">
        <v>7577591</v>
      </c>
      <c r="G39" s="7">
        <v>2646250</v>
      </c>
      <c r="H39" s="7" t="s">
        <v>17</v>
      </c>
      <c r="I39" s="7" t="s">
        <v>17</v>
      </c>
      <c r="J39" s="7" t="s">
        <v>17</v>
      </c>
      <c r="K39" s="7">
        <v>4931341</v>
      </c>
      <c r="L39" s="34" t="s">
        <v>295</v>
      </c>
      <c r="M39" s="12" t="s">
        <v>133</v>
      </c>
      <c r="N39" s="13" t="s">
        <v>134</v>
      </c>
      <c r="O39" s="13" t="s">
        <v>135</v>
      </c>
      <c r="P39" s="33" t="s">
        <v>136</v>
      </c>
      <c r="Q39" s="7">
        <v>458076</v>
      </c>
      <c r="R39" s="13" t="s">
        <v>478</v>
      </c>
      <c r="S39" s="7">
        <v>642207</v>
      </c>
      <c r="T39" s="14" t="s">
        <v>479</v>
      </c>
      <c r="V39" s="20"/>
      <c r="Y39" s="126">
        <f t="shared" si="0"/>
        <v>6.045140203529063</v>
      </c>
      <c r="Z39" s="126">
        <f t="shared" si="1"/>
        <v>0.004859796470936928</v>
      </c>
      <c r="AA39" s="126">
        <f t="shared" si="2"/>
        <v>8.475081328617499</v>
      </c>
      <c r="AB39" s="126">
        <f t="shared" si="3"/>
        <v>0.0049186713825015715</v>
      </c>
    </row>
    <row r="40" spans="1:28" s="15" customFormat="1" ht="84" customHeight="1">
      <c r="A40" s="3"/>
      <c r="B40" s="3"/>
      <c r="C40" s="3"/>
      <c r="D40" s="135" t="s">
        <v>480</v>
      </c>
      <c r="E40" s="6" t="s">
        <v>791</v>
      </c>
      <c r="F40" s="7">
        <v>106242546</v>
      </c>
      <c r="G40" s="7">
        <v>37347649</v>
      </c>
      <c r="H40" s="7" t="s">
        <v>17</v>
      </c>
      <c r="I40" s="7" t="s">
        <v>17</v>
      </c>
      <c r="J40" s="7" t="s">
        <v>17</v>
      </c>
      <c r="K40" s="7">
        <v>68894897</v>
      </c>
      <c r="L40" s="34" t="s">
        <v>296</v>
      </c>
      <c r="M40" s="12" t="s">
        <v>481</v>
      </c>
      <c r="N40" s="13" t="s">
        <v>282</v>
      </c>
      <c r="O40" s="13" t="s">
        <v>482</v>
      </c>
      <c r="P40" s="33" t="s">
        <v>483</v>
      </c>
      <c r="Q40" s="7">
        <v>1000</v>
      </c>
      <c r="R40" s="13" t="s">
        <v>70</v>
      </c>
      <c r="S40" s="7">
        <v>2030</v>
      </c>
      <c r="T40" s="14" t="s">
        <v>70</v>
      </c>
      <c r="V40" s="20"/>
      <c r="Y40" s="126">
        <f t="shared" si="0"/>
        <v>0.0009412425037329207</v>
      </c>
      <c r="Z40" s="126" t="e">
        <f t="shared" si="1"/>
        <v>#VALUE!</v>
      </c>
      <c r="AA40" s="126">
        <f t="shared" si="2"/>
        <v>0.001910722282577829</v>
      </c>
      <c r="AB40" s="126" t="e">
        <f t="shared" si="3"/>
        <v>#VALUE!</v>
      </c>
    </row>
    <row r="41" spans="1:28" s="15" customFormat="1" ht="161.25" customHeight="1">
      <c r="A41" s="4"/>
      <c r="B41" s="4"/>
      <c r="C41" s="4"/>
      <c r="D41" s="139" t="s">
        <v>484</v>
      </c>
      <c r="E41" s="10" t="s">
        <v>792</v>
      </c>
      <c r="F41" s="8">
        <v>94931658</v>
      </c>
      <c r="G41" s="8">
        <v>35591037</v>
      </c>
      <c r="H41" s="8" t="s">
        <v>17</v>
      </c>
      <c r="I41" s="8" t="s">
        <v>17</v>
      </c>
      <c r="J41" s="8" t="s">
        <v>17</v>
      </c>
      <c r="K41" s="8">
        <v>59340621</v>
      </c>
      <c r="L41" s="41" t="s">
        <v>409</v>
      </c>
      <c r="M41" s="9" t="s">
        <v>297</v>
      </c>
      <c r="N41" s="11" t="s">
        <v>298</v>
      </c>
      <c r="O41" s="11" t="s">
        <v>485</v>
      </c>
      <c r="P41" s="11" t="s">
        <v>17</v>
      </c>
      <c r="Q41" s="8">
        <v>222562</v>
      </c>
      <c r="R41" s="11" t="s">
        <v>486</v>
      </c>
      <c r="S41" s="8">
        <v>463088</v>
      </c>
      <c r="T41" s="45" t="s">
        <v>487</v>
      </c>
      <c r="U41" s="1"/>
      <c r="V41" s="20"/>
      <c r="Y41" s="126">
        <f t="shared" si="0"/>
        <v>0.23444444634054531</v>
      </c>
      <c r="Z41" s="126">
        <f t="shared" si="1"/>
        <v>-0.004444446340545305</v>
      </c>
      <c r="AA41" s="126">
        <f t="shared" si="2"/>
        <v>0.4878119794347213</v>
      </c>
      <c r="AB41" s="126">
        <f t="shared" si="3"/>
        <v>0.00218802056527867</v>
      </c>
    </row>
    <row r="42" spans="4:28" s="59" customFormat="1" ht="30" customHeight="1">
      <c r="D42" s="169"/>
      <c r="E42" s="202" t="s">
        <v>0</v>
      </c>
      <c r="F42" s="202"/>
      <c r="G42" s="202"/>
      <c r="H42" s="202"/>
      <c r="I42" s="202"/>
      <c r="J42" s="202"/>
      <c r="K42" s="202"/>
      <c r="L42" s="194" t="s">
        <v>826</v>
      </c>
      <c r="M42" s="194"/>
      <c r="N42" s="194"/>
      <c r="O42" s="194"/>
      <c r="P42" s="194"/>
      <c r="Q42" s="194"/>
      <c r="R42" s="195"/>
      <c r="S42" s="195"/>
      <c r="T42" s="195"/>
      <c r="U42" s="60"/>
      <c r="V42" s="84"/>
      <c r="Y42" s="126" t="e">
        <f t="shared" si="0"/>
        <v>#DIV/0!</v>
      </c>
      <c r="Z42" s="126" t="e">
        <f t="shared" si="1"/>
        <v>#DIV/0!</v>
      </c>
      <c r="AA42" s="126" t="e">
        <f t="shared" si="2"/>
        <v>#DIV/0!</v>
      </c>
      <c r="AB42" s="126" t="e">
        <f t="shared" si="3"/>
        <v>#DIV/0!</v>
      </c>
    </row>
    <row r="43" spans="5:28" ht="21" customHeight="1">
      <c r="E43" s="170"/>
      <c r="F43" s="63"/>
      <c r="G43" s="63"/>
      <c r="H43" s="63"/>
      <c r="I43" s="63"/>
      <c r="J43" s="63"/>
      <c r="K43" s="63"/>
      <c r="L43" s="64"/>
      <c r="M43" s="63"/>
      <c r="N43" s="65"/>
      <c r="O43" s="65"/>
      <c r="P43" s="65"/>
      <c r="Q43" s="66"/>
      <c r="R43" s="67"/>
      <c r="S43" s="68"/>
      <c r="T43" s="69" t="s">
        <v>1</v>
      </c>
      <c r="V43" s="84"/>
      <c r="Y43" s="126" t="e">
        <f t="shared" si="0"/>
        <v>#DIV/0!</v>
      </c>
      <c r="Z43" s="126" t="e">
        <f t="shared" si="1"/>
        <v>#DIV/0!</v>
      </c>
      <c r="AA43" s="126" t="e">
        <f t="shared" si="2"/>
        <v>#DIV/0!</v>
      </c>
      <c r="AB43" s="126" t="e">
        <f t="shared" si="3"/>
        <v>#VALUE!</v>
      </c>
    </row>
    <row r="44" spans="1:28" ht="18" customHeight="1">
      <c r="A44" s="203" t="s">
        <v>22</v>
      </c>
      <c r="B44" s="213"/>
      <c r="C44" s="213"/>
      <c r="D44" s="213"/>
      <c r="E44" s="214"/>
      <c r="F44" s="183" t="s">
        <v>2</v>
      </c>
      <c r="G44" s="184"/>
      <c r="H44" s="184"/>
      <c r="I44" s="184"/>
      <c r="J44" s="184"/>
      <c r="K44" s="184"/>
      <c r="L44" s="184" t="s">
        <v>3</v>
      </c>
      <c r="M44" s="184"/>
      <c r="N44" s="184"/>
      <c r="O44" s="184"/>
      <c r="P44" s="185"/>
      <c r="Q44" s="183" t="s">
        <v>4</v>
      </c>
      <c r="R44" s="184"/>
      <c r="S44" s="184"/>
      <c r="T44" s="184"/>
      <c r="V44" s="84"/>
      <c r="Y44" s="126" t="e">
        <f t="shared" si="0"/>
        <v>#VALUE!</v>
      </c>
      <c r="Z44" s="126" t="e">
        <f t="shared" si="1"/>
        <v>#VALUE!</v>
      </c>
      <c r="AA44" s="126" t="e">
        <f t="shared" si="2"/>
        <v>#VALUE!</v>
      </c>
      <c r="AB44" s="126" t="e">
        <f t="shared" si="3"/>
        <v>#VALUE!</v>
      </c>
    </row>
    <row r="45" spans="1:28" ht="18" customHeight="1">
      <c r="A45" s="215"/>
      <c r="B45" s="215"/>
      <c r="C45" s="215"/>
      <c r="D45" s="215"/>
      <c r="E45" s="216"/>
      <c r="F45" s="192" t="s">
        <v>5</v>
      </c>
      <c r="G45" s="183" t="s">
        <v>6</v>
      </c>
      <c r="H45" s="184"/>
      <c r="I45" s="184"/>
      <c r="J45" s="184"/>
      <c r="K45" s="185"/>
      <c r="L45" s="186" t="s">
        <v>189</v>
      </c>
      <c r="M45" s="226" t="s">
        <v>7</v>
      </c>
      <c r="N45" s="199" t="s">
        <v>381</v>
      </c>
      <c r="O45" s="199" t="s">
        <v>382</v>
      </c>
      <c r="P45" s="189" t="s">
        <v>383</v>
      </c>
      <c r="Q45" s="183" t="s">
        <v>8</v>
      </c>
      <c r="R45" s="185"/>
      <c r="S45" s="183" t="s">
        <v>9</v>
      </c>
      <c r="T45" s="184"/>
      <c r="V45" s="84"/>
      <c r="Y45" s="126" t="e">
        <f t="shared" si="0"/>
        <v>#VALUE!</v>
      </c>
      <c r="Z45" s="126" t="e">
        <f t="shared" si="1"/>
        <v>#VALUE!</v>
      </c>
      <c r="AA45" s="126" t="e">
        <f t="shared" si="2"/>
        <v>#VALUE!</v>
      </c>
      <c r="AB45" s="126" t="e">
        <f t="shared" si="3"/>
        <v>#VALUE!</v>
      </c>
    </row>
    <row r="46" spans="1:28" ht="18" customHeight="1">
      <c r="A46" s="215"/>
      <c r="B46" s="215"/>
      <c r="C46" s="215"/>
      <c r="D46" s="215"/>
      <c r="E46" s="216"/>
      <c r="F46" s="198"/>
      <c r="G46" s="229" t="s">
        <v>10</v>
      </c>
      <c r="H46" s="207"/>
      <c r="I46" s="207"/>
      <c r="J46" s="208"/>
      <c r="K46" s="192" t="s">
        <v>11</v>
      </c>
      <c r="L46" s="187"/>
      <c r="M46" s="227"/>
      <c r="N46" s="200"/>
      <c r="O46" s="200"/>
      <c r="P46" s="190"/>
      <c r="Q46" s="192" t="s">
        <v>12</v>
      </c>
      <c r="R46" s="189" t="s">
        <v>38</v>
      </c>
      <c r="S46" s="192" t="s">
        <v>12</v>
      </c>
      <c r="T46" s="196" t="s">
        <v>38</v>
      </c>
      <c r="V46" s="84"/>
      <c r="Y46" s="126" t="e">
        <f t="shared" si="0"/>
        <v>#VALUE!</v>
      </c>
      <c r="Z46" s="126" t="e">
        <f t="shared" si="1"/>
        <v>#VALUE!</v>
      </c>
      <c r="AA46" s="126" t="e">
        <f t="shared" si="2"/>
        <v>#VALUE!</v>
      </c>
      <c r="AB46" s="126" t="e">
        <f t="shared" si="3"/>
        <v>#VALUE!</v>
      </c>
    </row>
    <row r="47" spans="1:28" ht="33" customHeight="1">
      <c r="A47" s="217"/>
      <c r="B47" s="217"/>
      <c r="C47" s="217"/>
      <c r="D47" s="217"/>
      <c r="E47" s="218"/>
      <c r="F47" s="193"/>
      <c r="G47" s="73" t="s">
        <v>13</v>
      </c>
      <c r="H47" s="75" t="s">
        <v>14</v>
      </c>
      <c r="I47" s="76" t="s">
        <v>15</v>
      </c>
      <c r="J47" s="72" t="s">
        <v>16</v>
      </c>
      <c r="K47" s="193"/>
      <c r="L47" s="188"/>
      <c r="M47" s="228"/>
      <c r="N47" s="201"/>
      <c r="O47" s="201"/>
      <c r="P47" s="191"/>
      <c r="Q47" s="193"/>
      <c r="R47" s="191"/>
      <c r="S47" s="193"/>
      <c r="T47" s="197"/>
      <c r="V47" s="84"/>
      <c r="Y47" s="126" t="e">
        <f t="shared" si="0"/>
        <v>#DIV/0!</v>
      </c>
      <c r="Z47" s="126" t="e">
        <f t="shared" si="1"/>
        <v>#DIV/0!</v>
      </c>
      <c r="AA47" s="126" t="e">
        <f t="shared" si="2"/>
        <v>#DIV/0!</v>
      </c>
      <c r="AB47" s="126" t="e">
        <f t="shared" si="3"/>
        <v>#DIV/0!</v>
      </c>
    </row>
    <row r="48" spans="1:28" ht="5.25" customHeight="1">
      <c r="A48" s="74"/>
      <c r="B48" s="74"/>
      <c r="C48" s="74"/>
      <c r="D48" s="137"/>
      <c r="E48" s="137"/>
      <c r="F48" s="77"/>
      <c r="G48" s="77"/>
      <c r="H48" s="78"/>
      <c r="I48" s="77"/>
      <c r="J48" s="77"/>
      <c r="K48" s="77"/>
      <c r="L48" s="70"/>
      <c r="M48" s="78"/>
      <c r="N48" s="85"/>
      <c r="O48" s="85"/>
      <c r="P48" s="86"/>
      <c r="Q48" s="77"/>
      <c r="R48" s="86"/>
      <c r="S48" s="77"/>
      <c r="T48" s="86"/>
      <c r="V48" s="84"/>
      <c r="Y48" s="126" t="e">
        <f t="shared" si="0"/>
        <v>#DIV/0!</v>
      </c>
      <c r="Z48" s="126" t="e">
        <f t="shared" si="1"/>
        <v>#DIV/0!</v>
      </c>
      <c r="AA48" s="126" t="e">
        <f t="shared" si="2"/>
        <v>#DIV/0!</v>
      </c>
      <c r="AB48" s="126" t="e">
        <f t="shared" si="3"/>
        <v>#DIV/0!</v>
      </c>
    </row>
    <row r="49" spans="1:28" s="15" customFormat="1" ht="22.5" customHeight="1">
      <c r="A49" s="3"/>
      <c r="B49" s="3"/>
      <c r="C49" s="3" t="s">
        <v>195</v>
      </c>
      <c r="E49" s="34"/>
      <c r="F49" s="40">
        <v>74587483</v>
      </c>
      <c r="G49" s="40">
        <v>5058312</v>
      </c>
      <c r="H49" s="40" t="s">
        <v>17</v>
      </c>
      <c r="I49" s="40" t="s">
        <v>17</v>
      </c>
      <c r="J49" s="40" t="s">
        <v>17</v>
      </c>
      <c r="K49" s="40">
        <v>69529171</v>
      </c>
      <c r="L49" s="34"/>
      <c r="M49" s="12"/>
      <c r="N49" s="13"/>
      <c r="O49" s="13"/>
      <c r="P49" s="13"/>
      <c r="Q49" s="7">
        <v>424252</v>
      </c>
      <c r="R49" s="13" t="s">
        <v>579</v>
      </c>
      <c r="S49" s="7">
        <v>424252</v>
      </c>
      <c r="T49" s="14" t="s">
        <v>579</v>
      </c>
      <c r="V49" s="20"/>
      <c r="Y49" s="126">
        <f t="shared" si="0"/>
        <v>0.5687978504382565</v>
      </c>
      <c r="Z49" s="126">
        <f t="shared" si="1"/>
        <v>0.0012021495617434708</v>
      </c>
      <c r="AA49" s="126">
        <f t="shared" si="2"/>
        <v>0.5687978504382565</v>
      </c>
      <c r="AB49" s="126">
        <f t="shared" si="3"/>
        <v>0.0012021495617434708</v>
      </c>
    </row>
    <row r="50" spans="4:28" s="15" customFormat="1" ht="57" customHeight="1">
      <c r="D50" s="168" t="s">
        <v>18</v>
      </c>
      <c r="E50" s="6" t="s">
        <v>793</v>
      </c>
      <c r="F50" s="40">
        <v>62892807</v>
      </c>
      <c r="G50" s="40">
        <v>3948005</v>
      </c>
      <c r="H50" s="40" t="s">
        <v>17</v>
      </c>
      <c r="I50" s="40" t="s">
        <v>17</v>
      </c>
      <c r="J50" s="40" t="s">
        <v>17</v>
      </c>
      <c r="K50" s="40">
        <v>58944802</v>
      </c>
      <c r="L50" s="142" t="s">
        <v>488</v>
      </c>
      <c r="M50" s="43" t="s">
        <v>489</v>
      </c>
      <c r="N50" s="44" t="s">
        <v>490</v>
      </c>
      <c r="O50" s="44" t="s">
        <v>348</v>
      </c>
      <c r="P50" s="44" t="s">
        <v>491</v>
      </c>
      <c r="Q50" s="40">
        <v>398854</v>
      </c>
      <c r="R50" s="44" t="s">
        <v>285</v>
      </c>
      <c r="S50" s="40">
        <v>398854</v>
      </c>
      <c r="T50" s="47" t="s">
        <v>285</v>
      </c>
      <c r="V50" s="20"/>
      <c r="Y50" s="126">
        <f t="shared" si="0"/>
        <v>0.6341806305449207</v>
      </c>
      <c r="Z50" s="126">
        <f t="shared" si="1"/>
        <v>-0.004180630544920683</v>
      </c>
      <c r="AA50" s="126">
        <f t="shared" si="2"/>
        <v>0.6341806305449207</v>
      </c>
      <c r="AB50" s="126">
        <f t="shared" si="3"/>
        <v>-0.004180630544920683</v>
      </c>
    </row>
    <row r="51" spans="4:28" s="15" customFormat="1" ht="45.75" customHeight="1">
      <c r="D51" s="3" t="s">
        <v>19</v>
      </c>
      <c r="E51" s="6" t="s">
        <v>794</v>
      </c>
      <c r="F51" s="40">
        <v>9594676</v>
      </c>
      <c r="G51" s="40">
        <v>363982</v>
      </c>
      <c r="H51" s="40" t="s">
        <v>17</v>
      </c>
      <c r="I51" s="40" t="s">
        <v>17</v>
      </c>
      <c r="J51" s="40" t="s">
        <v>17</v>
      </c>
      <c r="K51" s="40">
        <v>9230694</v>
      </c>
      <c r="L51" s="142" t="s">
        <v>492</v>
      </c>
      <c r="M51" s="43" t="s">
        <v>493</v>
      </c>
      <c r="N51" s="44" t="s">
        <v>490</v>
      </c>
      <c r="O51" s="44" t="s">
        <v>494</v>
      </c>
      <c r="P51" s="44" t="s">
        <v>17</v>
      </c>
      <c r="Q51" s="40">
        <v>23298</v>
      </c>
      <c r="R51" s="44" t="s">
        <v>495</v>
      </c>
      <c r="S51" s="40">
        <v>23298</v>
      </c>
      <c r="T51" s="47" t="s">
        <v>495</v>
      </c>
      <c r="V51" s="20"/>
      <c r="Y51" s="126">
        <f t="shared" si="0"/>
        <v>0.24282216512574264</v>
      </c>
      <c r="Z51" s="126">
        <f t="shared" si="1"/>
        <v>-0.002822165125742654</v>
      </c>
      <c r="AA51" s="126">
        <f t="shared" si="2"/>
        <v>0.24282216512574264</v>
      </c>
      <c r="AB51" s="126">
        <f t="shared" si="3"/>
        <v>-0.002822165125742654</v>
      </c>
    </row>
    <row r="52" spans="4:28" s="15" customFormat="1" ht="48.75" customHeight="1">
      <c r="D52" s="168" t="s">
        <v>20</v>
      </c>
      <c r="E52" s="6" t="s">
        <v>786</v>
      </c>
      <c r="F52" s="40">
        <v>2100000</v>
      </c>
      <c r="G52" s="40">
        <v>746325</v>
      </c>
      <c r="H52" s="40" t="s">
        <v>17</v>
      </c>
      <c r="I52" s="40" t="s">
        <v>17</v>
      </c>
      <c r="J52" s="40" t="s">
        <v>17</v>
      </c>
      <c r="K52" s="40">
        <v>1353675</v>
      </c>
      <c r="L52" s="142" t="s">
        <v>827</v>
      </c>
      <c r="M52" s="43" t="s">
        <v>493</v>
      </c>
      <c r="N52" s="44" t="s">
        <v>496</v>
      </c>
      <c r="O52" s="44" t="s">
        <v>497</v>
      </c>
      <c r="P52" s="44" t="s">
        <v>17</v>
      </c>
      <c r="Q52" s="40">
        <v>2100</v>
      </c>
      <c r="R52" s="44" t="s">
        <v>369</v>
      </c>
      <c r="S52" s="40">
        <v>2100</v>
      </c>
      <c r="T52" s="47" t="s">
        <v>369</v>
      </c>
      <c r="V52" s="20"/>
      <c r="Y52" s="126">
        <f t="shared" si="0"/>
        <v>0.1</v>
      </c>
      <c r="Z52" s="126">
        <f t="shared" si="1"/>
        <v>0</v>
      </c>
      <c r="AA52" s="126">
        <f t="shared" si="2"/>
        <v>0.1</v>
      </c>
      <c r="AB52" s="126">
        <f t="shared" si="3"/>
        <v>0</v>
      </c>
    </row>
    <row r="53" spans="1:28" s="1" customFormat="1" ht="22.5" customHeight="1">
      <c r="A53" s="3"/>
      <c r="B53" s="3"/>
      <c r="C53" s="3" t="s">
        <v>197</v>
      </c>
      <c r="D53" s="3"/>
      <c r="E53" s="6"/>
      <c r="F53" s="7">
        <v>51602044</v>
      </c>
      <c r="G53" s="7">
        <v>41477064</v>
      </c>
      <c r="H53" s="7">
        <v>124980</v>
      </c>
      <c r="I53" s="7" t="s">
        <v>17</v>
      </c>
      <c r="J53" s="7" t="s">
        <v>17</v>
      </c>
      <c r="K53" s="7">
        <v>10000000</v>
      </c>
      <c r="L53" s="6" t="s">
        <v>17</v>
      </c>
      <c r="M53" s="12" t="s">
        <v>17</v>
      </c>
      <c r="N53" s="13" t="s">
        <v>17</v>
      </c>
      <c r="O53" s="13" t="s">
        <v>17</v>
      </c>
      <c r="P53" s="13" t="s">
        <v>17</v>
      </c>
      <c r="Q53" s="7">
        <v>19143263</v>
      </c>
      <c r="R53" s="33" t="s">
        <v>498</v>
      </c>
      <c r="S53" s="58">
        <v>30122319</v>
      </c>
      <c r="T53" s="118" t="s">
        <v>499</v>
      </c>
      <c r="U53" s="120"/>
      <c r="V53" s="120">
        <f>964386916/1746830382*100</f>
        <v>55.20781673695437</v>
      </c>
      <c r="Y53" s="126">
        <f t="shared" si="0"/>
        <v>37.09787736315251</v>
      </c>
      <c r="Z53" s="126">
        <f t="shared" si="1"/>
        <v>0.0021226368474884794</v>
      </c>
      <c r="AA53" s="126">
        <f t="shared" si="2"/>
        <v>58.3742748639957</v>
      </c>
      <c r="AB53" s="126">
        <f t="shared" si="3"/>
        <v>-0.004274863995703981</v>
      </c>
    </row>
    <row r="54" spans="1:28" s="15" customFormat="1" ht="22.5" customHeight="1">
      <c r="A54" s="3"/>
      <c r="B54" s="3"/>
      <c r="C54" s="3"/>
      <c r="D54" s="3" t="s">
        <v>18</v>
      </c>
      <c r="E54" s="6" t="s">
        <v>192</v>
      </c>
      <c r="F54" s="7">
        <v>41536986</v>
      </c>
      <c r="G54" s="7">
        <v>32536986</v>
      </c>
      <c r="H54" s="7" t="s">
        <v>17</v>
      </c>
      <c r="I54" s="7" t="s">
        <v>17</v>
      </c>
      <c r="J54" s="7" t="s">
        <v>17</v>
      </c>
      <c r="K54" s="7">
        <v>9000000</v>
      </c>
      <c r="L54" s="6" t="s">
        <v>17</v>
      </c>
      <c r="M54" s="12" t="s">
        <v>17</v>
      </c>
      <c r="N54" s="13" t="s">
        <v>17</v>
      </c>
      <c r="O54" s="13" t="s">
        <v>17</v>
      </c>
      <c r="P54" s="13" t="s">
        <v>17</v>
      </c>
      <c r="Q54" s="7">
        <v>9078205</v>
      </c>
      <c r="R54" s="33" t="s">
        <v>500</v>
      </c>
      <c r="S54" s="57">
        <v>20057261</v>
      </c>
      <c r="T54" s="117" t="s">
        <v>501</v>
      </c>
      <c r="U54" s="120"/>
      <c r="V54" s="120">
        <f>848665410/1506682756*100</f>
        <v>56.32674872134794</v>
      </c>
      <c r="Y54" s="126">
        <f t="shared" si="0"/>
        <v>21.855714326504096</v>
      </c>
      <c r="Z54" s="126">
        <f t="shared" si="1"/>
        <v>0.004285673495903808</v>
      </c>
      <c r="AA54" s="126">
        <f t="shared" si="2"/>
        <v>48.28771399061068</v>
      </c>
      <c r="AB54" s="126">
        <f t="shared" si="3"/>
        <v>0.0022860093893157796</v>
      </c>
    </row>
    <row r="55" spans="1:28" s="15" customFormat="1" ht="33" customHeight="1">
      <c r="A55" s="3"/>
      <c r="B55" s="3"/>
      <c r="C55" s="3"/>
      <c r="D55" s="3" t="s">
        <v>19</v>
      </c>
      <c r="E55" s="6" t="s">
        <v>193</v>
      </c>
      <c r="F55" s="7">
        <v>10065058</v>
      </c>
      <c r="G55" s="7">
        <v>8940078</v>
      </c>
      <c r="H55" s="7">
        <v>124980</v>
      </c>
      <c r="I55" s="7" t="s">
        <v>17</v>
      </c>
      <c r="J55" s="7" t="s">
        <v>17</v>
      </c>
      <c r="K55" s="7">
        <v>1000000</v>
      </c>
      <c r="L55" s="6" t="s">
        <v>17</v>
      </c>
      <c r="M55" s="12" t="s">
        <v>441</v>
      </c>
      <c r="N55" s="13" t="s">
        <v>17</v>
      </c>
      <c r="O55" s="13" t="s">
        <v>17</v>
      </c>
      <c r="P55" s="13" t="s">
        <v>17</v>
      </c>
      <c r="Q55" s="7">
        <v>10065058</v>
      </c>
      <c r="R55" s="140" t="s">
        <v>67</v>
      </c>
      <c r="S55" s="40">
        <v>10065058</v>
      </c>
      <c r="T55" s="47" t="s">
        <v>67</v>
      </c>
      <c r="V55" s="20"/>
      <c r="Y55" s="126">
        <f t="shared" si="0"/>
        <v>100</v>
      </c>
      <c r="Z55" s="126">
        <f t="shared" si="1"/>
        <v>0</v>
      </c>
      <c r="AA55" s="126">
        <f t="shared" si="2"/>
        <v>100</v>
      </c>
      <c r="AB55" s="126">
        <f t="shared" si="3"/>
        <v>0</v>
      </c>
    </row>
    <row r="56" spans="1:28" s="1" customFormat="1" ht="22.5" customHeight="1">
      <c r="A56" s="211" t="s">
        <v>48</v>
      </c>
      <c r="B56" s="211"/>
      <c r="C56" s="211"/>
      <c r="D56" s="211"/>
      <c r="E56" s="211"/>
      <c r="F56" s="37" t="s">
        <v>759</v>
      </c>
      <c r="G56" s="37" t="s">
        <v>760</v>
      </c>
      <c r="H56" s="37" t="s">
        <v>17</v>
      </c>
      <c r="I56" s="37" t="s">
        <v>761</v>
      </c>
      <c r="J56" s="37" t="s">
        <v>762</v>
      </c>
      <c r="K56" s="37" t="s">
        <v>763</v>
      </c>
      <c r="L56" s="38" t="s">
        <v>17</v>
      </c>
      <c r="M56" s="39" t="s">
        <v>17</v>
      </c>
      <c r="N56" s="36" t="s">
        <v>17</v>
      </c>
      <c r="O56" s="36" t="s">
        <v>17</v>
      </c>
      <c r="P56" s="36" t="s">
        <v>17</v>
      </c>
      <c r="Q56" s="37" t="s">
        <v>637</v>
      </c>
      <c r="R56" s="124" t="s">
        <v>638</v>
      </c>
      <c r="S56" s="56" t="s">
        <v>764</v>
      </c>
      <c r="T56" s="119" t="s">
        <v>765</v>
      </c>
      <c r="U56" s="120">
        <f>185061825/1746830382*100</f>
        <v>10.594149661406565</v>
      </c>
      <c r="V56" s="120">
        <f>964386916/1746830382*100</f>
        <v>55.20781673695437</v>
      </c>
      <c r="Y56" s="126">
        <f t="shared" si="0"/>
        <v>11.994448863409684</v>
      </c>
      <c r="Z56" s="126">
        <f t="shared" si="1"/>
        <v>-0.004448863409683312</v>
      </c>
      <c r="AA56" s="126">
        <f t="shared" si="2"/>
        <v>51.775731334819206</v>
      </c>
      <c r="AB56" s="126">
        <f t="shared" si="3"/>
        <v>0.0042686651807954945</v>
      </c>
    </row>
    <row r="57" spans="1:28" s="15" customFormat="1" ht="22.5" customHeight="1">
      <c r="A57" s="6"/>
      <c r="B57" s="6"/>
      <c r="C57" s="12" t="s">
        <v>194</v>
      </c>
      <c r="D57" s="6"/>
      <c r="E57" s="6"/>
      <c r="F57" s="40" t="s">
        <v>766</v>
      </c>
      <c r="G57" s="40" t="s">
        <v>767</v>
      </c>
      <c r="H57" s="40" t="s">
        <v>17</v>
      </c>
      <c r="I57" s="40" t="s">
        <v>768</v>
      </c>
      <c r="J57" s="40" t="s">
        <v>769</v>
      </c>
      <c r="K57" s="40" t="s">
        <v>770</v>
      </c>
      <c r="L57" s="6" t="s">
        <v>17</v>
      </c>
      <c r="M57" s="12" t="s">
        <v>17</v>
      </c>
      <c r="N57" s="13" t="s">
        <v>17</v>
      </c>
      <c r="O57" s="13" t="s">
        <v>17</v>
      </c>
      <c r="P57" s="13" t="s">
        <v>17</v>
      </c>
      <c r="Q57" s="40" t="s">
        <v>639</v>
      </c>
      <c r="R57" s="49" t="s">
        <v>640</v>
      </c>
      <c r="S57" s="57" t="s">
        <v>771</v>
      </c>
      <c r="T57" s="117" t="s">
        <v>772</v>
      </c>
      <c r="U57" s="120">
        <f>84771860/1506682756*100</f>
        <v>5.626390802072736</v>
      </c>
      <c r="V57" s="120">
        <f>848665410/1506682756*100</f>
        <v>56.32674872134794</v>
      </c>
      <c r="Y57" s="126">
        <f t="shared" si="0"/>
        <v>7.4372926533047625</v>
      </c>
      <c r="Z57" s="126">
        <f t="shared" si="1"/>
        <v>0.0027073466952378666</v>
      </c>
      <c r="AA57" s="126">
        <f t="shared" si="2"/>
        <v>59.506509501205194</v>
      </c>
      <c r="AB57" s="126">
        <f t="shared" si="3"/>
        <v>0.003490498794803898</v>
      </c>
    </row>
    <row r="58" spans="1:28" s="15" customFormat="1" ht="33" customHeight="1">
      <c r="A58" s="6"/>
      <c r="B58" s="6"/>
      <c r="C58" s="12"/>
      <c r="D58" s="12" t="s">
        <v>18</v>
      </c>
      <c r="E58" s="6" t="s">
        <v>795</v>
      </c>
      <c r="F58" s="40">
        <v>283879136</v>
      </c>
      <c r="G58" s="40">
        <v>22491761</v>
      </c>
      <c r="H58" s="40" t="s">
        <v>17</v>
      </c>
      <c r="I58" s="40">
        <v>1740000</v>
      </c>
      <c r="J58" s="40">
        <v>445965</v>
      </c>
      <c r="K58" s="40">
        <v>259201410</v>
      </c>
      <c r="L58" s="116" t="s">
        <v>419</v>
      </c>
      <c r="M58" s="43" t="s">
        <v>154</v>
      </c>
      <c r="N58" s="49" t="s">
        <v>321</v>
      </c>
      <c r="O58" s="49" t="s">
        <v>129</v>
      </c>
      <c r="P58" s="49" t="s">
        <v>375</v>
      </c>
      <c r="Q58" s="40" t="s">
        <v>17</v>
      </c>
      <c r="R58" s="44" t="s">
        <v>17</v>
      </c>
      <c r="S58" s="40" t="s">
        <v>641</v>
      </c>
      <c r="T58" s="47" t="s">
        <v>642</v>
      </c>
      <c r="V58" s="20"/>
      <c r="Y58" s="126" t="e">
        <f t="shared" si="0"/>
        <v>#VALUE!</v>
      </c>
      <c r="Z58" s="126" t="e">
        <f t="shared" si="1"/>
        <v>#VALUE!</v>
      </c>
      <c r="AA58" s="126">
        <f t="shared" si="2"/>
        <v>99.083176017557</v>
      </c>
      <c r="AB58" s="126">
        <f t="shared" si="3"/>
        <v>-0.0031760175569957028</v>
      </c>
    </row>
    <row r="59" spans="1:30" s="15" customFormat="1" ht="56.25" customHeight="1">
      <c r="A59" s="3"/>
      <c r="B59" s="3"/>
      <c r="C59" s="3"/>
      <c r="D59" s="3" t="s">
        <v>19</v>
      </c>
      <c r="E59" s="6" t="s">
        <v>301</v>
      </c>
      <c r="F59" s="7">
        <v>236871164</v>
      </c>
      <c r="G59" s="40">
        <v>14823202</v>
      </c>
      <c r="H59" s="7" t="s">
        <v>17</v>
      </c>
      <c r="I59" s="7">
        <v>8155000</v>
      </c>
      <c r="J59" s="40">
        <v>234000</v>
      </c>
      <c r="K59" s="7">
        <v>213658962</v>
      </c>
      <c r="L59" s="115" t="s">
        <v>416</v>
      </c>
      <c r="M59" s="12" t="s">
        <v>417</v>
      </c>
      <c r="N59" s="33" t="s">
        <v>322</v>
      </c>
      <c r="O59" s="33" t="s">
        <v>323</v>
      </c>
      <c r="P59" s="33" t="s">
        <v>421</v>
      </c>
      <c r="Q59" s="40">
        <v>5474911</v>
      </c>
      <c r="R59" s="49" t="s">
        <v>643</v>
      </c>
      <c r="S59" s="40" t="s">
        <v>644</v>
      </c>
      <c r="T59" s="47" t="s">
        <v>645</v>
      </c>
      <c r="V59" s="20"/>
      <c r="W59" s="16"/>
      <c r="X59" s="16"/>
      <c r="Y59" s="126">
        <f t="shared" si="0"/>
        <v>2.3113455042590156</v>
      </c>
      <c r="Z59" s="126">
        <f t="shared" si="1"/>
        <v>-0.0013455042590155841</v>
      </c>
      <c r="AA59" s="126">
        <f t="shared" si="2"/>
        <v>95.18780724191484</v>
      </c>
      <c r="AB59" s="126">
        <f t="shared" si="3"/>
        <v>0.002192758085158175</v>
      </c>
      <c r="AC59" s="16"/>
      <c r="AD59" s="16"/>
    </row>
    <row r="60" spans="1:30" s="15" customFormat="1" ht="28.5" customHeight="1">
      <c r="A60" s="3"/>
      <c r="B60" s="3"/>
      <c r="C60" s="3"/>
      <c r="D60" s="3" t="s">
        <v>20</v>
      </c>
      <c r="E60" s="6" t="s">
        <v>302</v>
      </c>
      <c r="F60" s="40">
        <v>79556688</v>
      </c>
      <c r="G60" s="40">
        <v>8231988</v>
      </c>
      <c r="H60" s="40" t="s">
        <v>17</v>
      </c>
      <c r="I60" s="40">
        <v>3515000</v>
      </c>
      <c r="J60" s="40">
        <v>333000</v>
      </c>
      <c r="K60" s="40">
        <v>67476700</v>
      </c>
      <c r="L60" s="116" t="s">
        <v>420</v>
      </c>
      <c r="M60" s="43" t="s">
        <v>324</v>
      </c>
      <c r="N60" s="49" t="s">
        <v>325</v>
      </c>
      <c r="O60" s="49" t="s">
        <v>326</v>
      </c>
      <c r="P60" s="49" t="s">
        <v>376</v>
      </c>
      <c r="Q60" s="40">
        <v>822130</v>
      </c>
      <c r="R60" s="49" t="s">
        <v>646</v>
      </c>
      <c r="S60" s="40" t="s">
        <v>773</v>
      </c>
      <c r="T60" s="117" t="s">
        <v>774</v>
      </c>
      <c r="V60" s="20"/>
      <c r="W60" s="16"/>
      <c r="X60" s="16"/>
      <c r="Y60" s="126">
        <f t="shared" si="0"/>
        <v>1.0333889213688734</v>
      </c>
      <c r="Z60" s="126">
        <f t="shared" si="1"/>
        <v>-0.0033889213688733655</v>
      </c>
      <c r="AA60" s="126">
        <f t="shared" si="2"/>
        <v>87.66595085004042</v>
      </c>
      <c r="AB60" s="126">
        <f t="shared" si="3"/>
        <v>0.004049149959584497</v>
      </c>
      <c r="AC60" s="16"/>
      <c r="AD60" s="16"/>
    </row>
    <row r="61" spans="1:45" s="15" customFormat="1" ht="49.5" customHeight="1">
      <c r="A61" s="3"/>
      <c r="B61" s="3"/>
      <c r="C61" s="3"/>
      <c r="D61" s="3" t="s">
        <v>28</v>
      </c>
      <c r="E61" s="182" t="s">
        <v>854</v>
      </c>
      <c r="F61" s="7">
        <v>5511156</v>
      </c>
      <c r="G61" s="40">
        <v>821040</v>
      </c>
      <c r="H61" s="7" t="s">
        <v>17</v>
      </c>
      <c r="I61" s="7">
        <v>795000</v>
      </c>
      <c r="J61" s="40">
        <v>9000</v>
      </c>
      <c r="K61" s="7">
        <v>3886116</v>
      </c>
      <c r="L61" s="34" t="s">
        <v>327</v>
      </c>
      <c r="M61" s="12" t="s">
        <v>41</v>
      </c>
      <c r="N61" s="33" t="s">
        <v>328</v>
      </c>
      <c r="O61" s="33" t="s">
        <v>329</v>
      </c>
      <c r="P61" s="33" t="s">
        <v>172</v>
      </c>
      <c r="Q61" s="40">
        <v>330095</v>
      </c>
      <c r="R61" s="49" t="s">
        <v>647</v>
      </c>
      <c r="S61" s="40" t="s">
        <v>648</v>
      </c>
      <c r="T61" s="47" t="s">
        <v>649</v>
      </c>
      <c r="V61" s="20"/>
      <c r="W61" s="17"/>
      <c r="X61" s="17"/>
      <c r="Y61" s="126">
        <f t="shared" si="0"/>
        <v>5.989578230048288</v>
      </c>
      <c r="Z61" s="126">
        <f t="shared" si="1"/>
        <v>0.00042176995171239184</v>
      </c>
      <c r="AA61" s="126">
        <f t="shared" si="2"/>
        <v>54.23918321310447</v>
      </c>
      <c r="AB61" s="126">
        <f t="shared" si="3"/>
        <v>0.0008167868955339941</v>
      </c>
      <c r="AC61" s="17"/>
      <c r="AD61" s="17"/>
      <c r="AE61" s="17"/>
      <c r="AF61" s="17"/>
      <c r="AG61" s="17"/>
      <c r="AH61" s="17"/>
      <c r="AI61" s="17"/>
      <c r="AJ61" s="17"/>
      <c r="AK61" s="17"/>
      <c r="AL61" s="17"/>
      <c r="AM61" s="17"/>
      <c r="AN61" s="17"/>
      <c r="AO61" s="17"/>
      <c r="AP61" s="17"/>
      <c r="AQ61" s="17"/>
      <c r="AR61" s="17"/>
      <c r="AS61" s="17"/>
    </row>
    <row r="62" spans="1:45" s="15" customFormat="1" ht="35.25" customHeight="1">
      <c r="A62" s="3"/>
      <c r="B62" s="3"/>
      <c r="C62" s="3"/>
      <c r="D62" s="3" t="s">
        <v>29</v>
      </c>
      <c r="E62" s="6" t="s">
        <v>303</v>
      </c>
      <c r="F62" s="7">
        <v>110460147</v>
      </c>
      <c r="G62" s="7">
        <v>9147161</v>
      </c>
      <c r="H62" s="7" t="s">
        <v>17</v>
      </c>
      <c r="I62" s="7">
        <v>7065000</v>
      </c>
      <c r="J62" s="7">
        <v>356854</v>
      </c>
      <c r="K62" s="7">
        <v>93891132</v>
      </c>
      <c r="L62" s="34" t="s">
        <v>330</v>
      </c>
      <c r="M62" s="12" t="s">
        <v>32</v>
      </c>
      <c r="N62" s="33" t="s">
        <v>331</v>
      </c>
      <c r="O62" s="33" t="s">
        <v>332</v>
      </c>
      <c r="P62" s="33" t="s">
        <v>173</v>
      </c>
      <c r="Q62" s="7">
        <v>5279951</v>
      </c>
      <c r="R62" s="33" t="s">
        <v>650</v>
      </c>
      <c r="S62" s="7" t="s">
        <v>651</v>
      </c>
      <c r="T62" s="14" t="s">
        <v>652</v>
      </c>
      <c r="V62" s="20"/>
      <c r="W62" s="17"/>
      <c r="X62" s="17"/>
      <c r="Y62" s="126">
        <f t="shared" si="0"/>
        <v>4.779960142548063</v>
      </c>
      <c r="Z62" s="126">
        <f t="shared" si="1"/>
        <v>3.985745193713086E-05</v>
      </c>
      <c r="AA62" s="126">
        <f t="shared" si="2"/>
        <v>68.21938956861972</v>
      </c>
      <c r="AB62" s="126">
        <f t="shared" si="3"/>
        <v>0.0006104313802808292</v>
      </c>
      <c r="AC62" s="17"/>
      <c r="AD62" s="17"/>
      <c r="AE62" s="17"/>
      <c r="AF62" s="17"/>
      <c r="AG62" s="17"/>
      <c r="AH62" s="17"/>
      <c r="AI62" s="17"/>
      <c r="AJ62" s="17"/>
      <c r="AK62" s="17"/>
      <c r="AL62" s="17"/>
      <c r="AM62" s="17"/>
      <c r="AN62" s="17"/>
      <c r="AO62" s="17"/>
      <c r="AP62" s="17"/>
      <c r="AQ62" s="17"/>
      <c r="AR62" s="17"/>
      <c r="AS62" s="17"/>
    </row>
    <row r="63" spans="1:45" s="15" customFormat="1" ht="25.5" customHeight="1">
      <c r="A63" s="3"/>
      <c r="B63" s="3"/>
      <c r="C63" s="3"/>
      <c r="D63" s="3" t="s">
        <v>30</v>
      </c>
      <c r="E63" s="6" t="s">
        <v>304</v>
      </c>
      <c r="F63" s="7">
        <v>3470000</v>
      </c>
      <c r="G63" s="7">
        <v>36346</v>
      </c>
      <c r="H63" s="7" t="s">
        <v>17</v>
      </c>
      <c r="I63" s="7">
        <v>833000</v>
      </c>
      <c r="J63" s="7">
        <v>16000</v>
      </c>
      <c r="K63" s="7">
        <v>2584654</v>
      </c>
      <c r="L63" s="174" t="s">
        <v>839</v>
      </c>
      <c r="M63" s="12" t="s">
        <v>94</v>
      </c>
      <c r="N63" s="33" t="s">
        <v>164</v>
      </c>
      <c r="O63" s="33" t="s">
        <v>333</v>
      </c>
      <c r="P63" s="33" t="s">
        <v>412</v>
      </c>
      <c r="Q63" s="7">
        <v>698723</v>
      </c>
      <c r="R63" s="33" t="s">
        <v>653</v>
      </c>
      <c r="S63" s="7" t="s">
        <v>654</v>
      </c>
      <c r="T63" s="118" t="s">
        <v>655</v>
      </c>
      <c r="V63" s="20"/>
      <c r="W63" s="17"/>
      <c r="X63" s="17"/>
      <c r="Y63" s="126">
        <f t="shared" si="0"/>
        <v>20.136109510086456</v>
      </c>
      <c r="Z63" s="126">
        <f t="shared" si="1"/>
        <v>0.0038904899135445703</v>
      </c>
      <c r="AA63" s="126">
        <f t="shared" si="2"/>
        <v>99.90965417867436</v>
      </c>
      <c r="AB63" s="126">
        <f t="shared" si="3"/>
        <v>0.00034582132563798496</v>
      </c>
      <c r="AC63" s="17"/>
      <c r="AD63" s="17"/>
      <c r="AE63" s="17"/>
      <c r="AF63" s="17"/>
      <c r="AG63" s="17"/>
      <c r="AH63" s="17"/>
      <c r="AI63" s="17"/>
      <c r="AJ63" s="17"/>
      <c r="AK63" s="17"/>
      <c r="AL63" s="17"/>
      <c r="AM63" s="17"/>
      <c r="AN63" s="17"/>
      <c r="AO63" s="17"/>
      <c r="AP63" s="17"/>
      <c r="AQ63" s="17"/>
      <c r="AR63" s="17"/>
      <c r="AS63" s="17"/>
    </row>
    <row r="64" spans="1:45" s="15" customFormat="1" ht="63.75" customHeight="1">
      <c r="A64" s="3"/>
      <c r="B64" s="3"/>
      <c r="C64" s="3"/>
      <c r="D64" s="3" t="s">
        <v>21</v>
      </c>
      <c r="E64" s="6" t="s">
        <v>413</v>
      </c>
      <c r="F64" s="7">
        <v>16101483</v>
      </c>
      <c r="G64" s="7">
        <v>1158793</v>
      </c>
      <c r="H64" s="7" t="s">
        <v>17</v>
      </c>
      <c r="I64" s="7">
        <v>2014000</v>
      </c>
      <c r="J64" s="7">
        <v>74000</v>
      </c>
      <c r="K64" s="7">
        <v>12854690</v>
      </c>
      <c r="L64" s="178" t="s">
        <v>423</v>
      </c>
      <c r="M64" s="12" t="s">
        <v>33</v>
      </c>
      <c r="N64" s="33" t="s">
        <v>334</v>
      </c>
      <c r="O64" s="33" t="s">
        <v>656</v>
      </c>
      <c r="P64" s="33" t="s">
        <v>657</v>
      </c>
      <c r="Q64" s="7">
        <v>1955855</v>
      </c>
      <c r="R64" s="33" t="s">
        <v>658</v>
      </c>
      <c r="S64" s="58">
        <v>13550292</v>
      </c>
      <c r="T64" s="118" t="s">
        <v>659</v>
      </c>
      <c r="V64" s="20"/>
      <c r="W64" s="17"/>
      <c r="X64" s="17"/>
      <c r="Y64" s="126">
        <f>Q64/F64*100</f>
        <v>12.147048815317198</v>
      </c>
      <c r="Z64" s="126">
        <f>R64-Y64</f>
        <v>0.002951184682801866</v>
      </c>
      <c r="AA64" s="126">
        <f>S64/F64*100</f>
        <v>84.15555262828896</v>
      </c>
      <c r="AB64" s="126">
        <f>T64-AA64</f>
        <v>0.0044473717110378175</v>
      </c>
      <c r="AC64" s="17"/>
      <c r="AD64" s="17"/>
      <c r="AE64" s="17"/>
      <c r="AF64" s="17"/>
      <c r="AG64" s="17"/>
      <c r="AH64" s="17"/>
      <c r="AI64" s="17"/>
      <c r="AJ64" s="17"/>
      <c r="AK64" s="17"/>
      <c r="AL64" s="17"/>
      <c r="AM64" s="17"/>
      <c r="AN64" s="17"/>
      <c r="AO64" s="17"/>
      <c r="AP64" s="17"/>
      <c r="AQ64" s="17"/>
      <c r="AR64" s="17"/>
      <c r="AS64" s="17"/>
    </row>
    <row r="65" spans="1:45" s="15" customFormat="1" ht="35.25" customHeight="1">
      <c r="A65" s="3"/>
      <c r="B65" s="3"/>
      <c r="C65" s="3"/>
      <c r="D65" s="3" t="s">
        <v>31</v>
      </c>
      <c r="E65" s="6" t="s">
        <v>305</v>
      </c>
      <c r="F65" s="7">
        <v>57323960</v>
      </c>
      <c r="G65" s="7">
        <v>4780193</v>
      </c>
      <c r="H65" s="7" t="s">
        <v>17</v>
      </c>
      <c r="I65" s="7">
        <v>10705600</v>
      </c>
      <c r="J65" s="7">
        <v>157118</v>
      </c>
      <c r="K65" s="7">
        <v>41681049</v>
      </c>
      <c r="L65" s="34" t="s">
        <v>335</v>
      </c>
      <c r="M65" s="12" t="s">
        <v>59</v>
      </c>
      <c r="N65" s="33" t="s">
        <v>336</v>
      </c>
      <c r="O65" s="33" t="s">
        <v>337</v>
      </c>
      <c r="P65" s="33" t="s">
        <v>660</v>
      </c>
      <c r="Q65" s="7">
        <v>22183785</v>
      </c>
      <c r="R65" s="13" t="s">
        <v>661</v>
      </c>
      <c r="S65" s="7">
        <v>27999286</v>
      </c>
      <c r="T65" s="14" t="s">
        <v>662</v>
      </c>
      <c r="V65" s="20"/>
      <c r="W65" s="17"/>
      <c r="X65" s="17"/>
      <c r="Y65" s="126">
        <f>Q65/F65*100</f>
        <v>38.6989750882528</v>
      </c>
      <c r="Z65" s="126">
        <f>R65-Y65</f>
        <v>0.001024911747201429</v>
      </c>
      <c r="AA65" s="126">
        <f>S65/F65*100</f>
        <v>48.84394937125767</v>
      </c>
      <c r="AB65" s="126">
        <f>T65-AA65</f>
        <v>-0.003949371257668588</v>
      </c>
      <c r="AC65" s="17"/>
      <c r="AD65" s="17"/>
      <c r="AE65" s="17"/>
      <c r="AF65" s="17"/>
      <c r="AG65" s="17"/>
      <c r="AH65" s="17"/>
      <c r="AI65" s="17"/>
      <c r="AJ65" s="17"/>
      <c r="AK65" s="17"/>
      <c r="AL65" s="17"/>
      <c r="AM65" s="17"/>
      <c r="AN65" s="17"/>
      <c r="AO65" s="17"/>
      <c r="AP65" s="17"/>
      <c r="AQ65" s="17"/>
      <c r="AR65" s="17"/>
      <c r="AS65" s="17"/>
    </row>
    <row r="66" spans="1:45" s="15" customFormat="1" ht="70.5" customHeight="1">
      <c r="A66" s="4"/>
      <c r="B66" s="4"/>
      <c r="C66" s="4"/>
      <c r="D66" s="4" t="s">
        <v>34</v>
      </c>
      <c r="E66" s="10" t="s">
        <v>306</v>
      </c>
      <c r="F66" s="8">
        <v>60679149</v>
      </c>
      <c r="G66" s="8">
        <v>4913015</v>
      </c>
      <c r="H66" s="8" t="s">
        <v>17</v>
      </c>
      <c r="I66" s="8">
        <v>10718000</v>
      </c>
      <c r="J66" s="8">
        <v>161000</v>
      </c>
      <c r="K66" s="8">
        <v>44887134</v>
      </c>
      <c r="L66" s="41" t="s">
        <v>338</v>
      </c>
      <c r="M66" s="9" t="s">
        <v>60</v>
      </c>
      <c r="N66" s="50" t="s">
        <v>339</v>
      </c>
      <c r="O66" s="50" t="s">
        <v>17</v>
      </c>
      <c r="P66" s="50" t="s">
        <v>17</v>
      </c>
      <c r="Q66" s="8">
        <v>11078485</v>
      </c>
      <c r="R66" s="11" t="s">
        <v>663</v>
      </c>
      <c r="S66" s="8">
        <v>33781178</v>
      </c>
      <c r="T66" s="45" t="s">
        <v>664</v>
      </c>
      <c r="V66" s="20"/>
      <c r="W66" s="17"/>
      <c r="X66" s="17"/>
      <c r="Y66" s="126">
        <f>Q66/F66*100</f>
        <v>18.257482483810048</v>
      </c>
      <c r="Z66" s="126">
        <f>R66-Y66</f>
        <v>0.0025175161899539944</v>
      </c>
      <c r="AA66" s="126">
        <f>S66/F66*100</f>
        <v>55.671805812569986</v>
      </c>
      <c r="AB66" s="126">
        <f>T66-AA66</f>
        <v>-0.0018058125699838001</v>
      </c>
      <c r="AC66" s="17"/>
      <c r="AD66" s="17"/>
      <c r="AE66" s="17"/>
      <c r="AF66" s="17"/>
      <c r="AG66" s="17"/>
      <c r="AH66" s="17"/>
      <c r="AI66" s="17"/>
      <c r="AJ66" s="17"/>
      <c r="AK66" s="17"/>
      <c r="AL66" s="17"/>
      <c r="AM66" s="17"/>
      <c r="AN66" s="17"/>
      <c r="AO66" s="17"/>
      <c r="AP66" s="17"/>
      <c r="AQ66" s="17"/>
      <c r="AR66" s="17"/>
      <c r="AS66" s="17"/>
    </row>
    <row r="67" spans="4:28" s="59" customFormat="1" ht="30" customHeight="1">
      <c r="D67" s="169"/>
      <c r="E67" s="202" t="s">
        <v>0</v>
      </c>
      <c r="F67" s="202"/>
      <c r="G67" s="202"/>
      <c r="H67" s="202"/>
      <c r="I67" s="202"/>
      <c r="J67" s="202"/>
      <c r="K67" s="202"/>
      <c r="L67" s="194" t="s">
        <v>826</v>
      </c>
      <c r="M67" s="194"/>
      <c r="N67" s="194"/>
      <c r="O67" s="194"/>
      <c r="P67" s="194"/>
      <c r="Q67" s="194"/>
      <c r="R67" s="195"/>
      <c r="S67" s="195"/>
      <c r="T67" s="195"/>
      <c r="U67" s="60"/>
      <c r="V67" s="84"/>
      <c r="Y67" s="126" t="e">
        <f t="shared" si="0"/>
        <v>#DIV/0!</v>
      </c>
      <c r="Z67" s="126" t="e">
        <f t="shared" si="1"/>
        <v>#DIV/0!</v>
      </c>
      <c r="AA67" s="126" t="e">
        <f t="shared" si="2"/>
        <v>#DIV/0!</v>
      </c>
      <c r="AB67" s="126" t="e">
        <f t="shared" si="3"/>
        <v>#DIV/0!</v>
      </c>
    </row>
    <row r="68" spans="5:28" ht="21" customHeight="1">
      <c r="E68" s="170"/>
      <c r="F68" s="63"/>
      <c r="G68" s="63"/>
      <c r="H68" s="63"/>
      <c r="I68" s="63"/>
      <c r="J68" s="63"/>
      <c r="K68" s="63"/>
      <c r="L68" s="64"/>
      <c r="M68" s="63"/>
      <c r="N68" s="65"/>
      <c r="O68" s="65"/>
      <c r="P68" s="65"/>
      <c r="Q68" s="66"/>
      <c r="R68" s="67"/>
      <c r="S68" s="68"/>
      <c r="T68" s="69" t="s">
        <v>1</v>
      </c>
      <c r="V68" s="84"/>
      <c r="Y68" s="126" t="e">
        <f t="shared" si="0"/>
        <v>#DIV/0!</v>
      </c>
      <c r="Z68" s="126" t="e">
        <f t="shared" si="1"/>
        <v>#DIV/0!</v>
      </c>
      <c r="AA68" s="126" t="e">
        <f t="shared" si="2"/>
        <v>#DIV/0!</v>
      </c>
      <c r="AB68" s="126" t="e">
        <f t="shared" si="3"/>
        <v>#VALUE!</v>
      </c>
    </row>
    <row r="69" spans="1:28" ht="18" customHeight="1">
      <c r="A69" s="203" t="s">
        <v>22</v>
      </c>
      <c r="B69" s="213"/>
      <c r="C69" s="213"/>
      <c r="D69" s="213"/>
      <c r="E69" s="214"/>
      <c r="F69" s="183" t="s">
        <v>2</v>
      </c>
      <c r="G69" s="184"/>
      <c r="H69" s="184"/>
      <c r="I69" s="184"/>
      <c r="J69" s="184"/>
      <c r="K69" s="184"/>
      <c r="L69" s="184" t="s">
        <v>3</v>
      </c>
      <c r="M69" s="184"/>
      <c r="N69" s="184"/>
      <c r="O69" s="184"/>
      <c r="P69" s="185"/>
      <c r="Q69" s="183" t="s">
        <v>4</v>
      </c>
      <c r="R69" s="184"/>
      <c r="S69" s="184"/>
      <c r="T69" s="184"/>
      <c r="V69" s="84"/>
      <c r="Y69" s="126" t="e">
        <f t="shared" si="0"/>
        <v>#VALUE!</v>
      </c>
      <c r="Z69" s="126" t="e">
        <f t="shared" si="1"/>
        <v>#VALUE!</v>
      </c>
      <c r="AA69" s="126" t="e">
        <f t="shared" si="2"/>
        <v>#VALUE!</v>
      </c>
      <c r="AB69" s="126" t="e">
        <f t="shared" si="3"/>
        <v>#VALUE!</v>
      </c>
    </row>
    <row r="70" spans="1:28" ht="18" customHeight="1">
      <c r="A70" s="215"/>
      <c r="B70" s="215"/>
      <c r="C70" s="215"/>
      <c r="D70" s="215"/>
      <c r="E70" s="216"/>
      <c r="F70" s="192" t="s">
        <v>5</v>
      </c>
      <c r="G70" s="183" t="s">
        <v>6</v>
      </c>
      <c r="H70" s="184"/>
      <c r="I70" s="184"/>
      <c r="J70" s="184"/>
      <c r="K70" s="185"/>
      <c r="L70" s="186" t="s">
        <v>189</v>
      </c>
      <c r="M70" s="226" t="s">
        <v>7</v>
      </c>
      <c r="N70" s="199" t="s">
        <v>381</v>
      </c>
      <c r="O70" s="199" t="s">
        <v>382</v>
      </c>
      <c r="P70" s="189" t="s">
        <v>383</v>
      </c>
      <c r="Q70" s="183" t="s">
        <v>8</v>
      </c>
      <c r="R70" s="185"/>
      <c r="S70" s="183" t="s">
        <v>9</v>
      </c>
      <c r="T70" s="184"/>
      <c r="V70" s="84"/>
      <c r="Y70" s="126" t="e">
        <f t="shared" si="0"/>
        <v>#VALUE!</v>
      </c>
      <c r="Z70" s="126" t="e">
        <f t="shared" si="1"/>
        <v>#VALUE!</v>
      </c>
      <c r="AA70" s="126" t="e">
        <f t="shared" si="2"/>
        <v>#VALUE!</v>
      </c>
      <c r="AB70" s="126" t="e">
        <f t="shared" si="3"/>
        <v>#VALUE!</v>
      </c>
    </row>
    <row r="71" spans="1:28" ht="18" customHeight="1">
      <c r="A71" s="215"/>
      <c r="B71" s="215"/>
      <c r="C71" s="215"/>
      <c r="D71" s="215"/>
      <c r="E71" s="216"/>
      <c r="F71" s="198"/>
      <c r="G71" s="229" t="s">
        <v>10</v>
      </c>
      <c r="H71" s="207"/>
      <c r="I71" s="207"/>
      <c r="J71" s="208"/>
      <c r="K71" s="192" t="s">
        <v>11</v>
      </c>
      <c r="L71" s="187"/>
      <c r="M71" s="227"/>
      <c r="N71" s="200"/>
      <c r="O71" s="200"/>
      <c r="P71" s="190"/>
      <c r="Q71" s="192" t="s">
        <v>12</v>
      </c>
      <c r="R71" s="189" t="s">
        <v>38</v>
      </c>
      <c r="S71" s="192" t="s">
        <v>12</v>
      </c>
      <c r="T71" s="196" t="s">
        <v>38</v>
      </c>
      <c r="V71" s="84"/>
      <c r="Y71" s="126" t="e">
        <f t="shared" si="0"/>
        <v>#VALUE!</v>
      </c>
      <c r="Z71" s="126" t="e">
        <f t="shared" si="1"/>
        <v>#VALUE!</v>
      </c>
      <c r="AA71" s="126" t="e">
        <f t="shared" si="2"/>
        <v>#VALUE!</v>
      </c>
      <c r="AB71" s="126" t="e">
        <f t="shared" si="3"/>
        <v>#VALUE!</v>
      </c>
    </row>
    <row r="72" spans="1:28" ht="33" customHeight="1">
      <c r="A72" s="217"/>
      <c r="B72" s="217"/>
      <c r="C72" s="217"/>
      <c r="D72" s="217"/>
      <c r="E72" s="218"/>
      <c r="F72" s="193"/>
      <c r="G72" s="73" t="s">
        <v>13</v>
      </c>
      <c r="H72" s="75" t="s">
        <v>14</v>
      </c>
      <c r="I72" s="76" t="s">
        <v>15</v>
      </c>
      <c r="J72" s="72" t="s">
        <v>16</v>
      </c>
      <c r="K72" s="193"/>
      <c r="L72" s="188"/>
      <c r="M72" s="228"/>
      <c r="N72" s="201"/>
      <c r="O72" s="201"/>
      <c r="P72" s="191"/>
      <c r="Q72" s="193"/>
      <c r="R72" s="191"/>
      <c r="S72" s="193"/>
      <c r="T72" s="197"/>
      <c r="V72" s="84"/>
      <c r="Y72" s="126" t="e">
        <f t="shared" si="0"/>
        <v>#DIV/0!</v>
      </c>
      <c r="Z72" s="126" t="e">
        <f t="shared" si="1"/>
        <v>#DIV/0!</v>
      </c>
      <c r="AA72" s="126" t="e">
        <f t="shared" si="2"/>
        <v>#DIV/0!</v>
      </c>
      <c r="AB72" s="126" t="e">
        <f t="shared" si="3"/>
        <v>#DIV/0!</v>
      </c>
    </row>
    <row r="73" spans="1:28" ht="5.25" customHeight="1">
      <c r="A73" s="74"/>
      <c r="B73" s="74"/>
      <c r="C73" s="74"/>
      <c r="D73" s="137"/>
      <c r="E73" s="137"/>
      <c r="F73" s="77"/>
      <c r="G73" s="77"/>
      <c r="H73" s="78"/>
      <c r="I73" s="77"/>
      <c r="J73" s="77"/>
      <c r="K73" s="77"/>
      <c r="L73" s="70"/>
      <c r="M73" s="78"/>
      <c r="N73" s="85"/>
      <c r="O73" s="85"/>
      <c r="P73" s="86"/>
      <c r="Q73" s="77"/>
      <c r="R73" s="86"/>
      <c r="S73" s="77"/>
      <c r="T73" s="86"/>
      <c r="V73" s="84"/>
      <c r="Y73" s="126" t="e">
        <f t="shared" si="0"/>
        <v>#DIV/0!</v>
      </c>
      <c r="Z73" s="126" t="e">
        <f t="shared" si="1"/>
        <v>#DIV/0!</v>
      </c>
      <c r="AA73" s="126" t="e">
        <f t="shared" si="2"/>
        <v>#DIV/0!</v>
      </c>
      <c r="AB73" s="126" t="e">
        <f t="shared" si="3"/>
        <v>#DIV/0!</v>
      </c>
    </row>
    <row r="74" spans="1:45" s="15" customFormat="1" ht="33" customHeight="1">
      <c r="A74" s="3"/>
      <c r="B74" s="3"/>
      <c r="C74" s="3"/>
      <c r="D74" s="3" t="s">
        <v>35</v>
      </c>
      <c r="E74" s="6" t="s">
        <v>307</v>
      </c>
      <c r="F74" s="7">
        <v>121800555</v>
      </c>
      <c r="G74" s="40">
        <v>12194083</v>
      </c>
      <c r="H74" s="7" t="s">
        <v>17</v>
      </c>
      <c r="I74" s="7">
        <v>5998000</v>
      </c>
      <c r="J74" s="40">
        <v>78000</v>
      </c>
      <c r="K74" s="7">
        <v>103530472</v>
      </c>
      <c r="L74" s="34" t="s">
        <v>340</v>
      </c>
      <c r="M74" s="12" t="s">
        <v>42</v>
      </c>
      <c r="N74" s="33" t="s">
        <v>341</v>
      </c>
      <c r="O74" s="33" t="s">
        <v>342</v>
      </c>
      <c r="P74" s="33" t="s">
        <v>756</v>
      </c>
      <c r="Q74" s="40">
        <v>5957857</v>
      </c>
      <c r="R74" s="44" t="s">
        <v>665</v>
      </c>
      <c r="S74" s="40">
        <v>11792063</v>
      </c>
      <c r="T74" s="47" t="s">
        <v>666</v>
      </c>
      <c r="V74" s="20"/>
      <c r="W74" s="17"/>
      <c r="X74" s="17"/>
      <c r="Y74" s="126">
        <f aca="true" t="shared" si="4" ref="Y74:Y136">Q74/F74*100</f>
        <v>4.891485921390096</v>
      </c>
      <c r="Z74" s="126">
        <f aca="true" t="shared" si="5" ref="Z74:Z136">R74-Y74</f>
        <v>-0.0014859213900964008</v>
      </c>
      <c r="AA74" s="126">
        <f aca="true" t="shared" si="6" ref="AA74:AA136">S74/F74*100</f>
        <v>9.681452600934373</v>
      </c>
      <c r="AB74" s="126">
        <f aca="true" t="shared" si="7" ref="AB74:AB136">T74-AA74</f>
        <v>-0.0014526009343729385</v>
      </c>
      <c r="AC74" s="17"/>
      <c r="AD74" s="17"/>
      <c r="AE74" s="17"/>
      <c r="AF74" s="17"/>
      <c r="AG74" s="17"/>
      <c r="AH74" s="17"/>
      <c r="AI74" s="17"/>
      <c r="AJ74" s="17"/>
      <c r="AK74" s="17"/>
      <c r="AL74" s="17"/>
      <c r="AM74" s="17"/>
      <c r="AN74" s="17"/>
      <c r="AO74" s="17"/>
      <c r="AP74" s="17"/>
      <c r="AQ74" s="17"/>
      <c r="AR74" s="17"/>
      <c r="AS74" s="17"/>
    </row>
    <row r="75" spans="1:28" s="19" customFormat="1" ht="39.75" customHeight="1">
      <c r="A75" s="70"/>
      <c r="B75" s="70"/>
      <c r="C75" s="70"/>
      <c r="D75" s="3" t="s">
        <v>36</v>
      </c>
      <c r="E75" s="6" t="s">
        <v>308</v>
      </c>
      <c r="F75" s="7">
        <v>116873374</v>
      </c>
      <c r="G75" s="40">
        <v>7587719</v>
      </c>
      <c r="H75" s="7" t="s">
        <v>17</v>
      </c>
      <c r="I75" s="7">
        <v>26021000</v>
      </c>
      <c r="J75" s="40">
        <v>396141</v>
      </c>
      <c r="K75" s="7">
        <v>82868514</v>
      </c>
      <c r="L75" s="174" t="s">
        <v>840</v>
      </c>
      <c r="M75" s="12" t="s">
        <v>43</v>
      </c>
      <c r="N75" s="33" t="s">
        <v>343</v>
      </c>
      <c r="O75" s="33" t="s">
        <v>344</v>
      </c>
      <c r="P75" s="33" t="s">
        <v>748</v>
      </c>
      <c r="Q75" s="40">
        <v>7592946</v>
      </c>
      <c r="R75" s="44" t="s">
        <v>250</v>
      </c>
      <c r="S75" s="40">
        <v>81569934</v>
      </c>
      <c r="T75" s="47" t="s">
        <v>667</v>
      </c>
      <c r="U75" s="70"/>
      <c r="V75" s="20"/>
      <c r="Y75" s="126">
        <f t="shared" si="4"/>
        <v>6.496728673204899</v>
      </c>
      <c r="Z75" s="126">
        <f t="shared" si="5"/>
        <v>0.003271326795101004</v>
      </c>
      <c r="AA75" s="126">
        <f t="shared" si="6"/>
        <v>69.79342788546518</v>
      </c>
      <c r="AB75" s="126">
        <f t="shared" si="7"/>
        <v>-0.0034278854651716983</v>
      </c>
    </row>
    <row r="76" spans="1:45" s="15" customFormat="1" ht="30" customHeight="1">
      <c r="A76" s="3"/>
      <c r="B76" s="3"/>
      <c r="C76" s="3"/>
      <c r="D76" s="3" t="s">
        <v>37</v>
      </c>
      <c r="E76" s="6" t="s">
        <v>309</v>
      </c>
      <c r="F76" s="7">
        <v>118061691</v>
      </c>
      <c r="G76" s="40">
        <v>12082974</v>
      </c>
      <c r="H76" s="7" t="s">
        <v>17</v>
      </c>
      <c r="I76" s="7">
        <v>18760000</v>
      </c>
      <c r="J76" s="40">
        <v>338000</v>
      </c>
      <c r="K76" s="7">
        <v>86880717</v>
      </c>
      <c r="L76" s="174" t="s">
        <v>841</v>
      </c>
      <c r="M76" s="12" t="s">
        <v>668</v>
      </c>
      <c r="N76" s="33" t="s">
        <v>159</v>
      </c>
      <c r="O76" s="33" t="s">
        <v>142</v>
      </c>
      <c r="P76" s="33" t="s">
        <v>749</v>
      </c>
      <c r="Q76" s="40">
        <v>16470401</v>
      </c>
      <c r="R76" s="44" t="s">
        <v>669</v>
      </c>
      <c r="S76" s="40" t="s">
        <v>775</v>
      </c>
      <c r="T76" s="47" t="s">
        <v>776</v>
      </c>
      <c r="V76" s="20"/>
      <c r="W76" s="17"/>
      <c r="X76" s="17"/>
      <c r="Y76" s="126">
        <f t="shared" si="4"/>
        <v>13.950673466128821</v>
      </c>
      <c r="Z76" s="126">
        <f t="shared" si="5"/>
        <v>-0.000673466128821687</v>
      </c>
      <c r="AA76" s="126">
        <f t="shared" si="6"/>
        <v>43.053824292589546</v>
      </c>
      <c r="AB76" s="126">
        <f t="shared" si="7"/>
        <v>-0.003824292589548861</v>
      </c>
      <c r="AC76" s="17"/>
      <c r="AD76" s="17"/>
      <c r="AE76" s="17"/>
      <c r="AF76" s="17"/>
      <c r="AG76" s="17"/>
      <c r="AH76" s="17"/>
      <c r="AI76" s="17"/>
      <c r="AJ76" s="17"/>
      <c r="AK76" s="17"/>
      <c r="AL76" s="17"/>
      <c r="AM76" s="17"/>
      <c r="AN76" s="17"/>
      <c r="AO76" s="17"/>
      <c r="AP76" s="17"/>
      <c r="AQ76" s="17"/>
      <c r="AR76" s="17"/>
      <c r="AS76" s="17"/>
    </row>
    <row r="77" spans="1:45" s="15" customFormat="1" ht="26.25" customHeight="1">
      <c r="A77" s="3"/>
      <c r="B77" s="3"/>
      <c r="C77" s="3"/>
      <c r="D77" s="3" t="s">
        <v>79</v>
      </c>
      <c r="E77" s="6" t="s">
        <v>310</v>
      </c>
      <c r="F77" s="7">
        <v>9596238</v>
      </c>
      <c r="G77" s="40">
        <v>1345489</v>
      </c>
      <c r="H77" s="7" t="s">
        <v>17</v>
      </c>
      <c r="I77" s="7">
        <v>28000</v>
      </c>
      <c r="J77" s="40">
        <v>1000</v>
      </c>
      <c r="K77" s="7">
        <v>8221749</v>
      </c>
      <c r="L77" s="34" t="s">
        <v>345</v>
      </c>
      <c r="M77" s="12" t="s">
        <v>163</v>
      </c>
      <c r="N77" s="33" t="s">
        <v>164</v>
      </c>
      <c r="O77" s="33" t="s">
        <v>165</v>
      </c>
      <c r="P77" s="33" t="s">
        <v>670</v>
      </c>
      <c r="Q77" s="40">
        <v>18003</v>
      </c>
      <c r="R77" s="44" t="s">
        <v>671</v>
      </c>
      <c r="S77" s="40">
        <v>113983</v>
      </c>
      <c r="T77" s="47" t="s">
        <v>672</v>
      </c>
      <c r="V77" s="20"/>
      <c r="W77" s="17"/>
      <c r="X77" s="17"/>
      <c r="Y77" s="126">
        <f t="shared" si="4"/>
        <v>0.18760476761831044</v>
      </c>
      <c r="Z77" s="126">
        <f t="shared" si="5"/>
        <v>0.002395232381689566</v>
      </c>
      <c r="AA77" s="126">
        <f t="shared" si="6"/>
        <v>1.1877883812385646</v>
      </c>
      <c r="AB77" s="126">
        <f t="shared" si="7"/>
        <v>0.0022116187614353855</v>
      </c>
      <c r="AC77" s="17"/>
      <c r="AD77" s="17"/>
      <c r="AE77" s="17"/>
      <c r="AF77" s="17"/>
      <c r="AG77" s="17"/>
      <c r="AH77" s="17"/>
      <c r="AI77" s="17"/>
      <c r="AJ77" s="17"/>
      <c r="AK77" s="17"/>
      <c r="AL77" s="17"/>
      <c r="AM77" s="17"/>
      <c r="AN77" s="17"/>
      <c r="AO77" s="17"/>
      <c r="AP77" s="17"/>
      <c r="AQ77" s="17"/>
      <c r="AR77" s="17"/>
      <c r="AS77" s="17"/>
    </row>
    <row r="78" spans="1:45" s="15" customFormat="1" ht="33" customHeight="1">
      <c r="A78" s="3"/>
      <c r="B78" s="3"/>
      <c r="C78" s="3"/>
      <c r="D78" s="3" t="s">
        <v>80</v>
      </c>
      <c r="E78" s="6" t="s">
        <v>311</v>
      </c>
      <c r="F78" s="7">
        <v>2730066</v>
      </c>
      <c r="G78" s="40">
        <v>184109</v>
      </c>
      <c r="H78" s="7" t="s">
        <v>17</v>
      </c>
      <c r="I78" s="7">
        <v>679000</v>
      </c>
      <c r="J78" s="40">
        <v>15000</v>
      </c>
      <c r="K78" s="7">
        <v>1851957</v>
      </c>
      <c r="L78" s="34" t="s">
        <v>346</v>
      </c>
      <c r="M78" s="12" t="s">
        <v>347</v>
      </c>
      <c r="N78" s="33" t="s">
        <v>348</v>
      </c>
      <c r="O78" s="33" t="s">
        <v>349</v>
      </c>
      <c r="P78" s="33" t="s">
        <v>673</v>
      </c>
      <c r="Q78" s="40">
        <v>352886</v>
      </c>
      <c r="R78" s="44" t="s">
        <v>674</v>
      </c>
      <c r="S78" s="40">
        <v>2712826</v>
      </c>
      <c r="T78" s="47" t="s">
        <v>675</v>
      </c>
      <c r="V78" s="20"/>
      <c r="W78" s="17"/>
      <c r="X78" s="17"/>
      <c r="Y78" s="126">
        <f t="shared" si="4"/>
        <v>12.925914611588144</v>
      </c>
      <c r="Z78" s="126">
        <f t="shared" si="5"/>
        <v>0.004085388411855462</v>
      </c>
      <c r="AA78" s="126">
        <f t="shared" si="6"/>
        <v>99.36851343520632</v>
      </c>
      <c r="AB78" s="126">
        <f t="shared" si="7"/>
        <v>0.0014865647936801452</v>
      </c>
      <c r="AC78" s="17"/>
      <c r="AD78" s="17"/>
      <c r="AE78" s="17"/>
      <c r="AF78" s="17"/>
      <c r="AG78" s="17"/>
      <c r="AH78" s="17"/>
      <c r="AI78" s="17"/>
      <c r="AJ78" s="17"/>
      <c r="AK78" s="17"/>
      <c r="AL78" s="17"/>
      <c r="AM78" s="17"/>
      <c r="AN78" s="17"/>
      <c r="AO78" s="17"/>
      <c r="AP78" s="17"/>
      <c r="AQ78" s="17"/>
      <c r="AR78" s="17"/>
      <c r="AS78" s="17"/>
    </row>
    <row r="79" spans="1:45" s="15" customFormat="1" ht="66.75" customHeight="1">
      <c r="A79" s="3"/>
      <c r="B79" s="3"/>
      <c r="C79" s="3"/>
      <c r="D79" s="3" t="s">
        <v>81</v>
      </c>
      <c r="E79" s="6" t="s">
        <v>312</v>
      </c>
      <c r="F79" s="7">
        <v>9562068</v>
      </c>
      <c r="G79" s="7">
        <v>1410310</v>
      </c>
      <c r="H79" s="7" t="s">
        <v>17</v>
      </c>
      <c r="I79" s="7">
        <v>23000</v>
      </c>
      <c r="J79" s="40">
        <v>1000</v>
      </c>
      <c r="K79" s="7">
        <v>8127758</v>
      </c>
      <c r="L79" s="123" t="s">
        <v>424</v>
      </c>
      <c r="M79" s="12" t="s">
        <v>44</v>
      </c>
      <c r="N79" s="33" t="s">
        <v>350</v>
      </c>
      <c r="O79" s="33" t="s">
        <v>291</v>
      </c>
      <c r="P79" s="33" t="s">
        <v>750</v>
      </c>
      <c r="Q79" s="40">
        <v>13788</v>
      </c>
      <c r="R79" s="44" t="s">
        <v>676</v>
      </c>
      <c r="S79" s="40">
        <v>68425</v>
      </c>
      <c r="T79" s="47" t="s">
        <v>677</v>
      </c>
      <c r="V79" s="20"/>
      <c r="W79" s="17"/>
      <c r="X79" s="17"/>
      <c r="Y79" s="126">
        <f t="shared" si="4"/>
        <v>0.1441947495039776</v>
      </c>
      <c r="Z79" s="126">
        <f t="shared" si="5"/>
        <v>-0.0041947495039775795</v>
      </c>
      <c r="AA79" s="126">
        <f t="shared" si="6"/>
        <v>0.7155878832905184</v>
      </c>
      <c r="AB79" s="126">
        <f t="shared" si="7"/>
        <v>0.004412116709481606</v>
      </c>
      <c r="AC79" s="17"/>
      <c r="AD79" s="17"/>
      <c r="AE79" s="17"/>
      <c r="AF79" s="17"/>
      <c r="AG79" s="17"/>
      <c r="AH79" s="17"/>
      <c r="AI79" s="17"/>
      <c r="AJ79" s="17"/>
      <c r="AK79" s="17"/>
      <c r="AL79" s="17"/>
      <c r="AM79" s="17"/>
      <c r="AN79" s="17"/>
      <c r="AO79" s="17"/>
      <c r="AP79" s="17"/>
      <c r="AQ79" s="17"/>
      <c r="AR79" s="17"/>
      <c r="AS79" s="17"/>
    </row>
    <row r="80" spans="1:45" s="15" customFormat="1" ht="63.75" customHeight="1">
      <c r="A80" s="3"/>
      <c r="B80" s="3"/>
      <c r="C80" s="3"/>
      <c r="D80" s="3" t="s">
        <v>82</v>
      </c>
      <c r="E80" s="6" t="s">
        <v>796</v>
      </c>
      <c r="F80" s="7">
        <v>6961471</v>
      </c>
      <c r="G80" s="7">
        <v>837689</v>
      </c>
      <c r="H80" s="7" t="s">
        <v>17</v>
      </c>
      <c r="I80" s="7">
        <v>796000</v>
      </c>
      <c r="J80" s="40">
        <v>7000</v>
      </c>
      <c r="K80" s="40">
        <v>5320782</v>
      </c>
      <c r="L80" s="123" t="s">
        <v>425</v>
      </c>
      <c r="M80" s="43" t="s">
        <v>40</v>
      </c>
      <c r="N80" s="44" t="s">
        <v>352</v>
      </c>
      <c r="O80" s="44" t="s">
        <v>353</v>
      </c>
      <c r="P80" s="49" t="s">
        <v>750</v>
      </c>
      <c r="Q80" s="40">
        <v>643787</v>
      </c>
      <c r="R80" s="44" t="s">
        <v>678</v>
      </c>
      <c r="S80" s="57">
        <v>1386113</v>
      </c>
      <c r="T80" s="47" t="s">
        <v>570</v>
      </c>
      <c r="V80" s="20"/>
      <c r="W80" s="17"/>
      <c r="X80" s="17"/>
      <c r="Y80" s="126">
        <f t="shared" si="4"/>
        <v>9.247858678144318</v>
      </c>
      <c r="Z80" s="126">
        <f t="shared" si="5"/>
        <v>0.0021413218556816105</v>
      </c>
      <c r="AA80" s="126">
        <f t="shared" si="6"/>
        <v>19.911208421323597</v>
      </c>
      <c r="AB80" s="126">
        <f t="shared" si="7"/>
        <v>-0.0012084213235965535</v>
      </c>
      <c r="AC80" s="17"/>
      <c r="AD80" s="17"/>
      <c r="AE80" s="17"/>
      <c r="AF80" s="17"/>
      <c r="AG80" s="17"/>
      <c r="AH80" s="17"/>
      <c r="AI80" s="17"/>
      <c r="AJ80" s="17"/>
      <c r="AK80" s="17"/>
      <c r="AL80" s="17"/>
      <c r="AM80" s="17"/>
      <c r="AN80" s="17"/>
      <c r="AO80" s="17"/>
      <c r="AP80" s="17"/>
      <c r="AQ80" s="17"/>
      <c r="AR80" s="17"/>
      <c r="AS80" s="17"/>
    </row>
    <row r="81" spans="1:45" s="15" customFormat="1" ht="48.75" customHeight="1">
      <c r="A81" s="3"/>
      <c r="B81" s="3"/>
      <c r="C81" s="3"/>
      <c r="D81" s="3" t="s">
        <v>83</v>
      </c>
      <c r="E81" s="6" t="s">
        <v>313</v>
      </c>
      <c r="F81" s="7">
        <v>29352684</v>
      </c>
      <c r="G81" s="7">
        <v>2691903</v>
      </c>
      <c r="H81" s="7" t="s">
        <v>17</v>
      </c>
      <c r="I81" s="7">
        <v>1688000</v>
      </c>
      <c r="J81" s="40">
        <v>23000</v>
      </c>
      <c r="K81" s="40">
        <v>24949781</v>
      </c>
      <c r="L81" s="34" t="s">
        <v>354</v>
      </c>
      <c r="M81" s="43" t="s">
        <v>45</v>
      </c>
      <c r="N81" s="44" t="s">
        <v>230</v>
      </c>
      <c r="O81" s="44" t="s">
        <v>292</v>
      </c>
      <c r="P81" s="49" t="s">
        <v>751</v>
      </c>
      <c r="Q81" s="40">
        <v>1317915</v>
      </c>
      <c r="R81" s="44" t="s">
        <v>496</v>
      </c>
      <c r="S81" s="40">
        <v>3642302</v>
      </c>
      <c r="T81" s="47" t="s">
        <v>679</v>
      </c>
      <c r="V81" s="20"/>
      <c r="W81" s="17"/>
      <c r="X81" s="17"/>
      <c r="Y81" s="126">
        <f t="shared" si="4"/>
        <v>4.489930120189349</v>
      </c>
      <c r="Z81" s="126">
        <f t="shared" si="5"/>
        <v>6.987981065087467E-05</v>
      </c>
      <c r="AA81" s="126">
        <f t="shared" si="6"/>
        <v>12.408752807750052</v>
      </c>
      <c r="AB81" s="126">
        <f t="shared" si="7"/>
        <v>0.0012471922499486254</v>
      </c>
      <c r="AC81" s="17"/>
      <c r="AD81" s="17"/>
      <c r="AE81" s="17"/>
      <c r="AF81" s="17"/>
      <c r="AG81" s="17"/>
      <c r="AH81" s="17"/>
      <c r="AI81" s="17"/>
      <c r="AJ81" s="17"/>
      <c r="AK81" s="17"/>
      <c r="AL81" s="17"/>
      <c r="AM81" s="17"/>
      <c r="AN81" s="17"/>
      <c r="AO81" s="17"/>
      <c r="AP81" s="17"/>
      <c r="AQ81" s="17"/>
      <c r="AR81" s="17"/>
      <c r="AS81" s="17"/>
    </row>
    <row r="82" spans="1:45" s="15" customFormat="1" ht="33" customHeight="1">
      <c r="A82" s="3"/>
      <c r="B82" s="3"/>
      <c r="C82" s="3"/>
      <c r="D82" s="3" t="s">
        <v>84</v>
      </c>
      <c r="E82" s="6" t="s">
        <v>314</v>
      </c>
      <c r="F82" s="7">
        <v>134677061</v>
      </c>
      <c r="G82" s="7">
        <v>11932559</v>
      </c>
      <c r="H82" s="7" t="s">
        <v>17</v>
      </c>
      <c r="I82" s="7">
        <v>8175000</v>
      </c>
      <c r="J82" s="7">
        <v>94000</v>
      </c>
      <c r="K82" s="7">
        <v>114475502</v>
      </c>
      <c r="L82" s="176" t="s">
        <v>842</v>
      </c>
      <c r="M82" s="12" t="s">
        <v>61</v>
      </c>
      <c r="N82" s="33" t="s">
        <v>355</v>
      </c>
      <c r="O82" s="33" t="s">
        <v>353</v>
      </c>
      <c r="P82" s="33" t="s">
        <v>752</v>
      </c>
      <c r="Q82" s="7">
        <v>14472691</v>
      </c>
      <c r="R82" s="13" t="s">
        <v>680</v>
      </c>
      <c r="S82" s="7">
        <v>19008759</v>
      </c>
      <c r="T82" s="14" t="s">
        <v>681</v>
      </c>
      <c r="V82" s="20"/>
      <c r="W82" s="17"/>
      <c r="X82" s="17"/>
      <c r="Y82" s="126">
        <f t="shared" si="4"/>
        <v>10.74621831850043</v>
      </c>
      <c r="Z82" s="126">
        <f t="shared" si="5"/>
        <v>0.0037816814995697</v>
      </c>
      <c r="AA82" s="126">
        <f t="shared" si="6"/>
        <v>14.114325675699146</v>
      </c>
      <c r="AB82" s="126">
        <f t="shared" si="7"/>
        <v>-0.004325675699146103</v>
      </c>
      <c r="AC82" s="17"/>
      <c r="AD82" s="17"/>
      <c r="AE82" s="17"/>
      <c r="AF82" s="17"/>
      <c r="AG82" s="17"/>
      <c r="AH82" s="17"/>
      <c r="AI82" s="17"/>
      <c r="AJ82" s="17"/>
      <c r="AK82" s="17"/>
      <c r="AL82" s="17"/>
      <c r="AM82" s="17"/>
      <c r="AN82" s="17"/>
      <c r="AO82" s="17"/>
      <c r="AP82" s="17"/>
      <c r="AQ82" s="17"/>
      <c r="AR82" s="17"/>
      <c r="AS82" s="17"/>
    </row>
    <row r="83" spans="1:45" s="15" customFormat="1" ht="39" customHeight="1">
      <c r="A83" s="3"/>
      <c r="B83" s="3"/>
      <c r="C83" s="3"/>
      <c r="D83" s="3" t="s">
        <v>85</v>
      </c>
      <c r="E83" s="6" t="s">
        <v>414</v>
      </c>
      <c r="F83" s="7">
        <v>14560167</v>
      </c>
      <c r="G83" s="7">
        <v>1134377</v>
      </c>
      <c r="H83" s="7" t="s">
        <v>17</v>
      </c>
      <c r="I83" s="7">
        <v>4137000</v>
      </c>
      <c r="J83" s="7">
        <v>50000</v>
      </c>
      <c r="K83" s="7">
        <v>9238790</v>
      </c>
      <c r="L83" s="34" t="s">
        <v>356</v>
      </c>
      <c r="M83" s="12" t="s">
        <v>62</v>
      </c>
      <c r="N83" s="33" t="s">
        <v>357</v>
      </c>
      <c r="O83" s="33" t="s">
        <v>281</v>
      </c>
      <c r="P83" s="33" t="s">
        <v>17</v>
      </c>
      <c r="Q83" s="7">
        <v>3882778</v>
      </c>
      <c r="R83" s="13" t="s">
        <v>682</v>
      </c>
      <c r="S83" s="7">
        <v>9836528</v>
      </c>
      <c r="T83" s="14" t="s">
        <v>683</v>
      </c>
      <c r="V83" s="20"/>
      <c r="W83" s="17"/>
      <c r="X83" s="17"/>
      <c r="Y83" s="126">
        <f t="shared" si="4"/>
        <v>26.667125452613284</v>
      </c>
      <c r="Z83" s="126">
        <f t="shared" si="5"/>
        <v>0.002874547386717552</v>
      </c>
      <c r="AA83" s="126">
        <f t="shared" si="6"/>
        <v>67.5577965554928</v>
      </c>
      <c r="AB83" s="126">
        <f t="shared" si="7"/>
        <v>0.0022034445072023345</v>
      </c>
      <c r="AC83" s="17"/>
      <c r="AD83" s="17"/>
      <c r="AE83" s="17"/>
      <c r="AF83" s="17"/>
      <c r="AG83" s="17"/>
      <c r="AH83" s="17"/>
      <c r="AI83" s="17"/>
      <c r="AJ83" s="17"/>
      <c r="AK83" s="17"/>
      <c r="AL83" s="17"/>
      <c r="AM83" s="17"/>
      <c r="AN83" s="17"/>
      <c r="AO83" s="17"/>
      <c r="AP83" s="17"/>
      <c r="AQ83" s="17"/>
      <c r="AR83" s="17"/>
      <c r="AS83" s="17"/>
    </row>
    <row r="84" spans="1:45" s="15" customFormat="1" ht="52.5" customHeight="1">
      <c r="A84" s="3"/>
      <c r="B84" s="3"/>
      <c r="C84" s="3"/>
      <c r="D84" s="168" t="s">
        <v>86</v>
      </c>
      <c r="E84" s="6" t="s">
        <v>315</v>
      </c>
      <c r="F84" s="7">
        <v>6983527</v>
      </c>
      <c r="G84" s="40">
        <v>304756</v>
      </c>
      <c r="H84" s="7" t="s">
        <v>17</v>
      </c>
      <c r="I84" s="7">
        <v>2523000</v>
      </c>
      <c r="J84" s="40">
        <v>25000</v>
      </c>
      <c r="K84" s="7">
        <v>4130771</v>
      </c>
      <c r="L84" s="115" t="s">
        <v>415</v>
      </c>
      <c r="M84" s="12" t="s">
        <v>63</v>
      </c>
      <c r="N84" s="33" t="s">
        <v>358</v>
      </c>
      <c r="O84" s="33" t="s">
        <v>359</v>
      </c>
      <c r="P84" s="33" t="s">
        <v>753</v>
      </c>
      <c r="Q84" s="40">
        <v>2625106</v>
      </c>
      <c r="R84" s="44" t="s">
        <v>685</v>
      </c>
      <c r="S84" s="40">
        <v>5042653</v>
      </c>
      <c r="T84" s="47" t="s">
        <v>686</v>
      </c>
      <c r="V84" s="20"/>
      <c r="W84" s="17"/>
      <c r="X84" s="17"/>
      <c r="Y84" s="126">
        <f aca="true" t="shared" si="8" ref="Y84:Y89">Q84/F84*100</f>
        <v>37.589974235082074</v>
      </c>
      <c r="Z84" s="126">
        <f aca="true" t="shared" si="9" ref="Z84:Z89">R84-Y84</f>
        <v>2.5764917928938758E-05</v>
      </c>
      <c r="AA84" s="126">
        <f aca="true" t="shared" si="10" ref="AA84:AA89">S84/F84*100</f>
        <v>72.20782564454895</v>
      </c>
      <c r="AB84" s="126">
        <f aca="true" t="shared" si="11" ref="AB84:AB89">T84-AA84</f>
        <v>0.0021743554510464946</v>
      </c>
      <c r="AC84" s="17"/>
      <c r="AD84" s="17"/>
      <c r="AE84" s="17"/>
      <c r="AF84" s="17"/>
      <c r="AG84" s="17"/>
      <c r="AH84" s="17"/>
      <c r="AI84" s="17"/>
      <c r="AJ84" s="17"/>
      <c r="AK84" s="17"/>
      <c r="AL84" s="17"/>
      <c r="AM84" s="17"/>
      <c r="AN84" s="17"/>
      <c r="AO84" s="17"/>
      <c r="AP84" s="17"/>
      <c r="AQ84" s="17"/>
      <c r="AR84" s="17"/>
      <c r="AS84" s="17"/>
    </row>
    <row r="85" spans="1:45" s="15" customFormat="1" ht="53.25" customHeight="1">
      <c r="A85" s="3"/>
      <c r="B85" s="3"/>
      <c r="C85" s="3"/>
      <c r="D85" s="168" t="s">
        <v>87</v>
      </c>
      <c r="E85" s="6" t="s">
        <v>316</v>
      </c>
      <c r="F85" s="7">
        <v>8201474</v>
      </c>
      <c r="G85" s="40">
        <v>114222</v>
      </c>
      <c r="H85" s="7" t="s">
        <v>17</v>
      </c>
      <c r="I85" s="7">
        <v>1103000</v>
      </c>
      <c r="J85" s="40">
        <v>13000</v>
      </c>
      <c r="K85" s="7">
        <v>6971252</v>
      </c>
      <c r="L85" s="34" t="s">
        <v>360</v>
      </c>
      <c r="M85" s="12" t="s">
        <v>76</v>
      </c>
      <c r="N85" s="33" t="s">
        <v>361</v>
      </c>
      <c r="O85" s="33" t="s">
        <v>362</v>
      </c>
      <c r="P85" s="33" t="s">
        <v>754</v>
      </c>
      <c r="Q85" s="40">
        <v>1324763</v>
      </c>
      <c r="R85" s="44" t="s">
        <v>687</v>
      </c>
      <c r="S85" s="40">
        <v>2310410</v>
      </c>
      <c r="T85" s="47" t="s">
        <v>688</v>
      </c>
      <c r="V85" s="20"/>
      <c r="W85" s="17"/>
      <c r="X85" s="17"/>
      <c r="Y85" s="126">
        <f t="shared" si="8"/>
        <v>16.152742787455036</v>
      </c>
      <c r="Z85" s="126">
        <f t="shared" si="9"/>
        <v>-0.002742787455037643</v>
      </c>
      <c r="AA85" s="126">
        <f t="shared" si="10"/>
        <v>28.170667857997234</v>
      </c>
      <c r="AB85" s="126">
        <f t="shared" si="11"/>
        <v>-0.0006678579972323462</v>
      </c>
      <c r="AC85" s="17"/>
      <c r="AD85" s="17"/>
      <c r="AE85" s="17"/>
      <c r="AF85" s="17"/>
      <c r="AG85" s="17"/>
      <c r="AH85" s="17"/>
      <c r="AI85" s="17"/>
      <c r="AJ85" s="17"/>
      <c r="AK85" s="17"/>
      <c r="AL85" s="17"/>
      <c r="AM85" s="17"/>
      <c r="AN85" s="17"/>
      <c r="AO85" s="17"/>
      <c r="AP85" s="17"/>
      <c r="AQ85" s="17"/>
      <c r="AR85" s="17"/>
      <c r="AS85" s="17"/>
    </row>
    <row r="86" spans="1:45" s="15" customFormat="1" ht="30" customHeight="1">
      <c r="A86" s="3"/>
      <c r="B86" s="3"/>
      <c r="C86" s="3"/>
      <c r="D86" s="168" t="s">
        <v>88</v>
      </c>
      <c r="E86" s="6" t="s">
        <v>317</v>
      </c>
      <c r="F86" s="7">
        <v>9162200</v>
      </c>
      <c r="G86" s="40">
        <v>12566</v>
      </c>
      <c r="H86" s="7" t="s">
        <v>17</v>
      </c>
      <c r="I86" s="7">
        <v>1979000</v>
      </c>
      <c r="J86" s="40">
        <v>22000</v>
      </c>
      <c r="K86" s="7">
        <v>7148634</v>
      </c>
      <c r="L86" s="114" t="s">
        <v>373</v>
      </c>
      <c r="M86" s="12" t="s">
        <v>363</v>
      </c>
      <c r="N86" s="33" t="s">
        <v>157</v>
      </c>
      <c r="O86" s="33" t="s">
        <v>364</v>
      </c>
      <c r="P86" s="33" t="s">
        <v>753</v>
      </c>
      <c r="Q86" s="40">
        <v>1808896</v>
      </c>
      <c r="R86" s="44" t="s">
        <v>689</v>
      </c>
      <c r="S86" s="40">
        <v>4090687</v>
      </c>
      <c r="T86" s="47" t="s">
        <v>690</v>
      </c>
      <c r="V86" s="127"/>
      <c r="W86" s="17"/>
      <c r="X86" s="17"/>
      <c r="Y86" s="126">
        <f t="shared" si="8"/>
        <v>19.743031149723866</v>
      </c>
      <c r="Z86" s="126">
        <f t="shared" si="9"/>
        <v>-0.003031149723867088</v>
      </c>
      <c r="AA86" s="126">
        <f t="shared" si="10"/>
        <v>44.64743183951453</v>
      </c>
      <c r="AB86" s="126">
        <f t="shared" si="11"/>
        <v>0.0025681604854668194</v>
      </c>
      <c r="AC86" s="17"/>
      <c r="AD86" s="17"/>
      <c r="AE86" s="17"/>
      <c r="AF86" s="17"/>
      <c r="AG86" s="17"/>
      <c r="AH86" s="17"/>
      <c r="AI86" s="17"/>
      <c r="AJ86" s="17"/>
      <c r="AK86" s="17"/>
      <c r="AL86" s="17"/>
      <c r="AM86" s="17"/>
      <c r="AN86" s="17"/>
      <c r="AO86" s="17"/>
      <c r="AP86" s="17"/>
      <c r="AQ86" s="17"/>
      <c r="AR86" s="17"/>
      <c r="AS86" s="17"/>
    </row>
    <row r="87" spans="1:45" s="15" customFormat="1" ht="48" customHeight="1">
      <c r="A87" s="3"/>
      <c r="B87" s="3"/>
      <c r="C87" s="3"/>
      <c r="D87" s="168" t="s">
        <v>89</v>
      </c>
      <c r="E87" s="6" t="s">
        <v>318</v>
      </c>
      <c r="F87" s="7">
        <v>14829955</v>
      </c>
      <c r="G87" s="40">
        <v>1942493</v>
      </c>
      <c r="H87" s="7" t="s">
        <v>17</v>
      </c>
      <c r="I87" s="7">
        <v>280000</v>
      </c>
      <c r="J87" s="40">
        <v>2000</v>
      </c>
      <c r="K87" s="40">
        <v>12605462</v>
      </c>
      <c r="L87" s="34" t="s">
        <v>855</v>
      </c>
      <c r="M87" s="12" t="s">
        <v>158</v>
      </c>
      <c r="N87" s="33" t="s">
        <v>159</v>
      </c>
      <c r="O87" s="33" t="s">
        <v>160</v>
      </c>
      <c r="P87" s="33" t="s">
        <v>691</v>
      </c>
      <c r="Q87" s="40">
        <v>288995</v>
      </c>
      <c r="R87" s="44" t="s">
        <v>692</v>
      </c>
      <c r="S87" s="40">
        <v>477618</v>
      </c>
      <c r="T87" s="47" t="s">
        <v>693</v>
      </c>
      <c r="V87" s="127"/>
      <c r="W87" s="17"/>
      <c r="X87" s="17"/>
      <c r="Y87" s="126">
        <f t="shared" si="8"/>
        <v>1.9487247264067895</v>
      </c>
      <c r="Z87" s="126">
        <f t="shared" si="9"/>
        <v>0.0012752735932104464</v>
      </c>
      <c r="AA87" s="126">
        <f t="shared" si="10"/>
        <v>3.2206301367738472</v>
      </c>
      <c r="AB87" s="126">
        <f t="shared" si="11"/>
        <v>-0.0006301367738470454</v>
      </c>
      <c r="AC87" s="17"/>
      <c r="AD87" s="17"/>
      <c r="AE87" s="17"/>
      <c r="AF87" s="17"/>
      <c r="AG87" s="17"/>
      <c r="AH87" s="17"/>
      <c r="AI87" s="17"/>
      <c r="AJ87" s="17"/>
      <c r="AK87" s="17"/>
      <c r="AL87" s="17"/>
      <c r="AM87" s="17"/>
      <c r="AN87" s="17"/>
      <c r="AO87" s="17"/>
      <c r="AP87" s="17"/>
      <c r="AQ87" s="17"/>
      <c r="AR87" s="17"/>
      <c r="AS87" s="17"/>
    </row>
    <row r="88" spans="1:45" s="15" customFormat="1" ht="57" customHeight="1">
      <c r="A88" s="3"/>
      <c r="B88" s="3"/>
      <c r="C88" s="3"/>
      <c r="D88" s="3" t="s">
        <v>90</v>
      </c>
      <c r="E88" s="6" t="s">
        <v>319</v>
      </c>
      <c r="F88" s="7">
        <v>5024153</v>
      </c>
      <c r="G88" s="7">
        <v>537844</v>
      </c>
      <c r="H88" s="7" t="s">
        <v>17</v>
      </c>
      <c r="I88" s="7">
        <v>782000</v>
      </c>
      <c r="J88" s="7">
        <v>8000</v>
      </c>
      <c r="K88" s="7">
        <v>3696309</v>
      </c>
      <c r="L88" s="34" t="s">
        <v>410</v>
      </c>
      <c r="M88" s="12" t="s">
        <v>161</v>
      </c>
      <c r="N88" s="33" t="s">
        <v>162</v>
      </c>
      <c r="O88" s="33" t="s">
        <v>17</v>
      </c>
      <c r="P88" s="33" t="s">
        <v>17</v>
      </c>
      <c r="Q88" s="7">
        <v>843478</v>
      </c>
      <c r="R88" s="13" t="s">
        <v>694</v>
      </c>
      <c r="S88" s="7">
        <v>1431861</v>
      </c>
      <c r="T88" s="14" t="s">
        <v>695</v>
      </c>
      <c r="V88" s="127"/>
      <c r="W88" s="17"/>
      <c r="X88" s="17"/>
      <c r="Y88" s="126">
        <f t="shared" si="8"/>
        <v>16.788461657119118</v>
      </c>
      <c r="Z88" s="126">
        <f t="shared" si="9"/>
        <v>0.0015383428808810606</v>
      </c>
      <c r="AA88" s="126">
        <f t="shared" si="10"/>
        <v>28.499550073415357</v>
      </c>
      <c r="AB88" s="126">
        <f t="shared" si="11"/>
        <v>0.00044992658464337865</v>
      </c>
      <c r="AC88" s="17"/>
      <c r="AD88" s="17"/>
      <c r="AE88" s="17"/>
      <c r="AF88" s="17"/>
      <c r="AG88" s="17"/>
      <c r="AH88" s="17"/>
      <c r="AI88" s="17"/>
      <c r="AJ88" s="17"/>
      <c r="AK88" s="17"/>
      <c r="AL88" s="17"/>
      <c r="AM88" s="17"/>
      <c r="AN88" s="17"/>
      <c r="AO88" s="17"/>
      <c r="AP88" s="17"/>
      <c r="AQ88" s="17"/>
      <c r="AR88" s="17"/>
      <c r="AS88" s="17"/>
    </row>
    <row r="89" spans="1:45" s="15" customFormat="1" ht="37.5" customHeight="1">
      <c r="A89" s="4"/>
      <c r="B89" s="4"/>
      <c r="C89" s="4"/>
      <c r="D89" s="4" t="s">
        <v>153</v>
      </c>
      <c r="E89" s="10" t="s">
        <v>320</v>
      </c>
      <c r="F89" s="8">
        <v>45585847</v>
      </c>
      <c r="G89" s="8">
        <v>5201707</v>
      </c>
      <c r="H89" s="8" t="s">
        <v>17</v>
      </c>
      <c r="I89" s="8">
        <v>4565000</v>
      </c>
      <c r="J89" s="8">
        <v>52000</v>
      </c>
      <c r="K89" s="8">
        <v>35767140</v>
      </c>
      <c r="L89" s="177" t="s">
        <v>846</v>
      </c>
      <c r="M89" s="9" t="s">
        <v>696</v>
      </c>
      <c r="N89" s="50" t="s">
        <v>365</v>
      </c>
      <c r="O89" s="50" t="s">
        <v>348</v>
      </c>
      <c r="P89" s="50" t="s">
        <v>697</v>
      </c>
      <c r="Q89" s="8">
        <v>10328239</v>
      </c>
      <c r="R89" s="11" t="s">
        <v>698</v>
      </c>
      <c r="S89" s="8">
        <v>10921135</v>
      </c>
      <c r="T89" s="45" t="s">
        <v>699</v>
      </c>
      <c r="V89" s="127"/>
      <c r="W89" s="17"/>
      <c r="X89" s="17"/>
      <c r="Y89" s="126">
        <f t="shared" si="8"/>
        <v>22.656678946866997</v>
      </c>
      <c r="Z89" s="126">
        <f t="shared" si="9"/>
        <v>0.00332105313300346</v>
      </c>
      <c r="AA89" s="126">
        <f t="shared" si="10"/>
        <v>23.957293148463382</v>
      </c>
      <c r="AB89" s="126">
        <f t="shared" si="11"/>
        <v>0.0027068515366188706</v>
      </c>
      <c r="AC89" s="17"/>
      <c r="AD89" s="17"/>
      <c r="AE89" s="17"/>
      <c r="AF89" s="17"/>
      <c r="AG89" s="17"/>
      <c r="AH89" s="17"/>
      <c r="AI89" s="17"/>
      <c r="AJ89" s="17"/>
      <c r="AK89" s="17"/>
      <c r="AL89" s="17"/>
      <c r="AM89" s="17"/>
      <c r="AN89" s="17"/>
      <c r="AO89" s="17"/>
      <c r="AP89" s="17"/>
      <c r="AQ89" s="17"/>
      <c r="AR89" s="17"/>
      <c r="AS89" s="17"/>
    </row>
    <row r="90" spans="4:28" s="59" customFormat="1" ht="30" customHeight="1">
      <c r="D90" s="169"/>
      <c r="E90" s="202" t="s">
        <v>0</v>
      </c>
      <c r="F90" s="202"/>
      <c r="G90" s="202"/>
      <c r="H90" s="202"/>
      <c r="I90" s="202"/>
      <c r="J90" s="202"/>
      <c r="K90" s="202"/>
      <c r="L90" s="194" t="s">
        <v>826</v>
      </c>
      <c r="M90" s="194"/>
      <c r="N90" s="194"/>
      <c r="O90" s="194"/>
      <c r="P90" s="194"/>
      <c r="Q90" s="194"/>
      <c r="R90" s="195"/>
      <c r="S90" s="195"/>
      <c r="T90" s="195"/>
      <c r="U90" s="60"/>
      <c r="V90" s="84"/>
      <c r="Y90" s="126" t="e">
        <f t="shared" si="4"/>
        <v>#DIV/0!</v>
      </c>
      <c r="Z90" s="126" t="e">
        <f t="shared" si="5"/>
        <v>#DIV/0!</v>
      </c>
      <c r="AA90" s="126" t="e">
        <f t="shared" si="6"/>
        <v>#DIV/0!</v>
      </c>
      <c r="AB90" s="126" t="e">
        <f t="shared" si="7"/>
        <v>#DIV/0!</v>
      </c>
    </row>
    <row r="91" spans="5:28" ht="21" customHeight="1">
      <c r="E91" s="170"/>
      <c r="F91" s="63"/>
      <c r="G91" s="63"/>
      <c r="H91" s="63"/>
      <c r="I91" s="63"/>
      <c r="J91" s="63"/>
      <c r="K91" s="63"/>
      <c r="L91" s="64"/>
      <c r="M91" s="63"/>
      <c r="N91" s="65"/>
      <c r="O91" s="65"/>
      <c r="P91" s="65"/>
      <c r="Q91" s="66"/>
      <c r="R91" s="67"/>
      <c r="S91" s="68"/>
      <c r="T91" s="69" t="s">
        <v>1</v>
      </c>
      <c r="V91" s="84"/>
      <c r="Y91" s="126" t="e">
        <f t="shared" si="4"/>
        <v>#DIV/0!</v>
      </c>
      <c r="Z91" s="126" t="e">
        <f t="shared" si="5"/>
        <v>#DIV/0!</v>
      </c>
      <c r="AA91" s="126" t="e">
        <f t="shared" si="6"/>
        <v>#DIV/0!</v>
      </c>
      <c r="AB91" s="126" t="e">
        <f t="shared" si="7"/>
        <v>#VALUE!</v>
      </c>
    </row>
    <row r="92" spans="1:28" ht="18" customHeight="1">
      <c r="A92" s="203" t="s">
        <v>22</v>
      </c>
      <c r="B92" s="213"/>
      <c r="C92" s="213"/>
      <c r="D92" s="213"/>
      <c r="E92" s="214"/>
      <c r="F92" s="183" t="s">
        <v>2</v>
      </c>
      <c r="G92" s="184"/>
      <c r="H92" s="184"/>
      <c r="I92" s="184"/>
      <c r="J92" s="184"/>
      <c r="K92" s="184"/>
      <c r="L92" s="184" t="s">
        <v>3</v>
      </c>
      <c r="M92" s="184"/>
      <c r="N92" s="184"/>
      <c r="O92" s="184"/>
      <c r="P92" s="185"/>
      <c r="Q92" s="183" t="s">
        <v>4</v>
      </c>
      <c r="R92" s="184"/>
      <c r="S92" s="184"/>
      <c r="T92" s="184"/>
      <c r="V92" s="84"/>
      <c r="Y92" s="126" t="e">
        <f t="shared" si="4"/>
        <v>#VALUE!</v>
      </c>
      <c r="Z92" s="126" t="e">
        <f t="shared" si="5"/>
        <v>#VALUE!</v>
      </c>
      <c r="AA92" s="126" t="e">
        <f t="shared" si="6"/>
        <v>#VALUE!</v>
      </c>
      <c r="AB92" s="126" t="e">
        <f t="shared" si="7"/>
        <v>#VALUE!</v>
      </c>
    </row>
    <row r="93" spans="1:28" ht="18" customHeight="1">
      <c r="A93" s="215"/>
      <c r="B93" s="215"/>
      <c r="C93" s="215"/>
      <c r="D93" s="215"/>
      <c r="E93" s="216"/>
      <c r="F93" s="192" t="s">
        <v>5</v>
      </c>
      <c r="G93" s="183" t="s">
        <v>6</v>
      </c>
      <c r="H93" s="184"/>
      <c r="I93" s="184"/>
      <c r="J93" s="184"/>
      <c r="K93" s="185"/>
      <c r="L93" s="186" t="s">
        <v>189</v>
      </c>
      <c r="M93" s="226" t="s">
        <v>7</v>
      </c>
      <c r="N93" s="199" t="s">
        <v>381</v>
      </c>
      <c r="O93" s="199" t="s">
        <v>382</v>
      </c>
      <c r="P93" s="189" t="s">
        <v>383</v>
      </c>
      <c r="Q93" s="183" t="s">
        <v>8</v>
      </c>
      <c r="R93" s="185"/>
      <c r="S93" s="183" t="s">
        <v>9</v>
      </c>
      <c r="T93" s="184"/>
      <c r="V93" s="84"/>
      <c r="Y93" s="126" t="e">
        <f t="shared" si="4"/>
        <v>#VALUE!</v>
      </c>
      <c r="Z93" s="126" t="e">
        <f t="shared" si="5"/>
        <v>#VALUE!</v>
      </c>
      <c r="AA93" s="126" t="e">
        <f t="shared" si="6"/>
        <v>#VALUE!</v>
      </c>
      <c r="AB93" s="126" t="e">
        <f t="shared" si="7"/>
        <v>#VALUE!</v>
      </c>
    </row>
    <row r="94" spans="1:28" ht="18" customHeight="1">
      <c r="A94" s="215"/>
      <c r="B94" s="215"/>
      <c r="C94" s="215"/>
      <c r="D94" s="215"/>
      <c r="E94" s="216"/>
      <c r="F94" s="198"/>
      <c r="G94" s="229" t="s">
        <v>10</v>
      </c>
      <c r="H94" s="207"/>
      <c r="I94" s="207"/>
      <c r="J94" s="208"/>
      <c r="K94" s="192" t="s">
        <v>11</v>
      </c>
      <c r="L94" s="187"/>
      <c r="M94" s="227"/>
      <c r="N94" s="200"/>
      <c r="O94" s="200"/>
      <c r="P94" s="190"/>
      <c r="Q94" s="192" t="s">
        <v>12</v>
      </c>
      <c r="R94" s="189" t="s">
        <v>38</v>
      </c>
      <c r="S94" s="192" t="s">
        <v>12</v>
      </c>
      <c r="T94" s="196" t="s">
        <v>38</v>
      </c>
      <c r="V94" s="84"/>
      <c r="Y94" s="126" t="e">
        <f t="shared" si="4"/>
        <v>#VALUE!</v>
      </c>
      <c r="Z94" s="126" t="e">
        <f t="shared" si="5"/>
        <v>#VALUE!</v>
      </c>
      <c r="AA94" s="126" t="e">
        <f t="shared" si="6"/>
        <v>#VALUE!</v>
      </c>
      <c r="AB94" s="126" t="e">
        <f t="shared" si="7"/>
        <v>#VALUE!</v>
      </c>
    </row>
    <row r="95" spans="1:28" ht="33" customHeight="1">
      <c r="A95" s="217"/>
      <c r="B95" s="217"/>
      <c r="C95" s="217"/>
      <c r="D95" s="217"/>
      <c r="E95" s="218"/>
      <c r="F95" s="193"/>
      <c r="G95" s="73" t="s">
        <v>13</v>
      </c>
      <c r="H95" s="75" t="s">
        <v>14</v>
      </c>
      <c r="I95" s="76" t="s">
        <v>15</v>
      </c>
      <c r="J95" s="72" t="s">
        <v>16</v>
      </c>
      <c r="K95" s="193"/>
      <c r="L95" s="188"/>
      <c r="M95" s="228"/>
      <c r="N95" s="201"/>
      <c r="O95" s="201"/>
      <c r="P95" s="191"/>
      <c r="Q95" s="193"/>
      <c r="R95" s="191"/>
      <c r="S95" s="193"/>
      <c r="T95" s="197"/>
      <c r="V95" s="84"/>
      <c r="Y95" s="126" t="e">
        <f t="shared" si="4"/>
        <v>#DIV/0!</v>
      </c>
      <c r="Z95" s="126" t="e">
        <f t="shared" si="5"/>
        <v>#DIV/0!</v>
      </c>
      <c r="AA95" s="126" t="e">
        <f t="shared" si="6"/>
        <v>#DIV/0!</v>
      </c>
      <c r="AB95" s="126" t="e">
        <f t="shared" si="7"/>
        <v>#DIV/0!</v>
      </c>
    </row>
    <row r="96" spans="1:28" ht="5.25" customHeight="1">
      <c r="A96" s="74"/>
      <c r="B96" s="74"/>
      <c r="C96" s="74"/>
      <c r="D96" s="137"/>
      <c r="E96" s="137"/>
      <c r="F96" s="77"/>
      <c r="G96" s="77"/>
      <c r="H96" s="78"/>
      <c r="I96" s="77"/>
      <c r="J96" s="77"/>
      <c r="K96" s="77"/>
      <c r="L96" s="70"/>
      <c r="M96" s="78"/>
      <c r="N96" s="85"/>
      <c r="O96" s="85"/>
      <c r="P96" s="86"/>
      <c r="Q96" s="77"/>
      <c r="R96" s="86"/>
      <c r="S96" s="77"/>
      <c r="T96" s="86"/>
      <c r="V96" s="84"/>
      <c r="Y96" s="126" t="e">
        <f t="shared" si="4"/>
        <v>#DIV/0!</v>
      </c>
      <c r="Z96" s="126" t="e">
        <f t="shared" si="5"/>
        <v>#DIV/0!</v>
      </c>
      <c r="AA96" s="126" t="e">
        <f t="shared" si="6"/>
        <v>#DIV/0!</v>
      </c>
      <c r="AB96" s="126" t="e">
        <f t="shared" si="7"/>
        <v>#DIV/0!</v>
      </c>
    </row>
    <row r="97" spans="1:45" s="15" customFormat="1" ht="29.25" customHeight="1">
      <c r="A97" s="3"/>
      <c r="B97" s="3"/>
      <c r="C97" s="3"/>
      <c r="D97" s="168" t="s">
        <v>156</v>
      </c>
      <c r="E97" s="6" t="s">
        <v>797</v>
      </c>
      <c r="F97" s="40">
        <v>7002476</v>
      </c>
      <c r="G97" s="40">
        <v>1025970</v>
      </c>
      <c r="H97" s="40" t="s">
        <v>17</v>
      </c>
      <c r="I97" s="40">
        <v>24400</v>
      </c>
      <c r="J97" s="40" t="s">
        <v>17</v>
      </c>
      <c r="K97" s="40">
        <v>5952106</v>
      </c>
      <c r="L97" s="114" t="s">
        <v>374</v>
      </c>
      <c r="M97" s="43" t="s">
        <v>700</v>
      </c>
      <c r="N97" s="44" t="s">
        <v>701</v>
      </c>
      <c r="O97" s="44" t="s">
        <v>702</v>
      </c>
      <c r="P97" s="49" t="s">
        <v>703</v>
      </c>
      <c r="Q97" s="131">
        <v>865</v>
      </c>
      <c r="R97" s="44" t="s">
        <v>704</v>
      </c>
      <c r="S97" s="40">
        <v>28636</v>
      </c>
      <c r="T97" s="47" t="s">
        <v>705</v>
      </c>
      <c r="V97" s="127"/>
      <c r="W97" s="17"/>
      <c r="X97" s="17"/>
      <c r="Y97" s="126">
        <f>Q97/F97*100</f>
        <v>0.012352773504686058</v>
      </c>
      <c r="Z97" s="126">
        <f>R97-Y97</f>
        <v>-0.0023527735046860575</v>
      </c>
      <c r="AA97" s="126">
        <f>S97/F97*100</f>
        <v>0.40894106598865887</v>
      </c>
      <c r="AB97" s="126">
        <f>T97-AA97</f>
        <v>0.001058934011341106</v>
      </c>
      <c r="AC97" s="17"/>
      <c r="AD97" s="17"/>
      <c r="AE97" s="17"/>
      <c r="AF97" s="17"/>
      <c r="AG97" s="17"/>
      <c r="AH97" s="17"/>
      <c r="AI97" s="17"/>
      <c r="AJ97" s="17"/>
      <c r="AK97" s="17"/>
      <c r="AL97" s="17"/>
      <c r="AM97" s="17"/>
      <c r="AN97" s="17"/>
      <c r="AO97" s="17"/>
      <c r="AP97" s="17"/>
      <c r="AQ97" s="17"/>
      <c r="AR97" s="17"/>
      <c r="AS97" s="17"/>
    </row>
    <row r="98" spans="1:45" s="15" customFormat="1" ht="70.5" customHeight="1">
      <c r="A98" s="3"/>
      <c r="B98" s="3"/>
      <c r="C98" s="3"/>
      <c r="D98" s="3" t="s">
        <v>155</v>
      </c>
      <c r="E98" s="6" t="s">
        <v>798</v>
      </c>
      <c r="F98" s="7">
        <v>60598408</v>
      </c>
      <c r="G98" s="7">
        <v>8110762</v>
      </c>
      <c r="H98" s="7" t="s">
        <v>17</v>
      </c>
      <c r="I98" s="7">
        <v>969000</v>
      </c>
      <c r="J98" s="7">
        <v>10000</v>
      </c>
      <c r="K98" s="7">
        <v>51508646</v>
      </c>
      <c r="L98" s="123" t="s">
        <v>427</v>
      </c>
      <c r="M98" s="12" t="s">
        <v>297</v>
      </c>
      <c r="N98" s="13" t="s">
        <v>366</v>
      </c>
      <c r="O98" s="13" t="s">
        <v>706</v>
      </c>
      <c r="P98" s="13" t="s">
        <v>17</v>
      </c>
      <c r="Q98" s="7">
        <v>1826542</v>
      </c>
      <c r="R98" s="13" t="s">
        <v>707</v>
      </c>
      <c r="S98" s="7">
        <v>2078905</v>
      </c>
      <c r="T98" s="14" t="s">
        <v>708</v>
      </c>
      <c r="V98" s="127"/>
      <c r="W98" s="17"/>
      <c r="X98" s="17"/>
      <c r="Y98" s="126">
        <f>Q98/F98*100</f>
        <v>3.014174893835495</v>
      </c>
      <c r="Z98" s="126">
        <f>R98-Y98</f>
        <v>-0.004174893835495297</v>
      </c>
      <c r="AA98" s="126">
        <f>S98/F98*100</f>
        <v>3.4306264283378534</v>
      </c>
      <c r="AB98" s="126">
        <f>T98-AA98</f>
        <v>-0.0006264283378532021</v>
      </c>
      <c r="AC98" s="17"/>
      <c r="AD98" s="17"/>
      <c r="AE98" s="17"/>
      <c r="AF98" s="17"/>
      <c r="AG98" s="17"/>
      <c r="AH98" s="17"/>
      <c r="AI98" s="17"/>
      <c r="AJ98" s="17"/>
      <c r="AK98" s="17"/>
      <c r="AL98" s="17"/>
      <c r="AM98" s="17"/>
      <c r="AN98" s="17"/>
      <c r="AO98" s="17"/>
      <c r="AP98" s="17"/>
      <c r="AQ98" s="17"/>
      <c r="AR98" s="17"/>
      <c r="AS98" s="17"/>
    </row>
    <row r="99" spans="1:45" s="15" customFormat="1" ht="57.75" customHeight="1">
      <c r="A99" s="3"/>
      <c r="B99" s="3"/>
      <c r="C99" s="3"/>
      <c r="D99" s="168" t="s">
        <v>684</v>
      </c>
      <c r="E99" s="6" t="s">
        <v>799</v>
      </c>
      <c r="F99" s="7">
        <v>5921300</v>
      </c>
      <c r="G99" s="7">
        <v>877195</v>
      </c>
      <c r="H99" s="7" t="s">
        <v>17</v>
      </c>
      <c r="I99" s="7">
        <v>11000</v>
      </c>
      <c r="J99" s="7" t="s">
        <v>17</v>
      </c>
      <c r="K99" s="7">
        <v>5033105</v>
      </c>
      <c r="L99" s="34" t="s">
        <v>367</v>
      </c>
      <c r="M99" s="12" t="s">
        <v>368</v>
      </c>
      <c r="N99" s="33" t="s">
        <v>336</v>
      </c>
      <c r="O99" s="33" t="s">
        <v>709</v>
      </c>
      <c r="P99" s="33" t="s">
        <v>755</v>
      </c>
      <c r="Q99" s="7">
        <v>14834</v>
      </c>
      <c r="R99" s="13" t="s">
        <v>299</v>
      </c>
      <c r="S99" s="7">
        <v>20774</v>
      </c>
      <c r="T99" s="14" t="s">
        <v>710</v>
      </c>
      <c r="V99" s="46"/>
      <c r="W99" s="17"/>
      <c r="X99" s="17"/>
      <c r="Y99" s="126">
        <f>Q99/F99*100</f>
        <v>0.2505193116376472</v>
      </c>
      <c r="Z99" s="126">
        <f>R99-Y99</f>
        <v>-0.0005193116376471796</v>
      </c>
      <c r="AA99" s="126">
        <f>S99/F99*100</f>
        <v>0.35083512066607</v>
      </c>
      <c r="AB99" s="126">
        <f>T99-AA99</f>
        <v>-0.0008351206660699995</v>
      </c>
      <c r="AC99" s="17"/>
      <c r="AD99" s="17"/>
      <c r="AE99" s="17"/>
      <c r="AF99" s="17"/>
      <c r="AG99" s="17"/>
      <c r="AH99" s="17"/>
      <c r="AI99" s="17"/>
      <c r="AJ99" s="17"/>
      <c r="AK99" s="17"/>
      <c r="AL99" s="17"/>
      <c r="AM99" s="17"/>
      <c r="AN99" s="17"/>
      <c r="AO99" s="17"/>
      <c r="AP99" s="17"/>
      <c r="AQ99" s="17"/>
      <c r="AR99" s="17"/>
      <c r="AS99" s="17"/>
    </row>
    <row r="100" spans="1:45" s="15" customFormat="1" ht="22.5" customHeight="1">
      <c r="A100" s="3"/>
      <c r="B100" s="3"/>
      <c r="C100" s="3" t="s">
        <v>195</v>
      </c>
      <c r="E100" s="34"/>
      <c r="F100" s="40">
        <v>329572567</v>
      </c>
      <c r="G100" s="40">
        <v>48879325</v>
      </c>
      <c r="H100" s="40" t="s">
        <v>17</v>
      </c>
      <c r="I100" s="40">
        <v>1255000</v>
      </c>
      <c r="J100" s="40">
        <v>15000</v>
      </c>
      <c r="K100" s="40">
        <v>279423242</v>
      </c>
      <c r="L100" s="34" t="s">
        <v>17</v>
      </c>
      <c r="M100" s="12" t="s">
        <v>17</v>
      </c>
      <c r="N100" s="13" t="s">
        <v>17</v>
      </c>
      <c r="O100" s="13" t="s">
        <v>17</v>
      </c>
      <c r="P100" s="13" t="s">
        <v>17</v>
      </c>
      <c r="Q100" s="40">
        <v>3065349</v>
      </c>
      <c r="R100" s="44" t="s">
        <v>729</v>
      </c>
      <c r="S100" s="40" t="s">
        <v>728</v>
      </c>
      <c r="T100" s="47" t="s">
        <v>729</v>
      </c>
      <c r="V100" s="127"/>
      <c r="W100" s="17"/>
      <c r="X100" s="17"/>
      <c r="Y100" s="126">
        <f t="shared" si="4"/>
        <v>0.93009834765768</v>
      </c>
      <c r="Z100" s="126">
        <f t="shared" si="5"/>
        <v>-9.834765767990916E-05</v>
      </c>
      <c r="AA100" s="126">
        <f t="shared" si="6"/>
        <v>0.93009834765768</v>
      </c>
      <c r="AB100" s="126">
        <f t="shared" si="7"/>
        <v>-9.834765767990916E-05</v>
      </c>
      <c r="AC100" s="17"/>
      <c r="AD100" s="17"/>
      <c r="AE100" s="17"/>
      <c r="AF100" s="17"/>
      <c r="AG100" s="17"/>
      <c r="AH100" s="17"/>
      <c r="AI100" s="17"/>
      <c r="AJ100" s="17"/>
      <c r="AK100" s="17"/>
      <c r="AL100" s="17"/>
      <c r="AM100" s="17"/>
      <c r="AN100" s="17"/>
      <c r="AO100" s="17"/>
      <c r="AP100" s="17"/>
      <c r="AQ100" s="17"/>
      <c r="AR100" s="17"/>
      <c r="AS100" s="17"/>
    </row>
    <row r="101" spans="1:45" s="15" customFormat="1" ht="36" customHeight="1">
      <c r="A101" s="3"/>
      <c r="B101" s="3"/>
      <c r="C101" s="3"/>
      <c r="D101" s="168" t="s">
        <v>18</v>
      </c>
      <c r="E101" s="6" t="s">
        <v>800</v>
      </c>
      <c r="F101" s="40">
        <v>26488259</v>
      </c>
      <c r="G101" s="40">
        <v>3951240</v>
      </c>
      <c r="H101" s="40" t="s">
        <v>17</v>
      </c>
      <c r="I101" s="40">
        <v>22000</v>
      </c>
      <c r="J101" s="40" t="s">
        <v>17</v>
      </c>
      <c r="K101" s="40">
        <v>22515019</v>
      </c>
      <c r="L101" s="171" t="s">
        <v>731</v>
      </c>
      <c r="M101" s="43" t="s">
        <v>711</v>
      </c>
      <c r="N101" s="44" t="s">
        <v>712</v>
      </c>
      <c r="O101" s="44" t="s">
        <v>713</v>
      </c>
      <c r="P101" s="180">
        <v>42.7</v>
      </c>
      <c r="Q101" s="40">
        <v>53615</v>
      </c>
      <c r="R101" s="44" t="s">
        <v>351</v>
      </c>
      <c r="S101" s="40" t="s">
        <v>714</v>
      </c>
      <c r="T101" s="47" t="s">
        <v>351</v>
      </c>
      <c r="V101" s="127"/>
      <c r="W101" s="17"/>
      <c r="X101" s="17"/>
      <c r="Y101" s="126"/>
      <c r="Z101" s="126"/>
      <c r="AA101" s="126"/>
      <c r="AB101" s="126"/>
      <c r="AC101" s="17"/>
      <c r="AD101" s="17"/>
      <c r="AE101" s="17"/>
      <c r="AF101" s="17"/>
      <c r="AG101" s="17"/>
      <c r="AH101" s="17"/>
      <c r="AI101" s="17"/>
      <c r="AJ101" s="17"/>
      <c r="AK101" s="17"/>
      <c r="AL101" s="17"/>
      <c r="AM101" s="17"/>
      <c r="AN101" s="17"/>
      <c r="AO101" s="17"/>
      <c r="AP101" s="17"/>
      <c r="AQ101" s="17"/>
      <c r="AR101" s="17"/>
      <c r="AS101" s="17"/>
    </row>
    <row r="102" spans="1:45" s="15" customFormat="1" ht="63" customHeight="1">
      <c r="A102" s="3"/>
      <c r="B102" s="3"/>
      <c r="C102" s="3"/>
      <c r="D102" s="168" t="s">
        <v>19</v>
      </c>
      <c r="E102" s="6" t="s">
        <v>801</v>
      </c>
      <c r="F102" s="40">
        <v>85160651</v>
      </c>
      <c r="G102" s="40">
        <v>12704099</v>
      </c>
      <c r="H102" s="40" t="s">
        <v>17</v>
      </c>
      <c r="I102" s="40">
        <v>69000</v>
      </c>
      <c r="J102" s="40">
        <v>1000</v>
      </c>
      <c r="K102" s="40">
        <v>72386552</v>
      </c>
      <c r="L102" s="142" t="s">
        <v>730</v>
      </c>
      <c r="M102" s="43" t="s">
        <v>715</v>
      </c>
      <c r="N102" s="44" t="s">
        <v>716</v>
      </c>
      <c r="O102" s="44" t="s">
        <v>717</v>
      </c>
      <c r="P102" s="44" t="s">
        <v>718</v>
      </c>
      <c r="Q102" s="40">
        <v>168143</v>
      </c>
      <c r="R102" s="44" t="s">
        <v>351</v>
      </c>
      <c r="S102" s="40" t="s">
        <v>719</v>
      </c>
      <c r="T102" s="47" t="s">
        <v>351</v>
      </c>
      <c r="V102" s="127"/>
      <c r="W102" s="17"/>
      <c r="X102" s="17"/>
      <c r="Y102" s="126"/>
      <c r="Z102" s="126"/>
      <c r="AA102" s="126"/>
      <c r="AB102" s="126"/>
      <c r="AC102" s="17"/>
      <c r="AD102" s="17"/>
      <c r="AE102" s="17"/>
      <c r="AF102" s="17"/>
      <c r="AG102" s="17"/>
      <c r="AH102" s="17"/>
      <c r="AI102" s="17"/>
      <c r="AJ102" s="17"/>
      <c r="AK102" s="17"/>
      <c r="AL102" s="17"/>
      <c r="AM102" s="17"/>
      <c r="AN102" s="17"/>
      <c r="AO102" s="17"/>
      <c r="AP102" s="17"/>
      <c r="AQ102" s="17"/>
      <c r="AR102" s="17"/>
      <c r="AS102" s="17"/>
    </row>
    <row r="103" spans="1:45" s="15" customFormat="1" ht="75.75" customHeight="1">
      <c r="A103" s="3"/>
      <c r="B103" s="3"/>
      <c r="C103" s="3"/>
      <c r="D103" s="168" t="s">
        <v>20</v>
      </c>
      <c r="E103" s="6" t="s">
        <v>802</v>
      </c>
      <c r="F103" s="40">
        <v>209832407</v>
      </c>
      <c r="G103" s="40">
        <v>31413861</v>
      </c>
      <c r="H103" s="40" t="s">
        <v>17</v>
      </c>
      <c r="I103" s="40">
        <v>60000</v>
      </c>
      <c r="J103" s="40">
        <v>1000</v>
      </c>
      <c r="K103" s="40">
        <v>178357546</v>
      </c>
      <c r="L103" s="175" t="s">
        <v>843</v>
      </c>
      <c r="M103" s="43" t="s">
        <v>720</v>
      </c>
      <c r="N103" s="44" t="s">
        <v>721</v>
      </c>
      <c r="O103" s="44" t="s">
        <v>342</v>
      </c>
      <c r="P103" s="180">
        <v>28.4</v>
      </c>
      <c r="Q103" s="40">
        <v>146508</v>
      </c>
      <c r="R103" s="44" t="s">
        <v>723</v>
      </c>
      <c r="S103" s="40" t="s">
        <v>722</v>
      </c>
      <c r="T103" s="47" t="s">
        <v>723</v>
      </c>
      <c r="V103" s="127"/>
      <c r="W103" s="17"/>
      <c r="X103" s="17"/>
      <c r="Y103" s="126"/>
      <c r="Z103" s="126"/>
      <c r="AA103" s="126"/>
      <c r="AB103" s="126"/>
      <c r="AC103" s="17"/>
      <c r="AD103" s="17"/>
      <c r="AE103" s="17"/>
      <c r="AF103" s="17"/>
      <c r="AG103" s="17"/>
      <c r="AH103" s="17"/>
      <c r="AI103" s="17"/>
      <c r="AJ103" s="17"/>
      <c r="AK103" s="17"/>
      <c r="AL103" s="17"/>
      <c r="AM103" s="17"/>
      <c r="AN103" s="17"/>
      <c r="AO103" s="17"/>
      <c r="AP103" s="17"/>
      <c r="AQ103" s="17"/>
      <c r="AR103" s="17"/>
      <c r="AS103" s="17"/>
    </row>
    <row r="104" spans="1:45" s="15" customFormat="1" ht="39" customHeight="1">
      <c r="A104" s="3"/>
      <c r="B104" s="3"/>
      <c r="C104" s="3"/>
      <c r="D104" s="168" t="s">
        <v>28</v>
      </c>
      <c r="E104" s="6" t="s">
        <v>803</v>
      </c>
      <c r="F104" s="40">
        <v>8091250</v>
      </c>
      <c r="G104" s="40">
        <v>810125</v>
      </c>
      <c r="H104" s="40" t="s">
        <v>17</v>
      </c>
      <c r="I104" s="40">
        <v>1104000</v>
      </c>
      <c r="J104" s="40">
        <v>13000</v>
      </c>
      <c r="K104" s="40">
        <v>6164125</v>
      </c>
      <c r="L104" s="175" t="s">
        <v>844</v>
      </c>
      <c r="M104" s="43" t="s">
        <v>724</v>
      </c>
      <c r="N104" s="44" t="s">
        <v>355</v>
      </c>
      <c r="O104" s="44" t="s">
        <v>725</v>
      </c>
      <c r="P104" s="180">
        <v>10</v>
      </c>
      <c r="Q104" s="40">
        <v>2697083</v>
      </c>
      <c r="R104" s="44" t="s">
        <v>727</v>
      </c>
      <c r="S104" s="40" t="s">
        <v>726</v>
      </c>
      <c r="T104" s="47" t="s">
        <v>727</v>
      </c>
      <c r="V104" s="127"/>
      <c r="W104" s="17"/>
      <c r="X104" s="17"/>
      <c r="Y104" s="126"/>
      <c r="Z104" s="126"/>
      <c r="AA104" s="126"/>
      <c r="AB104" s="126"/>
      <c r="AC104" s="17"/>
      <c r="AD104" s="17"/>
      <c r="AE104" s="17"/>
      <c r="AF104" s="17"/>
      <c r="AG104" s="17"/>
      <c r="AH104" s="17"/>
      <c r="AI104" s="17"/>
      <c r="AJ104" s="17"/>
      <c r="AK104" s="17"/>
      <c r="AL104" s="17"/>
      <c r="AM104" s="17"/>
      <c r="AN104" s="17"/>
      <c r="AO104" s="17"/>
      <c r="AP104" s="17"/>
      <c r="AQ104" s="17"/>
      <c r="AR104" s="17"/>
      <c r="AS104" s="17"/>
    </row>
    <row r="105" spans="1:45" s="15" customFormat="1" ht="22.5" customHeight="1">
      <c r="A105" s="3"/>
      <c r="B105" s="3"/>
      <c r="C105" s="46" t="s">
        <v>121</v>
      </c>
      <c r="D105" s="3"/>
      <c r="E105" s="6"/>
      <c r="F105" s="7">
        <v>217719136</v>
      </c>
      <c r="G105" s="7">
        <v>8449197</v>
      </c>
      <c r="H105" s="7" t="s">
        <v>17</v>
      </c>
      <c r="I105" s="7">
        <v>73870855</v>
      </c>
      <c r="J105" s="7">
        <v>307000</v>
      </c>
      <c r="K105" s="7">
        <v>135092084</v>
      </c>
      <c r="L105" s="6" t="s">
        <v>17</v>
      </c>
      <c r="M105" s="12" t="s">
        <v>17</v>
      </c>
      <c r="N105" s="13" t="s">
        <v>17</v>
      </c>
      <c r="O105" s="13" t="s">
        <v>17</v>
      </c>
      <c r="P105" s="13" t="s">
        <v>17</v>
      </c>
      <c r="Q105" s="7">
        <v>134643299</v>
      </c>
      <c r="R105" s="13" t="s">
        <v>732</v>
      </c>
      <c r="S105" s="7">
        <v>158049231</v>
      </c>
      <c r="T105" s="14" t="s">
        <v>733</v>
      </c>
      <c r="V105" s="127"/>
      <c r="W105" s="17"/>
      <c r="X105" s="17"/>
      <c r="Y105" s="126">
        <f t="shared" si="4"/>
        <v>61.84265722972555</v>
      </c>
      <c r="Z105" s="126">
        <f t="shared" si="5"/>
        <v>-0.0026572297255498256</v>
      </c>
      <c r="AA105" s="126">
        <f t="shared" si="6"/>
        <v>72.59317389538052</v>
      </c>
      <c r="AB105" s="126">
        <f t="shared" si="7"/>
        <v>-0.0031738953805131587</v>
      </c>
      <c r="AC105" s="17"/>
      <c r="AD105" s="17"/>
      <c r="AE105" s="17"/>
      <c r="AF105" s="17"/>
      <c r="AG105" s="17"/>
      <c r="AH105" s="17"/>
      <c r="AI105" s="17"/>
      <c r="AJ105" s="17"/>
      <c r="AK105" s="17"/>
      <c r="AL105" s="17"/>
      <c r="AM105" s="17"/>
      <c r="AN105" s="17"/>
      <c r="AO105" s="17"/>
      <c r="AP105" s="17"/>
      <c r="AQ105" s="17"/>
      <c r="AR105" s="17"/>
      <c r="AS105" s="17"/>
    </row>
    <row r="106" spans="1:45" s="15" customFormat="1" ht="22.5" customHeight="1">
      <c r="A106" s="3"/>
      <c r="B106" s="3"/>
      <c r="C106" s="3"/>
      <c r="D106" s="3" t="s">
        <v>18</v>
      </c>
      <c r="E106" s="6" t="s">
        <v>192</v>
      </c>
      <c r="F106" s="40">
        <v>119546399</v>
      </c>
      <c r="G106" s="40">
        <v>2112299</v>
      </c>
      <c r="H106" s="40" t="s">
        <v>17</v>
      </c>
      <c r="I106" s="40">
        <v>44515721</v>
      </c>
      <c r="J106" s="40">
        <v>302000</v>
      </c>
      <c r="K106" s="40">
        <v>72616379</v>
      </c>
      <c r="L106" s="6" t="s">
        <v>17</v>
      </c>
      <c r="M106" s="12" t="s">
        <v>17</v>
      </c>
      <c r="N106" s="13" t="s">
        <v>17</v>
      </c>
      <c r="O106" s="13" t="s">
        <v>17</v>
      </c>
      <c r="P106" s="13" t="s">
        <v>17</v>
      </c>
      <c r="Q106" s="40">
        <v>36470562</v>
      </c>
      <c r="R106" s="44" t="s">
        <v>734</v>
      </c>
      <c r="S106" s="40">
        <v>59876494</v>
      </c>
      <c r="T106" s="47" t="s">
        <v>735</v>
      </c>
      <c r="V106" s="20"/>
      <c r="W106" s="17"/>
      <c r="X106" s="17"/>
      <c r="Y106" s="126">
        <f t="shared" si="4"/>
        <v>30.507453428187326</v>
      </c>
      <c r="Z106" s="126">
        <f t="shared" si="5"/>
        <v>0.002546571812676035</v>
      </c>
      <c r="AA106" s="126">
        <f t="shared" si="6"/>
        <v>50.08640536299216</v>
      </c>
      <c r="AB106" s="126">
        <f t="shared" si="7"/>
        <v>0.0035946370078434597</v>
      </c>
      <c r="AC106" s="17"/>
      <c r="AD106" s="17"/>
      <c r="AE106" s="17"/>
      <c r="AF106" s="17"/>
      <c r="AG106" s="17"/>
      <c r="AH106" s="17"/>
      <c r="AI106" s="17"/>
      <c r="AJ106" s="17"/>
      <c r="AK106" s="17"/>
      <c r="AL106" s="17"/>
      <c r="AM106" s="17"/>
      <c r="AN106" s="17"/>
      <c r="AO106" s="17"/>
      <c r="AP106" s="17"/>
      <c r="AQ106" s="17"/>
      <c r="AR106" s="17"/>
      <c r="AS106" s="17"/>
    </row>
    <row r="107" spans="1:45" s="15" customFormat="1" ht="22.5" customHeight="1">
      <c r="A107" s="3"/>
      <c r="B107" s="3"/>
      <c r="C107" s="3"/>
      <c r="D107" s="3" t="s">
        <v>19</v>
      </c>
      <c r="E107" s="6" t="s">
        <v>193</v>
      </c>
      <c r="F107" s="7">
        <v>98172737</v>
      </c>
      <c r="G107" s="7">
        <v>6336898</v>
      </c>
      <c r="H107" s="7" t="s">
        <v>17</v>
      </c>
      <c r="I107" s="7">
        <v>29355134</v>
      </c>
      <c r="J107" s="7">
        <v>5000</v>
      </c>
      <c r="K107" s="7">
        <v>62475705</v>
      </c>
      <c r="L107" s="6" t="s">
        <v>17</v>
      </c>
      <c r="M107" s="12" t="s">
        <v>441</v>
      </c>
      <c r="N107" s="13" t="s">
        <v>17</v>
      </c>
      <c r="O107" s="13" t="s">
        <v>17</v>
      </c>
      <c r="P107" s="13" t="s">
        <v>17</v>
      </c>
      <c r="Q107" s="7">
        <v>98172737</v>
      </c>
      <c r="R107" s="51" t="s">
        <v>67</v>
      </c>
      <c r="S107" s="7">
        <v>98172737</v>
      </c>
      <c r="T107" s="52" t="s">
        <v>67</v>
      </c>
      <c r="V107" s="20"/>
      <c r="W107" s="17"/>
      <c r="X107" s="17"/>
      <c r="Y107" s="126">
        <f t="shared" si="4"/>
        <v>100</v>
      </c>
      <c r="Z107" s="126">
        <f t="shared" si="5"/>
        <v>0</v>
      </c>
      <c r="AA107" s="126">
        <f t="shared" si="6"/>
        <v>100</v>
      </c>
      <c r="AB107" s="126">
        <f t="shared" si="7"/>
        <v>0</v>
      </c>
      <c r="AC107" s="17"/>
      <c r="AD107" s="17"/>
      <c r="AE107" s="17"/>
      <c r="AF107" s="17"/>
      <c r="AG107" s="17"/>
      <c r="AH107" s="17"/>
      <c r="AI107" s="17"/>
      <c r="AJ107" s="17"/>
      <c r="AK107" s="17"/>
      <c r="AL107" s="17"/>
      <c r="AM107" s="17"/>
      <c r="AN107" s="17"/>
      <c r="AO107" s="17"/>
      <c r="AP107" s="17"/>
      <c r="AQ107" s="17"/>
      <c r="AR107" s="17"/>
      <c r="AS107" s="17"/>
    </row>
    <row r="108" spans="1:45" s="15" customFormat="1" ht="22.5" customHeight="1">
      <c r="A108" s="211" t="s">
        <v>106</v>
      </c>
      <c r="B108" s="211"/>
      <c r="C108" s="211"/>
      <c r="D108" s="211"/>
      <c r="E108" s="211"/>
      <c r="F108" s="37">
        <v>170772523</v>
      </c>
      <c r="G108" s="37">
        <v>20586109</v>
      </c>
      <c r="H108" s="37" t="s">
        <v>17</v>
      </c>
      <c r="I108" s="37">
        <v>28698464</v>
      </c>
      <c r="J108" s="37">
        <v>3551549</v>
      </c>
      <c r="K108" s="37">
        <v>117936401</v>
      </c>
      <c r="L108" s="38" t="s">
        <v>17</v>
      </c>
      <c r="M108" s="141" t="s">
        <v>17</v>
      </c>
      <c r="N108" s="36" t="s">
        <v>17</v>
      </c>
      <c r="O108" s="36" t="s">
        <v>17</v>
      </c>
      <c r="P108" s="36" t="s">
        <v>17</v>
      </c>
      <c r="Q108" s="37">
        <v>28165586</v>
      </c>
      <c r="R108" s="36" t="s">
        <v>628</v>
      </c>
      <c r="S108" s="37">
        <v>131667639</v>
      </c>
      <c r="T108" s="48" t="s">
        <v>629</v>
      </c>
      <c r="V108" s="20"/>
      <c r="W108" s="17"/>
      <c r="X108" s="17"/>
      <c r="Y108" s="126">
        <f t="shared" si="4"/>
        <v>16.493043204614363</v>
      </c>
      <c r="Z108" s="126">
        <f t="shared" si="5"/>
        <v>-0.0030432046143644698</v>
      </c>
      <c r="AA108" s="126">
        <f t="shared" si="6"/>
        <v>77.1011850659371</v>
      </c>
      <c r="AB108" s="126">
        <f t="shared" si="7"/>
        <v>-0.0011850659371077654</v>
      </c>
      <c r="AC108" s="17"/>
      <c r="AD108" s="17"/>
      <c r="AE108" s="17"/>
      <c r="AF108" s="17"/>
      <c r="AG108" s="17"/>
      <c r="AH108" s="17"/>
      <c r="AI108" s="17"/>
      <c r="AJ108" s="17"/>
      <c r="AK108" s="17"/>
      <c r="AL108" s="17"/>
      <c r="AM108" s="17"/>
      <c r="AN108" s="17"/>
      <c r="AO108" s="17"/>
      <c r="AP108" s="17"/>
      <c r="AQ108" s="17"/>
      <c r="AR108" s="17"/>
      <c r="AS108" s="17"/>
    </row>
    <row r="109" spans="1:45" s="15" customFormat="1" ht="22.5" customHeight="1">
      <c r="A109" s="3"/>
      <c r="B109" s="3"/>
      <c r="C109" s="3" t="s">
        <v>196</v>
      </c>
      <c r="D109" s="3"/>
      <c r="E109" s="6"/>
      <c r="F109" s="7">
        <v>144066303</v>
      </c>
      <c r="G109" s="7" t="s">
        <v>17</v>
      </c>
      <c r="H109" s="7" t="s">
        <v>17</v>
      </c>
      <c r="I109" s="7">
        <v>28698464</v>
      </c>
      <c r="J109" s="7">
        <v>71099</v>
      </c>
      <c r="K109" s="7">
        <v>115296740</v>
      </c>
      <c r="L109" s="6" t="s">
        <v>17</v>
      </c>
      <c r="M109" s="43" t="s">
        <v>17</v>
      </c>
      <c r="N109" s="13" t="s">
        <v>17</v>
      </c>
      <c r="O109" s="13" t="s">
        <v>17</v>
      </c>
      <c r="P109" s="13" t="s">
        <v>17</v>
      </c>
      <c r="Q109" s="7">
        <v>20632817</v>
      </c>
      <c r="R109" s="13" t="s">
        <v>630</v>
      </c>
      <c r="S109" s="7">
        <v>120055926</v>
      </c>
      <c r="T109" s="14" t="s">
        <v>631</v>
      </c>
      <c r="V109" s="20"/>
      <c r="W109" s="17"/>
      <c r="X109" s="17"/>
      <c r="Y109" s="126">
        <f t="shared" si="4"/>
        <v>14.32175086772373</v>
      </c>
      <c r="Z109" s="126">
        <f t="shared" si="5"/>
        <v>-0.0017508677237305648</v>
      </c>
      <c r="AA109" s="126">
        <f t="shared" si="6"/>
        <v>83.33380082641531</v>
      </c>
      <c r="AB109" s="126">
        <f t="shared" si="7"/>
        <v>-0.003800826415314873</v>
      </c>
      <c r="AC109" s="17"/>
      <c r="AD109" s="17"/>
      <c r="AE109" s="17"/>
      <c r="AF109" s="17"/>
      <c r="AG109" s="17"/>
      <c r="AH109" s="17"/>
      <c r="AI109" s="17"/>
      <c r="AJ109" s="17"/>
      <c r="AK109" s="17"/>
      <c r="AL109" s="17"/>
      <c r="AM109" s="17"/>
      <c r="AN109" s="17"/>
      <c r="AO109" s="17"/>
      <c r="AP109" s="17"/>
      <c r="AQ109" s="17"/>
      <c r="AR109" s="17"/>
      <c r="AS109" s="17"/>
    </row>
    <row r="110" spans="1:45" s="15" customFormat="1" ht="30" customHeight="1">
      <c r="A110" s="3"/>
      <c r="B110" s="3"/>
      <c r="C110" s="3"/>
      <c r="D110" s="3" t="s">
        <v>18</v>
      </c>
      <c r="E110" s="6" t="s">
        <v>386</v>
      </c>
      <c r="F110" s="7">
        <v>82600000</v>
      </c>
      <c r="G110" s="7" t="s">
        <v>17</v>
      </c>
      <c r="H110" s="7" t="s">
        <v>17</v>
      </c>
      <c r="I110" s="7" t="s">
        <v>17</v>
      </c>
      <c r="J110" s="7" t="s">
        <v>17</v>
      </c>
      <c r="K110" s="7">
        <v>82600000</v>
      </c>
      <c r="L110" s="123" t="s">
        <v>426</v>
      </c>
      <c r="M110" s="43" t="s">
        <v>140</v>
      </c>
      <c r="N110" s="13" t="s">
        <v>141</v>
      </c>
      <c r="O110" s="13" t="s">
        <v>142</v>
      </c>
      <c r="P110" s="33" t="s">
        <v>152</v>
      </c>
      <c r="Q110" s="7">
        <v>8000000</v>
      </c>
      <c r="R110" s="13" t="s">
        <v>267</v>
      </c>
      <c r="S110" s="7">
        <v>82600000</v>
      </c>
      <c r="T110" s="14" t="s">
        <v>67</v>
      </c>
      <c r="V110" s="20"/>
      <c r="W110" s="17"/>
      <c r="X110" s="17"/>
      <c r="Y110" s="126">
        <f t="shared" si="4"/>
        <v>9.685230024213075</v>
      </c>
      <c r="Z110" s="126">
        <f t="shared" si="5"/>
        <v>0.004769975786924618</v>
      </c>
      <c r="AA110" s="126">
        <f t="shared" si="6"/>
        <v>100</v>
      </c>
      <c r="AB110" s="126">
        <f t="shared" si="7"/>
        <v>0</v>
      </c>
      <c r="AC110" s="17"/>
      <c r="AD110" s="17"/>
      <c r="AE110" s="17"/>
      <c r="AF110" s="17"/>
      <c r="AG110" s="17"/>
      <c r="AH110" s="17"/>
      <c r="AI110" s="17"/>
      <c r="AJ110" s="17"/>
      <c r="AK110" s="17"/>
      <c r="AL110" s="17"/>
      <c r="AM110" s="17"/>
      <c r="AN110" s="17"/>
      <c r="AO110" s="17"/>
      <c r="AP110" s="17"/>
      <c r="AQ110" s="17"/>
      <c r="AR110" s="17"/>
      <c r="AS110" s="17"/>
    </row>
    <row r="111" spans="1:45" s="15" customFormat="1" ht="71.25" customHeight="1">
      <c r="A111" s="3"/>
      <c r="B111" s="3"/>
      <c r="C111" s="3"/>
      <c r="D111" s="3" t="s">
        <v>19</v>
      </c>
      <c r="E111" s="6" t="s">
        <v>804</v>
      </c>
      <c r="F111" s="7">
        <v>12360000</v>
      </c>
      <c r="G111" s="7" t="s">
        <v>17</v>
      </c>
      <c r="H111" s="7" t="s">
        <v>17</v>
      </c>
      <c r="I111" s="7" t="s">
        <v>17</v>
      </c>
      <c r="J111" s="7" t="s">
        <v>17</v>
      </c>
      <c r="K111" s="7">
        <v>12360000</v>
      </c>
      <c r="L111" s="34" t="s">
        <v>268</v>
      </c>
      <c r="M111" s="12" t="s">
        <v>40</v>
      </c>
      <c r="N111" s="33" t="s">
        <v>269</v>
      </c>
      <c r="O111" s="33" t="s">
        <v>17</v>
      </c>
      <c r="P111" s="13" t="s">
        <v>17</v>
      </c>
      <c r="Q111" s="7">
        <v>2070000</v>
      </c>
      <c r="R111" s="13" t="s">
        <v>590</v>
      </c>
      <c r="S111" s="7">
        <v>8812110</v>
      </c>
      <c r="T111" s="52" t="s">
        <v>591</v>
      </c>
      <c r="V111" s="20"/>
      <c r="W111" s="17"/>
      <c r="X111" s="17"/>
      <c r="Y111" s="126">
        <f t="shared" si="4"/>
        <v>16.74757281553398</v>
      </c>
      <c r="Z111" s="126">
        <f t="shared" si="5"/>
        <v>0.002427184466018417</v>
      </c>
      <c r="AA111" s="126">
        <f t="shared" si="6"/>
        <v>71.29538834951457</v>
      </c>
      <c r="AB111" s="126">
        <f t="shared" si="7"/>
        <v>0.004611650485429664</v>
      </c>
      <c r="AC111" s="17"/>
      <c r="AD111" s="17"/>
      <c r="AE111" s="17"/>
      <c r="AF111" s="17"/>
      <c r="AG111" s="17"/>
      <c r="AH111" s="17"/>
      <c r="AI111" s="17"/>
      <c r="AJ111" s="17"/>
      <c r="AK111" s="17"/>
      <c r="AL111" s="17"/>
      <c r="AM111" s="17"/>
      <c r="AN111" s="17"/>
      <c r="AO111" s="17"/>
      <c r="AP111" s="17"/>
      <c r="AQ111" s="17"/>
      <c r="AR111" s="17"/>
      <c r="AS111" s="17"/>
    </row>
    <row r="112" spans="1:45" s="15" customFormat="1" ht="84" customHeight="1">
      <c r="A112" s="4"/>
      <c r="B112" s="4"/>
      <c r="C112" s="18"/>
      <c r="D112" s="4" t="s">
        <v>20</v>
      </c>
      <c r="E112" s="10" t="s">
        <v>257</v>
      </c>
      <c r="F112" s="8">
        <v>987500</v>
      </c>
      <c r="G112" s="8" t="s">
        <v>17</v>
      </c>
      <c r="H112" s="8" t="s">
        <v>17</v>
      </c>
      <c r="I112" s="8">
        <v>944100</v>
      </c>
      <c r="J112" s="8" t="s">
        <v>17</v>
      </c>
      <c r="K112" s="8">
        <v>43400</v>
      </c>
      <c r="L112" s="41" t="s">
        <v>270</v>
      </c>
      <c r="M112" s="9" t="s">
        <v>39</v>
      </c>
      <c r="N112" s="50" t="s">
        <v>17</v>
      </c>
      <c r="O112" s="11" t="s">
        <v>17</v>
      </c>
      <c r="P112" s="11" t="s">
        <v>17</v>
      </c>
      <c r="Q112" s="8">
        <v>117000</v>
      </c>
      <c r="R112" s="11" t="s">
        <v>592</v>
      </c>
      <c r="S112" s="8">
        <v>987500</v>
      </c>
      <c r="T112" s="45" t="s">
        <v>67</v>
      </c>
      <c r="V112" s="20"/>
      <c r="W112" s="17"/>
      <c r="X112" s="17"/>
      <c r="Y112" s="126">
        <f>Q112/F112*100</f>
        <v>11.848101265822784</v>
      </c>
      <c r="Z112" s="126">
        <f>R112-Y112</f>
        <v>0.001898734177215644</v>
      </c>
      <c r="AA112" s="126">
        <f>S112/F112*100</f>
        <v>100</v>
      </c>
      <c r="AB112" s="126">
        <f>T112-AA112</f>
        <v>0</v>
      </c>
      <c r="AC112" s="17"/>
      <c r="AD112" s="17"/>
      <c r="AE112" s="17"/>
      <c r="AF112" s="17"/>
      <c r="AG112" s="17"/>
      <c r="AH112" s="17"/>
      <c r="AI112" s="17"/>
      <c r="AJ112" s="17"/>
      <c r="AK112" s="17"/>
      <c r="AL112" s="17"/>
      <c r="AM112" s="17"/>
      <c r="AN112" s="17"/>
      <c r="AO112" s="17"/>
      <c r="AP112" s="17"/>
      <c r="AQ112" s="17"/>
      <c r="AR112" s="17"/>
      <c r="AS112" s="17"/>
    </row>
    <row r="113" spans="4:28" s="59" customFormat="1" ht="30" customHeight="1">
      <c r="D113" s="169"/>
      <c r="E113" s="202" t="s">
        <v>0</v>
      </c>
      <c r="F113" s="202"/>
      <c r="G113" s="202"/>
      <c r="H113" s="202"/>
      <c r="I113" s="202"/>
      <c r="J113" s="202"/>
      <c r="K113" s="202"/>
      <c r="L113" s="194" t="s">
        <v>826</v>
      </c>
      <c r="M113" s="194"/>
      <c r="N113" s="194"/>
      <c r="O113" s="194"/>
      <c r="P113" s="194"/>
      <c r="Q113" s="194"/>
      <c r="R113" s="195"/>
      <c r="S113" s="195"/>
      <c r="T113" s="195"/>
      <c r="U113" s="60"/>
      <c r="V113" s="84"/>
      <c r="Y113" s="126" t="e">
        <f t="shared" si="4"/>
        <v>#DIV/0!</v>
      </c>
      <c r="Z113" s="126" t="e">
        <f t="shared" si="5"/>
        <v>#DIV/0!</v>
      </c>
      <c r="AA113" s="126" t="e">
        <f t="shared" si="6"/>
        <v>#DIV/0!</v>
      </c>
      <c r="AB113" s="126" t="e">
        <f t="shared" si="7"/>
        <v>#DIV/0!</v>
      </c>
    </row>
    <row r="114" spans="5:28" ht="21" customHeight="1">
      <c r="E114" s="170"/>
      <c r="F114" s="63"/>
      <c r="G114" s="63"/>
      <c r="H114" s="63"/>
      <c r="I114" s="63"/>
      <c r="J114" s="63"/>
      <c r="K114" s="63"/>
      <c r="L114" s="64"/>
      <c r="M114" s="63"/>
      <c r="N114" s="65"/>
      <c r="O114" s="65"/>
      <c r="P114" s="65"/>
      <c r="Q114" s="66"/>
      <c r="R114" s="67"/>
      <c r="S114" s="68"/>
      <c r="T114" s="69" t="s">
        <v>1</v>
      </c>
      <c r="V114" s="84"/>
      <c r="Y114" s="126" t="e">
        <f t="shared" si="4"/>
        <v>#DIV/0!</v>
      </c>
      <c r="Z114" s="126" t="e">
        <f t="shared" si="5"/>
        <v>#DIV/0!</v>
      </c>
      <c r="AA114" s="126" t="e">
        <f t="shared" si="6"/>
        <v>#DIV/0!</v>
      </c>
      <c r="AB114" s="126" t="e">
        <f t="shared" si="7"/>
        <v>#VALUE!</v>
      </c>
    </row>
    <row r="115" spans="1:28" ht="18" customHeight="1">
      <c r="A115" s="203" t="s">
        <v>22</v>
      </c>
      <c r="B115" s="213"/>
      <c r="C115" s="213"/>
      <c r="D115" s="213"/>
      <c r="E115" s="214"/>
      <c r="F115" s="183" t="s">
        <v>2</v>
      </c>
      <c r="G115" s="184"/>
      <c r="H115" s="184"/>
      <c r="I115" s="184"/>
      <c r="J115" s="184"/>
      <c r="K115" s="184"/>
      <c r="L115" s="184" t="s">
        <v>3</v>
      </c>
      <c r="M115" s="184"/>
      <c r="N115" s="184"/>
      <c r="O115" s="184"/>
      <c r="P115" s="185"/>
      <c r="Q115" s="183" t="s">
        <v>4</v>
      </c>
      <c r="R115" s="184"/>
      <c r="S115" s="184"/>
      <c r="T115" s="184"/>
      <c r="V115" s="84"/>
      <c r="Y115" s="126" t="e">
        <f t="shared" si="4"/>
        <v>#VALUE!</v>
      </c>
      <c r="Z115" s="126" t="e">
        <f t="shared" si="5"/>
        <v>#VALUE!</v>
      </c>
      <c r="AA115" s="126" t="e">
        <f t="shared" si="6"/>
        <v>#VALUE!</v>
      </c>
      <c r="AB115" s="126" t="e">
        <f t="shared" si="7"/>
        <v>#VALUE!</v>
      </c>
    </row>
    <row r="116" spans="1:28" ht="18" customHeight="1">
      <c r="A116" s="215"/>
      <c r="B116" s="215"/>
      <c r="C116" s="215"/>
      <c r="D116" s="215"/>
      <c r="E116" s="216"/>
      <c r="F116" s="192" t="s">
        <v>5</v>
      </c>
      <c r="G116" s="183" t="s">
        <v>6</v>
      </c>
      <c r="H116" s="184"/>
      <c r="I116" s="184"/>
      <c r="J116" s="184"/>
      <c r="K116" s="185"/>
      <c r="L116" s="186" t="s">
        <v>189</v>
      </c>
      <c r="M116" s="226" t="s">
        <v>7</v>
      </c>
      <c r="N116" s="199" t="s">
        <v>381</v>
      </c>
      <c r="O116" s="199" t="s">
        <v>382</v>
      </c>
      <c r="P116" s="189" t="s">
        <v>383</v>
      </c>
      <c r="Q116" s="183" t="s">
        <v>8</v>
      </c>
      <c r="R116" s="185"/>
      <c r="S116" s="183" t="s">
        <v>9</v>
      </c>
      <c r="T116" s="184"/>
      <c r="V116" s="84"/>
      <c r="Y116" s="126" t="e">
        <f t="shared" si="4"/>
        <v>#VALUE!</v>
      </c>
      <c r="Z116" s="126" t="e">
        <f t="shared" si="5"/>
        <v>#VALUE!</v>
      </c>
      <c r="AA116" s="126" t="e">
        <f t="shared" si="6"/>
        <v>#VALUE!</v>
      </c>
      <c r="AB116" s="126" t="e">
        <f t="shared" si="7"/>
        <v>#VALUE!</v>
      </c>
    </row>
    <row r="117" spans="1:28" ht="18" customHeight="1">
      <c r="A117" s="215"/>
      <c r="B117" s="215"/>
      <c r="C117" s="215"/>
      <c r="D117" s="215"/>
      <c r="E117" s="216"/>
      <c r="F117" s="198"/>
      <c r="G117" s="229" t="s">
        <v>10</v>
      </c>
      <c r="H117" s="207"/>
      <c r="I117" s="207"/>
      <c r="J117" s="208"/>
      <c r="K117" s="192" t="s">
        <v>11</v>
      </c>
      <c r="L117" s="187"/>
      <c r="M117" s="227"/>
      <c r="N117" s="200"/>
      <c r="O117" s="200"/>
      <c r="P117" s="190"/>
      <c r="Q117" s="192" t="s">
        <v>12</v>
      </c>
      <c r="R117" s="189" t="s">
        <v>38</v>
      </c>
      <c r="S117" s="192" t="s">
        <v>12</v>
      </c>
      <c r="T117" s="196" t="s">
        <v>38</v>
      </c>
      <c r="V117" s="84"/>
      <c r="Y117" s="126" t="e">
        <f t="shared" si="4"/>
        <v>#VALUE!</v>
      </c>
      <c r="Z117" s="126" t="e">
        <f t="shared" si="5"/>
        <v>#VALUE!</v>
      </c>
      <c r="AA117" s="126" t="e">
        <f t="shared" si="6"/>
        <v>#VALUE!</v>
      </c>
      <c r="AB117" s="126" t="e">
        <f t="shared" si="7"/>
        <v>#VALUE!</v>
      </c>
    </row>
    <row r="118" spans="1:28" ht="33" customHeight="1">
      <c r="A118" s="217"/>
      <c r="B118" s="217"/>
      <c r="C118" s="217"/>
      <c r="D118" s="217"/>
      <c r="E118" s="218"/>
      <c r="F118" s="193"/>
      <c r="G118" s="73" t="s">
        <v>13</v>
      </c>
      <c r="H118" s="75" t="s">
        <v>14</v>
      </c>
      <c r="I118" s="76" t="s">
        <v>15</v>
      </c>
      <c r="J118" s="72" t="s">
        <v>16</v>
      </c>
      <c r="K118" s="193"/>
      <c r="L118" s="188"/>
      <c r="M118" s="228"/>
      <c r="N118" s="201"/>
      <c r="O118" s="201"/>
      <c r="P118" s="191"/>
      <c r="Q118" s="193"/>
      <c r="R118" s="191"/>
      <c r="S118" s="193"/>
      <c r="T118" s="197"/>
      <c r="V118" s="84"/>
      <c r="Y118" s="126" t="e">
        <f t="shared" si="4"/>
        <v>#DIV/0!</v>
      </c>
      <c r="Z118" s="126" t="e">
        <f t="shared" si="5"/>
        <v>#DIV/0!</v>
      </c>
      <c r="AA118" s="126" t="e">
        <f t="shared" si="6"/>
        <v>#DIV/0!</v>
      </c>
      <c r="AB118" s="126" t="e">
        <f t="shared" si="7"/>
        <v>#DIV/0!</v>
      </c>
    </row>
    <row r="119" spans="1:28" ht="5.25" customHeight="1">
      <c r="A119" s="74"/>
      <c r="B119" s="74"/>
      <c r="C119" s="74"/>
      <c r="D119" s="137"/>
      <c r="E119" s="137"/>
      <c r="F119" s="77"/>
      <c r="G119" s="77"/>
      <c r="H119" s="78"/>
      <c r="I119" s="77"/>
      <c r="J119" s="77"/>
      <c r="K119" s="77"/>
      <c r="L119" s="70"/>
      <c r="M119" s="78"/>
      <c r="N119" s="85"/>
      <c r="O119" s="85"/>
      <c r="P119" s="86"/>
      <c r="Q119" s="77"/>
      <c r="R119" s="86"/>
      <c r="S119" s="77"/>
      <c r="T119" s="86"/>
      <c r="V119" s="84"/>
      <c r="Y119" s="126" t="e">
        <f t="shared" si="4"/>
        <v>#DIV/0!</v>
      </c>
      <c r="Z119" s="126" t="e">
        <f t="shared" si="5"/>
        <v>#DIV/0!</v>
      </c>
      <c r="AA119" s="126" t="e">
        <f t="shared" si="6"/>
        <v>#DIV/0!</v>
      </c>
      <c r="AB119" s="126" t="e">
        <f t="shared" si="7"/>
        <v>#DIV/0!</v>
      </c>
    </row>
    <row r="120" spans="1:45" s="15" customFormat="1" ht="83.25" customHeight="1">
      <c r="A120" s="3"/>
      <c r="B120" s="3"/>
      <c r="D120" s="3" t="s">
        <v>28</v>
      </c>
      <c r="E120" s="6" t="s">
        <v>258</v>
      </c>
      <c r="F120" s="7">
        <v>5749340</v>
      </c>
      <c r="G120" s="7" t="s">
        <v>17</v>
      </c>
      <c r="H120" s="7" t="s">
        <v>17</v>
      </c>
      <c r="I120" s="7" t="s">
        <v>17</v>
      </c>
      <c r="J120" s="7" t="s">
        <v>17</v>
      </c>
      <c r="K120" s="7">
        <v>5749340</v>
      </c>
      <c r="L120" s="34" t="s">
        <v>271</v>
      </c>
      <c r="M120" s="12" t="s">
        <v>63</v>
      </c>
      <c r="N120" s="13" t="s">
        <v>272</v>
      </c>
      <c r="O120" s="13" t="s">
        <v>17</v>
      </c>
      <c r="P120" s="13" t="s">
        <v>17</v>
      </c>
      <c r="Q120" s="7">
        <v>2536990</v>
      </c>
      <c r="R120" s="13" t="s">
        <v>593</v>
      </c>
      <c r="S120" s="7">
        <v>4345317</v>
      </c>
      <c r="T120" s="14" t="s">
        <v>594</v>
      </c>
      <c r="V120" s="20"/>
      <c r="W120" s="17"/>
      <c r="X120" s="17"/>
      <c r="Y120" s="126">
        <f t="shared" si="4"/>
        <v>44.12663018711713</v>
      </c>
      <c r="Z120" s="126">
        <f t="shared" si="5"/>
        <v>0.003369812882873191</v>
      </c>
      <c r="AA120" s="126">
        <f t="shared" si="6"/>
        <v>75.57940563612519</v>
      </c>
      <c r="AB120" s="126">
        <f t="shared" si="7"/>
        <v>0.0005943638748107105</v>
      </c>
      <c r="AC120" s="17"/>
      <c r="AD120" s="17"/>
      <c r="AE120" s="17"/>
      <c r="AF120" s="17"/>
      <c r="AG120" s="17"/>
      <c r="AH120" s="17"/>
      <c r="AI120" s="17"/>
      <c r="AJ120" s="17"/>
      <c r="AK120" s="17"/>
      <c r="AL120" s="17"/>
      <c r="AM120" s="17"/>
      <c r="AN120" s="17"/>
      <c r="AO120" s="17"/>
      <c r="AP120" s="17"/>
      <c r="AQ120" s="17"/>
      <c r="AR120" s="17"/>
      <c r="AS120" s="17"/>
    </row>
    <row r="121" spans="1:45" s="15" customFormat="1" ht="43.5" customHeight="1">
      <c r="A121" s="3"/>
      <c r="B121" s="3"/>
      <c r="D121" s="3" t="s">
        <v>29</v>
      </c>
      <c r="E121" s="6" t="s">
        <v>259</v>
      </c>
      <c r="F121" s="7">
        <v>2966000</v>
      </c>
      <c r="G121" s="7" t="s">
        <v>17</v>
      </c>
      <c r="H121" s="7" t="s">
        <v>17</v>
      </c>
      <c r="I121" s="7">
        <v>2866000</v>
      </c>
      <c r="J121" s="7" t="s">
        <v>17</v>
      </c>
      <c r="K121" s="7">
        <v>100000</v>
      </c>
      <c r="L121" s="34" t="s">
        <v>273</v>
      </c>
      <c r="M121" s="12" t="s">
        <v>39</v>
      </c>
      <c r="N121" s="33" t="s">
        <v>17</v>
      </c>
      <c r="O121" s="13" t="s">
        <v>17</v>
      </c>
      <c r="P121" s="13" t="s">
        <v>17</v>
      </c>
      <c r="Q121" s="7">
        <v>49000</v>
      </c>
      <c r="R121" s="13" t="s">
        <v>595</v>
      </c>
      <c r="S121" s="7">
        <v>2966000</v>
      </c>
      <c r="T121" s="14" t="s">
        <v>67</v>
      </c>
      <c r="V121" s="20">
        <v>127896360</v>
      </c>
      <c r="W121" s="17">
        <v>27926500</v>
      </c>
      <c r="X121" s="17">
        <v>87466160</v>
      </c>
      <c r="Y121" s="126">
        <f t="shared" si="4"/>
        <v>1.6520566419420093</v>
      </c>
      <c r="Z121" s="126">
        <f t="shared" si="5"/>
        <v>-0.002056641942009385</v>
      </c>
      <c r="AA121" s="126">
        <f t="shared" si="6"/>
        <v>100</v>
      </c>
      <c r="AB121" s="126">
        <f t="shared" si="7"/>
        <v>0</v>
      </c>
      <c r="AC121" s="17"/>
      <c r="AD121" s="17"/>
      <c r="AE121" s="17"/>
      <c r="AF121" s="17"/>
      <c r="AG121" s="17"/>
      <c r="AH121" s="17"/>
      <c r="AI121" s="17"/>
      <c r="AJ121" s="17"/>
      <c r="AK121" s="17"/>
      <c r="AL121" s="17"/>
      <c r="AM121" s="17"/>
      <c r="AN121" s="17"/>
      <c r="AO121" s="17"/>
      <c r="AP121" s="17"/>
      <c r="AQ121" s="17"/>
      <c r="AR121" s="17"/>
      <c r="AS121" s="17"/>
    </row>
    <row r="122" spans="4:31" s="15" customFormat="1" ht="87" customHeight="1">
      <c r="D122" s="12" t="s">
        <v>30</v>
      </c>
      <c r="E122" s="6" t="s">
        <v>260</v>
      </c>
      <c r="F122" s="58">
        <v>1024000</v>
      </c>
      <c r="G122" s="7" t="s">
        <v>17</v>
      </c>
      <c r="H122" s="7" t="s">
        <v>17</v>
      </c>
      <c r="I122" s="58">
        <v>512000</v>
      </c>
      <c r="J122" s="7" t="s">
        <v>17</v>
      </c>
      <c r="K122" s="58">
        <v>512000</v>
      </c>
      <c r="L122" s="34" t="s">
        <v>274</v>
      </c>
      <c r="M122" s="12" t="s">
        <v>39</v>
      </c>
      <c r="N122" s="13" t="s">
        <v>17</v>
      </c>
      <c r="O122" s="13" t="s">
        <v>17</v>
      </c>
      <c r="P122" s="13" t="s">
        <v>17</v>
      </c>
      <c r="Q122" s="7">
        <v>309000</v>
      </c>
      <c r="R122" s="13" t="s">
        <v>596</v>
      </c>
      <c r="S122" s="7">
        <v>1024000</v>
      </c>
      <c r="T122" s="14" t="s">
        <v>67</v>
      </c>
      <c r="U122" s="17"/>
      <c r="V122" s="20">
        <f>F108-162000</f>
        <v>170610523</v>
      </c>
      <c r="W122" s="22">
        <f>I108-6762000</f>
        <v>21936464</v>
      </c>
      <c r="X122" s="22">
        <f>K108+6600000</f>
        <v>124536401</v>
      </c>
      <c r="Y122" s="126">
        <f t="shared" si="4"/>
        <v>30.17578125</v>
      </c>
      <c r="Z122" s="126">
        <f t="shared" si="5"/>
        <v>0.004218749999999716</v>
      </c>
      <c r="AA122" s="126">
        <f t="shared" si="6"/>
        <v>100</v>
      </c>
      <c r="AB122" s="126">
        <f t="shared" si="7"/>
        <v>0</v>
      </c>
      <c r="AC122" s="17"/>
      <c r="AD122" s="17"/>
      <c r="AE122" s="17"/>
    </row>
    <row r="123" spans="4:31" s="15" customFormat="1" ht="78.75" customHeight="1">
      <c r="D123" s="3" t="s">
        <v>21</v>
      </c>
      <c r="E123" s="6" t="s">
        <v>261</v>
      </c>
      <c r="F123" s="7">
        <v>2790000</v>
      </c>
      <c r="G123" s="7" t="s">
        <v>17</v>
      </c>
      <c r="H123" s="7" t="s">
        <v>17</v>
      </c>
      <c r="I123" s="7">
        <v>2661000</v>
      </c>
      <c r="J123" s="7" t="s">
        <v>17</v>
      </c>
      <c r="K123" s="7">
        <v>129000</v>
      </c>
      <c r="L123" s="34" t="s">
        <v>275</v>
      </c>
      <c r="M123" s="12" t="s">
        <v>63</v>
      </c>
      <c r="N123" s="13" t="s">
        <v>17</v>
      </c>
      <c r="O123" s="13" t="s">
        <v>17</v>
      </c>
      <c r="P123" s="13" t="s">
        <v>17</v>
      </c>
      <c r="Q123" s="7">
        <v>19800</v>
      </c>
      <c r="R123" s="13" t="s">
        <v>597</v>
      </c>
      <c r="S123" s="7">
        <v>1591600</v>
      </c>
      <c r="T123" s="14" t="s">
        <v>598</v>
      </c>
      <c r="U123" s="17"/>
      <c r="V123" s="20">
        <f>F109-158000</f>
        <v>143908303</v>
      </c>
      <c r="W123" s="22">
        <f>I109-258000</f>
        <v>28440464</v>
      </c>
      <c r="X123" s="22">
        <f>K109+100000</f>
        <v>115396740</v>
      </c>
      <c r="Y123" s="126">
        <f t="shared" si="4"/>
        <v>0.7096774193548387</v>
      </c>
      <c r="Z123" s="126">
        <f t="shared" si="5"/>
        <v>0.000322580645161219</v>
      </c>
      <c r="AA123" s="126">
        <f t="shared" si="6"/>
        <v>57.04659498207886</v>
      </c>
      <c r="AB123" s="126">
        <f t="shared" si="7"/>
        <v>0.0034050179211391196</v>
      </c>
      <c r="AC123" s="17"/>
      <c r="AD123" s="17"/>
      <c r="AE123" s="17"/>
    </row>
    <row r="124" spans="1:31" s="15" customFormat="1" ht="62.25" customHeight="1">
      <c r="A124" s="3"/>
      <c r="B124" s="3"/>
      <c r="C124" s="3"/>
      <c r="D124" s="3" t="s">
        <v>31</v>
      </c>
      <c r="E124" s="6" t="s">
        <v>262</v>
      </c>
      <c r="F124" s="7">
        <v>427000</v>
      </c>
      <c r="G124" s="7" t="s">
        <v>17</v>
      </c>
      <c r="H124" s="7" t="s">
        <v>17</v>
      </c>
      <c r="I124" s="7">
        <v>427000</v>
      </c>
      <c r="J124" s="7" t="s">
        <v>17</v>
      </c>
      <c r="K124" s="7" t="s">
        <v>17</v>
      </c>
      <c r="L124" s="34" t="s">
        <v>400</v>
      </c>
      <c r="M124" s="12" t="s">
        <v>78</v>
      </c>
      <c r="N124" s="13" t="s">
        <v>17</v>
      </c>
      <c r="O124" s="13" t="s">
        <v>17</v>
      </c>
      <c r="P124" s="13" t="s">
        <v>17</v>
      </c>
      <c r="Q124" s="7">
        <v>146000</v>
      </c>
      <c r="R124" s="13" t="s">
        <v>599</v>
      </c>
      <c r="S124" s="7">
        <v>427000</v>
      </c>
      <c r="T124" s="14" t="s">
        <v>67</v>
      </c>
      <c r="U124" s="34"/>
      <c r="V124" s="20"/>
      <c r="W124" s="17"/>
      <c r="X124" s="17"/>
      <c r="Y124" s="126">
        <f t="shared" si="4"/>
        <v>34.19203747072599</v>
      </c>
      <c r="Z124" s="126">
        <f t="shared" si="5"/>
        <v>-0.0020374707259946945</v>
      </c>
      <c r="AA124" s="126">
        <f t="shared" si="6"/>
        <v>100</v>
      </c>
      <c r="AB124" s="126">
        <f t="shared" si="7"/>
        <v>0</v>
      </c>
      <c r="AC124" s="17"/>
      <c r="AD124" s="17"/>
      <c r="AE124" s="17"/>
    </row>
    <row r="125" spans="1:28" s="15" customFormat="1" ht="69" customHeight="1">
      <c r="A125" s="3"/>
      <c r="B125" s="3"/>
      <c r="C125" s="3"/>
      <c r="D125" s="3" t="s">
        <v>34</v>
      </c>
      <c r="E125" s="6" t="s">
        <v>263</v>
      </c>
      <c r="F125" s="7">
        <v>19946000</v>
      </c>
      <c r="G125" s="7" t="s">
        <v>17</v>
      </c>
      <c r="H125" s="7" t="s">
        <v>17</v>
      </c>
      <c r="I125" s="7">
        <v>11003000</v>
      </c>
      <c r="J125" s="7" t="s">
        <v>17</v>
      </c>
      <c r="K125" s="7">
        <v>8943000</v>
      </c>
      <c r="L125" s="34" t="s">
        <v>276</v>
      </c>
      <c r="M125" s="12" t="s">
        <v>143</v>
      </c>
      <c r="N125" s="13" t="s">
        <v>17</v>
      </c>
      <c r="O125" s="13" t="s">
        <v>17</v>
      </c>
      <c r="P125" s="13" t="s">
        <v>17</v>
      </c>
      <c r="Q125" s="7">
        <v>3153000</v>
      </c>
      <c r="R125" s="13" t="s">
        <v>600</v>
      </c>
      <c r="S125" s="7">
        <v>8895900</v>
      </c>
      <c r="T125" s="14" t="s">
        <v>601</v>
      </c>
      <c r="U125" s="34"/>
      <c r="V125" s="20"/>
      <c r="Y125" s="126">
        <f t="shared" si="4"/>
        <v>15.80768073799258</v>
      </c>
      <c r="Z125" s="126">
        <f t="shared" si="5"/>
        <v>0.002319262007420164</v>
      </c>
      <c r="AA125" s="126">
        <f t="shared" si="6"/>
        <v>44.59991978341522</v>
      </c>
      <c r="AB125" s="126">
        <f t="shared" si="7"/>
        <v>8.02165847844094E-05</v>
      </c>
    </row>
    <row r="126" spans="1:28" s="18" customFormat="1" ht="87" customHeight="1">
      <c r="A126" s="3"/>
      <c r="B126" s="3"/>
      <c r="C126" s="3"/>
      <c r="D126" s="3" t="s">
        <v>35</v>
      </c>
      <c r="E126" s="6" t="s">
        <v>785</v>
      </c>
      <c r="F126" s="7">
        <v>780000</v>
      </c>
      <c r="G126" s="7" t="s">
        <v>17</v>
      </c>
      <c r="H126" s="7" t="s">
        <v>17</v>
      </c>
      <c r="I126" s="7">
        <v>780000</v>
      </c>
      <c r="J126" s="7" t="s">
        <v>17</v>
      </c>
      <c r="K126" s="7" t="s">
        <v>17</v>
      </c>
      <c r="L126" s="34" t="s">
        <v>380</v>
      </c>
      <c r="M126" s="12" t="s">
        <v>145</v>
      </c>
      <c r="N126" s="13" t="s">
        <v>17</v>
      </c>
      <c r="O126" s="13" t="s">
        <v>17</v>
      </c>
      <c r="P126" s="13" t="s">
        <v>17</v>
      </c>
      <c r="Q126" s="7">
        <v>19900</v>
      </c>
      <c r="R126" s="13" t="s">
        <v>602</v>
      </c>
      <c r="S126" s="7">
        <v>231600</v>
      </c>
      <c r="T126" s="14" t="s">
        <v>603</v>
      </c>
      <c r="U126" s="87"/>
      <c r="V126" s="20">
        <f>F122-158000</f>
        <v>866000</v>
      </c>
      <c r="W126" s="20">
        <f>I122-258000</f>
        <v>254000</v>
      </c>
      <c r="X126" s="20">
        <f>K122+100000</f>
        <v>612000</v>
      </c>
      <c r="Y126" s="126">
        <f t="shared" si="4"/>
        <v>2.5512820512820515</v>
      </c>
      <c r="Z126" s="126">
        <f t="shared" si="5"/>
        <v>-0.0012820512820517216</v>
      </c>
      <c r="AA126" s="126">
        <f t="shared" si="6"/>
        <v>29.69230769230769</v>
      </c>
      <c r="AB126" s="126">
        <f t="shared" si="7"/>
        <v>-0.002307692307688569</v>
      </c>
    </row>
    <row r="127" spans="1:31" s="15" customFormat="1" ht="61.5" customHeight="1">
      <c r="A127" s="3"/>
      <c r="B127" s="3"/>
      <c r="C127" s="3"/>
      <c r="D127" s="3" t="s">
        <v>36</v>
      </c>
      <c r="E127" s="6" t="s">
        <v>264</v>
      </c>
      <c r="F127" s="7">
        <v>4536000</v>
      </c>
      <c r="G127" s="7" t="s">
        <v>17</v>
      </c>
      <c r="H127" s="7" t="s">
        <v>17</v>
      </c>
      <c r="I127" s="7">
        <v>4117000</v>
      </c>
      <c r="J127" s="7" t="s">
        <v>17</v>
      </c>
      <c r="K127" s="7">
        <v>419000</v>
      </c>
      <c r="L127" s="34" t="s">
        <v>277</v>
      </c>
      <c r="M127" s="12" t="s">
        <v>604</v>
      </c>
      <c r="N127" s="13" t="s">
        <v>17</v>
      </c>
      <c r="O127" s="13" t="s">
        <v>17</v>
      </c>
      <c r="P127" s="13" t="s">
        <v>17</v>
      </c>
      <c r="Q127" s="7">
        <v>1723000</v>
      </c>
      <c r="R127" s="13" t="s">
        <v>605</v>
      </c>
      <c r="S127" s="7">
        <v>4536000</v>
      </c>
      <c r="T127" s="14" t="s">
        <v>67</v>
      </c>
      <c r="U127" s="87"/>
      <c r="V127" s="20"/>
      <c r="W127" s="17"/>
      <c r="X127" s="17"/>
      <c r="Y127" s="126">
        <f>Q127/F127*100</f>
        <v>37.98500881834215</v>
      </c>
      <c r="Z127" s="126">
        <f>R127-Y127</f>
        <v>0.004991181657850063</v>
      </c>
      <c r="AA127" s="126">
        <f>S127/F127*100</f>
        <v>100</v>
      </c>
      <c r="AB127" s="126">
        <f>T127-AA127</f>
        <v>0</v>
      </c>
      <c r="AC127" s="17"/>
      <c r="AD127" s="17"/>
      <c r="AE127" s="17"/>
    </row>
    <row r="128" spans="1:31" s="15" customFormat="1" ht="121.5" customHeight="1">
      <c r="A128" s="4"/>
      <c r="B128" s="4"/>
      <c r="C128" s="4"/>
      <c r="D128" s="4" t="s">
        <v>37</v>
      </c>
      <c r="E128" s="10" t="s">
        <v>265</v>
      </c>
      <c r="F128" s="8" t="s">
        <v>632</v>
      </c>
      <c r="G128" s="8" t="s">
        <v>17</v>
      </c>
      <c r="H128" s="8" t="s">
        <v>17</v>
      </c>
      <c r="I128" s="8" t="s">
        <v>633</v>
      </c>
      <c r="J128" s="8" t="s">
        <v>17</v>
      </c>
      <c r="K128" s="8" t="s">
        <v>634</v>
      </c>
      <c r="L128" s="41" t="s">
        <v>279</v>
      </c>
      <c r="M128" s="9" t="s">
        <v>143</v>
      </c>
      <c r="N128" s="11" t="s">
        <v>17</v>
      </c>
      <c r="O128" s="11" t="s">
        <v>17</v>
      </c>
      <c r="P128" s="11" t="s">
        <v>17</v>
      </c>
      <c r="Q128" s="8">
        <v>1820000</v>
      </c>
      <c r="R128" s="11" t="s">
        <v>635</v>
      </c>
      <c r="S128" s="8">
        <v>2810000</v>
      </c>
      <c r="T128" s="55" t="s">
        <v>636</v>
      </c>
      <c r="U128" s="87"/>
      <c r="V128" s="20"/>
      <c r="W128" s="17"/>
      <c r="X128" s="17"/>
      <c r="Y128" s="126">
        <f>Q128/F128*100</f>
        <v>33.3800164479114</v>
      </c>
      <c r="Z128" s="126">
        <f>R128-Y128</f>
        <v>-1.6447911399097848E-05</v>
      </c>
      <c r="AA128" s="126">
        <f>S128/F128*100</f>
        <v>51.53727814210497</v>
      </c>
      <c r="AB128" s="126">
        <f>T128-AA128</f>
        <v>0.0027218578950325423</v>
      </c>
      <c r="AC128" s="17"/>
      <c r="AD128" s="17"/>
      <c r="AE128" s="17"/>
    </row>
    <row r="129" spans="4:28" s="59" customFormat="1" ht="30" customHeight="1">
      <c r="D129" s="169"/>
      <c r="E129" s="202" t="s">
        <v>0</v>
      </c>
      <c r="F129" s="202"/>
      <c r="G129" s="202"/>
      <c r="H129" s="202"/>
      <c r="I129" s="202"/>
      <c r="J129" s="202"/>
      <c r="K129" s="202"/>
      <c r="L129" s="194" t="s">
        <v>826</v>
      </c>
      <c r="M129" s="194"/>
      <c r="N129" s="194"/>
      <c r="O129" s="194"/>
      <c r="P129" s="194"/>
      <c r="Q129" s="194"/>
      <c r="R129" s="195"/>
      <c r="S129" s="195"/>
      <c r="T129" s="195"/>
      <c r="U129" s="60"/>
      <c r="V129" s="84"/>
      <c r="Y129" s="126" t="e">
        <f t="shared" si="4"/>
        <v>#DIV/0!</v>
      </c>
      <c r="Z129" s="126" t="e">
        <f t="shared" si="5"/>
        <v>#DIV/0!</v>
      </c>
      <c r="AA129" s="126" t="e">
        <f t="shared" si="6"/>
        <v>#DIV/0!</v>
      </c>
      <c r="AB129" s="126" t="e">
        <f t="shared" si="7"/>
        <v>#DIV/0!</v>
      </c>
    </row>
    <row r="130" spans="5:28" ht="21" customHeight="1">
      <c r="E130" s="170"/>
      <c r="F130" s="63"/>
      <c r="G130" s="63"/>
      <c r="H130" s="63"/>
      <c r="I130" s="63"/>
      <c r="J130" s="63"/>
      <c r="K130" s="63"/>
      <c r="L130" s="64"/>
      <c r="M130" s="63"/>
      <c r="N130" s="65"/>
      <c r="O130" s="65"/>
      <c r="P130" s="65"/>
      <c r="Q130" s="66"/>
      <c r="R130" s="67"/>
      <c r="S130" s="68"/>
      <c r="T130" s="69" t="s">
        <v>1</v>
      </c>
      <c r="V130" s="84"/>
      <c r="Y130" s="126" t="e">
        <f t="shared" si="4"/>
        <v>#DIV/0!</v>
      </c>
      <c r="Z130" s="126" t="e">
        <f t="shared" si="5"/>
        <v>#DIV/0!</v>
      </c>
      <c r="AA130" s="126" t="e">
        <f t="shared" si="6"/>
        <v>#DIV/0!</v>
      </c>
      <c r="AB130" s="126" t="e">
        <f t="shared" si="7"/>
        <v>#VALUE!</v>
      </c>
    </row>
    <row r="131" spans="1:28" ht="18" customHeight="1">
      <c r="A131" s="203" t="s">
        <v>22</v>
      </c>
      <c r="B131" s="213"/>
      <c r="C131" s="213"/>
      <c r="D131" s="213"/>
      <c r="E131" s="214"/>
      <c r="F131" s="183" t="s">
        <v>2</v>
      </c>
      <c r="G131" s="184"/>
      <c r="H131" s="184"/>
      <c r="I131" s="184"/>
      <c r="J131" s="184"/>
      <c r="K131" s="184"/>
      <c r="L131" s="184" t="s">
        <v>3</v>
      </c>
      <c r="M131" s="184"/>
      <c r="N131" s="184"/>
      <c r="O131" s="184"/>
      <c r="P131" s="185"/>
      <c r="Q131" s="183" t="s">
        <v>4</v>
      </c>
      <c r="R131" s="184"/>
      <c r="S131" s="184"/>
      <c r="T131" s="184"/>
      <c r="V131" s="84"/>
      <c r="Y131" s="126" t="e">
        <f t="shared" si="4"/>
        <v>#VALUE!</v>
      </c>
      <c r="Z131" s="126" t="e">
        <f t="shared" si="5"/>
        <v>#VALUE!</v>
      </c>
      <c r="AA131" s="126" t="e">
        <f t="shared" si="6"/>
        <v>#VALUE!</v>
      </c>
      <c r="AB131" s="126" t="e">
        <f t="shared" si="7"/>
        <v>#VALUE!</v>
      </c>
    </row>
    <row r="132" spans="1:28" ht="18" customHeight="1">
      <c r="A132" s="215"/>
      <c r="B132" s="215"/>
      <c r="C132" s="215"/>
      <c r="D132" s="215"/>
      <c r="E132" s="216"/>
      <c r="F132" s="192" t="s">
        <v>5</v>
      </c>
      <c r="G132" s="183" t="s">
        <v>6</v>
      </c>
      <c r="H132" s="184"/>
      <c r="I132" s="184"/>
      <c r="J132" s="184"/>
      <c r="K132" s="185"/>
      <c r="L132" s="186" t="s">
        <v>189</v>
      </c>
      <c r="M132" s="226" t="s">
        <v>7</v>
      </c>
      <c r="N132" s="199" t="s">
        <v>381</v>
      </c>
      <c r="O132" s="199" t="s">
        <v>382</v>
      </c>
      <c r="P132" s="189" t="s">
        <v>383</v>
      </c>
      <c r="Q132" s="183" t="s">
        <v>8</v>
      </c>
      <c r="R132" s="185"/>
      <c r="S132" s="183" t="s">
        <v>9</v>
      </c>
      <c r="T132" s="184"/>
      <c r="V132" s="84"/>
      <c r="Y132" s="126" t="e">
        <f t="shared" si="4"/>
        <v>#VALUE!</v>
      </c>
      <c r="Z132" s="126" t="e">
        <f t="shared" si="5"/>
        <v>#VALUE!</v>
      </c>
      <c r="AA132" s="126" t="e">
        <f t="shared" si="6"/>
        <v>#VALUE!</v>
      </c>
      <c r="AB132" s="126" t="e">
        <f t="shared" si="7"/>
        <v>#VALUE!</v>
      </c>
    </row>
    <row r="133" spans="1:28" ht="18" customHeight="1">
      <c r="A133" s="215"/>
      <c r="B133" s="215"/>
      <c r="C133" s="215"/>
      <c r="D133" s="215"/>
      <c r="E133" s="216"/>
      <c r="F133" s="198"/>
      <c r="G133" s="229" t="s">
        <v>10</v>
      </c>
      <c r="H133" s="207"/>
      <c r="I133" s="207"/>
      <c r="J133" s="208"/>
      <c r="K133" s="192" t="s">
        <v>11</v>
      </c>
      <c r="L133" s="187"/>
      <c r="M133" s="227"/>
      <c r="N133" s="200"/>
      <c r="O133" s="200"/>
      <c r="P133" s="190"/>
      <c r="Q133" s="192" t="s">
        <v>12</v>
      </c>
      <c r="R133" s="189" t="s">
        <v>38</v>
      </c>
      <c r="S133" s="192" t="s">
        <v>12</v>
      </c>
      <c r="T133" s="196" t="s">
        <v>38</v>
      </c>
      <c r="V133" s="84"/>
      <c r="Y133" s="126" t="e">
        <f t="shared" si="4"/>
        <v>#VALUE!</v>
      </c>
      <c r="Z133" s="126" t="e">
        <f t="shared" si="5"/>
        <v>#VALUE!</v>
      </c>
      <c r="AA133" s="126" t="e">
        <f t="shared" si="6"/>
        <v>#VALUE!</v>
      </c>
      <c r="AB133" s="126" t="e">
        <f t="shared" si="7"/>
        <v>#VALUE!</v>
      </c>
    </row>
    <row r="134" spans="1:28" ht="33" customHeight="1">
      <c r="A134" s="217"/>
      <c r="B134" s="217"/>
      <c r="C134" s="217"/>
      <c r="D134" s="217"/>
      <c r="E134" s="218"/>
      <c r="F134" s="193"/>
      <c r="G134" s="73" t="s">
        <v>13</v>
      </c>
      <c r="H134" s="75" t="s">
        <v>14</v>
      </c>
      <c r="I134" s="76" t="s">
        <v>15</v>
      </c>
      <c r="J134" s="72" t="s">
        <v>16</v>
      </c>
      <c r="K134" s="193"/>
      <c r="L134" s="188"/>
      <c r="M134" s="228"/>
      <c r="N134" s="201"/>
      <c r="O134" s="201"/>
      <c r="P134" s="191"/>
      <c r="Q134" s="193"/>
      <c r="R134" s="191"/>
      <c r="S134" s="193"/>
      <c r="T134" s="197"/>
      <c r="V134" s="84"/>
      <c r="Y134" s="126" t="e">
        <f t="shared" si="4"/>
        <v>#DIV/0!</v>
      </c>
      <c r="Z134" s="126" t="e">
        <f t="shared" si="5"/>
        <v>#DIV/0!</v>
      </c>
      <c r="AA134" s="126" t="e">
        <f t="shared" si="6"/>
        <v>#DIV/0!</v>
      </c>
      <c r="AB134" s="126" t="e">
        <f t="shared" si="7"/>
        <v>#DIV/0!</v>
      </c>
    </row>
    <row r="135" spans="1:28" ht="5.25" customHeight="1">
      <c r="A135" s="74"/>
      <c r="B135" s="74"/>
      <c r="C135" s="74"/>
      <c r="D135" s="137"/>
      <c r="E135" s="137"/>
      <c r="F135" s="77"/>
      <c r="G135" s="77"/>
      <c r="H135" s="78"/>
      <c r="I135" s="77"/>
      <c r="J135" s="77"/>
      <c r="K135" s="77"/>
      <c r="L135" s="70"/>
      <c r="M135" s="78"/>
      <c r="N135" s="85"/>
      <c r="O135" s="85"/>
      <c r="P135" s="86"/>
      <c r="Q135" s="77"/>
      <c r="R135" s="86"/>
      <c r="S135" s="77"/>
      <c r="T135" s="86"/>
      <c r="V135" s="84"/>
      <c r="Y135" s="126" t="e">
        <f t="shared" si="4"/>
        <v>#DIV/0!</v>
      </c>
      <c r="Z135" s="126" t="e">
        <f t="shared" si="5"/>
        <v>#DIV/0!</v>
      </c>
      <c r="AA135" s="126" t="e">
        <f t="shared" si="6"/>
        <v>#DIV/0!</v>
      </c>
      <c r="AB135" s="126" t="e">
        <f t="shared" si="7"/>
        <v>#DIV/0!</v>
      </c>
    </row>
    <row r="136" spans="1:31" s="15" customFormat="1" ht="60" customHeight="1">
      <c r="A136" s="3"/>
      <c r="B136" s="3"/>
      <c r="C136" s="3"/>
      <c r="D136" s="12" t="s">
        <v>79</v>
      </c>
      <c r="E136" s="6" t="s">
        <v>266</v>
      </c>
      <c r="F136" s="7">
        <v>145000</v>
      </c>
      <c r="G136" s="7" t="s">
        <v>17</v>
      </c>
      <c r="H136" s="7" t="s">
        <v>17</v>
      </c>
      <c r="I136" s="7" t="s">
        <v>17</v>
      </c>
      <c r="J136" s="7" t="s">
        <v>17</v>
      </c>
      <c r="K136" s="7">
        <v>145000</v>
      </c>
      <c r="L136" s="34" t="s">
        <v>431</v>
      </c>
      <c r="M136" s="12" t="s">
        <v>280</v>
      </c>
      <c r="N136" s="13" t="s">
        <v>144</v>
      </c>
      <c r="O136" s="13" t="s">
        <v>17</v>
      </c>
      <c r="P136" s="13" t="s">
        <v>17</v>
      </c>
      <c r="Q136" s="7">
        <v>73301</v>
      </c>
      <c r="R136" s="13" t="s">
        <v>606</v>
      </c>
      <c r="S136" s="7">
        <v>145000</v>
      </c>
      <c r="T136" s="52" t="s">
        <v>67</v>
      </c>
      <c r="U136" s="87"/>
      <c r="V136" s="20"/>
      <c r="W136" s="17"/>
      <c r="X136" s="17"/>
      <c r="Y136" s="126">
        <f t="shared" si="4"/>
        <v>50.55241379310345</v>
      </c>
      <c r="Z136" s="126">
        <f t="shared" si="5"/>
        <v>-0.0024137931034502458</v>
      </c>
      <c r="AA136" s="126">
        <f t="shared" si="6"/>
        <v>100</v>
      </c>
      <c r="AB136" s="126">
        <f t="shared" si="7"/>
        <v>0</v>
      </c>
      <c r="AC136" s="17"/>
      <c r="AD136" s="17"/>
      <c r="AE136" s="17"/>
    </row>
    <row r="137" spans="1:31" s="15" customFormat="1" ht="45" customHeight="1">
      <c r="A137" s="3"/>
      <c r="B137" s="3"/>
      <c r="C137" s="3"/>
      <c r="D137" s="168" t="s">
        <v>80</v>
      </c>
      <c r="E137" s="6" t="s">
        <v>805</v>
      </c>
      <c r="F137" s="7">
        <v>4079000</v>
      </c>
      <c r="G137" s="7" t="s">
        <v>17</v>
      </c>
      <c r="H137" s="7" t="s">
        <v>17</v>
      </c>
      <c r="I137" s="7">
        <v>2243000</v>
      </c>
      <c r="J137" s="7" t="s">
        <v>17</v>
      </c>
      <c r="K137" s="7">
        <v>1836000</v>
      </c>
      <c r="L137" s="34" t="s">
        <v>379</v>
      </c>
      <c r="M137" s="43" t="s">
        <v>122</v>
      </c>
      <c r="N137" s="44" t="s">
        <v>17</v>
      </c>
      <c r="O137" s="44" t="s">
        <v>17</v>
      </c>
      <c r="P137" s="44" t="s">
        <v>17</v>
      </c>
      <c r="Q137" s="40">
        <v>500300</v>
      </c>
      <c r="R137" s="44" t="s">
        <v>607</v>
      </c>
      <c r="S137" s="40">
        <v>544800</v>
      </c>
      <c r="T137" s="47" t="s">
        <v>608</v>
      </c>
      <c r="U137" s="88"/>
      <c r="V137" s="20" t="e">
        <f>#REF!-4000</f>
        <v>#REF!</v>
      </c>
      <c r="W137" s="22" t="e">
        <f>#REF!-6504000</f>
        <v>#REF!</v>
      </c>
      <c r="X137" s="22" t="e">
        <f>#REF!+6500000</f>
        <v>#REF!</v>
      </c>
      <c r="Y137" s="126">
        <f>Q137/F137*100</f>
        <v>12.265261093405247</v>
      </c>
      <c r="Z137" s="126">
        <f>R137-Y137</f>
        <v>0.004738906594752734</v>
      </c>
      <c r="AA137" s="126">
        <f>S137/F137*100</f>
        <v>13.356214758519243</v>
      </c>
      <c r="AB137" s="126">
        <f>T137-AA137</f>
        <v>0.0037852414807559853</v>
      </c>
      <c r="AC137" s="17"/>
      <c r="AD137" s="17"/>
      <c r="AE137" s="17"/>
    </row>
    <row r="138" spans="1:31" s="15" customFormat="1" ht="36.75" customHeight="1">
      <c r="A138" s="3"/>
      <c r="B138" s="3"/>
      <c r="C138" s="3"/>
      <c r="D138" s="168" t="s">
        <v>81</v>
      </c>
      <c r="E138" s="6" t="s">
        <v>806</v>
      </c>
      <c r="F138" s="7">
        <v>153000</v>
      </c>
      <c r="G138" s="7" t="s">
        <v>17</v>
      </c>
      <c r="H138" s="7" t="s">
        <v>17</v>
      </c>
      <c r="I138" s="7">
        <v>153000</v>
      </c>
      <c r="J138" s="7" t="s">
        <v>17</v>
      </c>
      <c r="K138" s="7" t="s">
        <v>17</v>
      </c>
      <c r="L138" s="34" t="s">
        <v>613</v>
      </c>
      <c r="M138" s="43" t="s">
        <v>122</v>
      </c>
      <c r="N138" s="44" t="s">
        <v>17</v>
      </c>
      <c r="O138" s="44" t="s">
        <v>17</v>
      </c>
      <c r="P138" s="44" t="s">
        <v>17</v>
      </c>
      <c r="Q138" s="40">
        <v>63000</v>
      </c>
      <c r="R138" s="44" t="s">
        <v>609</v>
      </c>
      <c r="S138" s="40">
        <v>68000</v>
      </c>
      <c r="T138" s="47" t="s">
        <v>610</v>
      </c>
      <c r="U138" s="88"/>
      <c r="V138" s="20"/>
      <c r="W138" s="17"/>
      <c r="X138" s="17"/>
      <c r="Y138" s="126">
        <f>Q138/F138*100</f>
        <v>41.17647058823529</v>
      </c>
      <c r="Z138" s="126">
        <f>R138-Y138</f>
        <v>0.003529411764709778</v>
      </c>
      <c r="AA138" s="126">
        <f>S138/F138*100</f>
        <v>44.44444444444444</v>
      </c>
      <c r="AB138" s="126">
        <f>T138-AA138</f>
        <v>-0.004444444444445139</v>
      </c>
      <c r="AC138" s="17"/>
      <c r="AD138" s="17"/>
      <c r="AE138" s="17"/>
    </row>
    <row r="139" spans="1:31" s="15" customFormat="1" ht="57" customHeight="1">
      <c r="A139" s="3"/>
      <c r="B139" s="3"/>
      <c r="C139" s="3"/>
      <c r="D139" s="168" t="s">
        <v>82</v>
      </c>
      <c r="E139" s="6" t="s">
        <v>807</v>
      </c>
      <c r="F139" s="40">
        <v>71099</v>
      </c>
      <c r="G139" s="40" t="s">
        <v>17</v>
      </c>
      <c r="H139" s="40" t="s">
        <v>17</v>
      </c>
      <c r="I139" s="40" t="s">
        <v>17</v>
      </c>
      <c r="J139" s="40">
        <v>71099</v>
      </c>
      <c r="K139" s="40" t="s">
        <v>17</v>
      </c>
      <c r="L139" s="142" t="s">
        <v>614</v>
      </c>
      <c r="M139" s="43" t="s">
        <v>611</v>
      </c>
      <c r="N139" s="44" t="s">
        <v>17</v>
      </c>
      <c r="O139" s="44" t="s">
        <v>17</v>
      </c>
      <c r="P139" s="44" t="s">
        <v>17</v>
      </c>
      <c r="Q139" s="40">
        <v>32526</v>
      </c>
      <c r="R139" s="44" t="s">
        <v>612</v>
      </c>
      <c r="S139" s="40">
        <v>71099</v>
      </c>
      <c r="T139" s="143" t="s">
        <v>615</v>
      </c>
      <c r="U139" s="128" t="s">
        <v>67</v>
      </c>
      <c r="V139" s="20"/>
      <c r="W139" s="17"/>
      <c r="X139" s="17"/>
      <c r="Y139" s="126"/>
      <c r="Z139" s="126"/>
      <c r="AA139" s="126"/>
      <c r="AB139" s="126"/>
      <c r="AC139" s="17"/>
      <c r="AD139" s="17"/>
      <c r="AE139" s="17"/>
    </row>
    <row r="140" spans="1:31" s="15" customFormat="1" ht="23.25" customHeight="1">
      <c r="A140" s="3"/>
      <c r="B140" s="3"/>
      <c r="C140" s="3" t="s">
        <v>198</v>
      </c>
      <c r="D140" s="3"/>
      <c r="E140" s="6"/>
      <c r="F140" s="7">
        <v>2639661</v>
      </c>
      <c r="G140" s="7" t="s">
        <v>17</v>
      </c>
      <c r="H140" s="7" t="s">
        <v>17</v>
      </c>
      <c r="I140" s="7" t="s">
        <v>17</v>
      </c>
      <c r="J140" s="7" t="s">
        <v>17</v>
      </c>
      <c r="K140" s="7">
        <v>2639661</v>
      </c>
      <c r="L140" s="34" t="s">
        <v>17</v>
      </c>
      <c r="M140" s="12" t="s">
        <v>17</v>
      </c>
      <c r="N140" s="13" t="s">
        <v>17</v>
      </c>
      <c r="O140" s="13" t="s">
        <v>17</v>
      </c>
      <c r="P140" s="13" t="s">
        <v>17</v>
      </c>
      <c r="Q140" s="7">
        <v>111597</v>
      </c>
      <c r="R140" s="13" t="s">
        <v>616</v>
      </c>
      <c r="S140" s="7">
        <v>111597</v>
      </c>
      <c r="T140" s="14" t="s">
        <v>616</v>
      </c>
      <c r="U140" s="34"/>
      <c r="V140" s="20">
        <v>14496000</v>
      </c>
      <c r="W140" s="22">
        <v>7996000</v>
      </c>
      <c r="X140" s="22">
        <v>6500000</v>
      </c>
      <c r="Y140" s="126">
        <f aca="true" t="shared" si="12" ref="Y140:Y200">Q140/F140*100</f>
        <v>4.227701966275215</v>
      </c>
      <c r="Z140" s="126">
        <f aca="true" t="shared" si="13" ref="Z140:Z200">R140-Y140</f>
        <v>0.00229803372478532</v>
      </c>
      <c r="AA140" s="126">
        <f aca="true" t="shared" si="14" ref="AA140:AA200">S140/F140*100</f>
        <v>4.227701966275215</v>
      </c>
      <c r="AB140" s="126">
        <f aca="true" t="shared" si="15" ref="AB140:AB200">T140-AA140</f>
        <v>0.00229803372478532</v>
      </c>
      <c r="AC140" s="17"/>
      <c r="AD140" s="17"/>
      <c r="AE140" s="17"/>
    </row>
    <row r="141" spans="1:31" s="15" customFormat="1" ht="70.5" customHeight="1">
      <c r="A141" s="3"/>
      <c r="B141" s="3"/>
      <c r="C141" s="3"/>
      <c r="D141" s="168" t="s">
        <v>18</v>
      </c>
      <c r="E141" s="6" t="s">
        <v>808</v>
      </c>
      <c r="F141" s="7">
        <v>230000</v>
      </c>
      <c r="G141" s="7" t="s">
        <v>17</v>
      </c>
      <c r="H141" s="7" t="s">
        <v>17</v>
      </c>
      <c r="I141" s="7" t="s">
        <v>17</v>
      </c>
      <c r="J141" s="7" t="s">
        <v>17</v>
      </c>
      <c r="K141" s="7">
        <v>230000</v>
      </c>
      <c r="L141" s="34" t="s">
        <v>617</v>
      </c>
      <c r="M141" s="12" t="s">
        <v>618</v>
      </c>
      <c r="N141" s="13" t="s">
        <v>124</v>
      </c>
      <c r="O141" s="13" t="s">
        <v>17</v>
      </c>
      <c r="P141" s="13" t="s">
        <v>17</v>
      </c>
      <c r="Q141" s="7">
        <v>90800</v>
      </c>
      <c r="R141" s="13" t="s">
        <v>619</v>
      </c>
      <c r="S141" s="7">
        <v>90800</v>
      </c>
      <c r="T141" s="14" t="s">
        <v>619</v>
      </c>
      <c r="U141" s="34"/>
      <c r="V141" s="20"/>
      <c r="W141" s="22"/>
      <c r="X141" s="22"/>
      <c r="Y141" s="126">
        <f t="shared" si="12"/>
        <v>39.47826086956522</v>
      </c>
      <c r="Z141" s="126">
        <f t="shared" si="13"/>
        <v>0.0017391304347782466</v>
      </c>
      <c r="AA141" s="126">
        <f t="shared" si="14"/>
        <v>39.47826086956522</v>
      </c>
      <c r="AB141" s="126">
        <f t="shared" si="15"/>
        <v>0.0017391304347782466</v>
      </c>
      <c r="AC141" s="17"/>
      <c r="AD141" s="17"/>
      <c r="AE141" s="17"/>
    </row>
    <row r="142" spans="1:31" s="15" customFormat="1" ht="71.25" customHeight="1">
      <c r="A142" s="3"/>
      <c r="B142" s="3"/>
      <c r="C142" s="3"/>
      <c r="D142" s="3" t="s">
        <v>19</v>
      </c>
      <c r="E142" s="6" t="s">
        <v>809</v>
      </c>
      <c r="F142" s="7">
        <v>605000</v>
      </c>
      <c r="G142" s="7" t="s">
        <v>17</v>
      </c>
      <c r="H142" s="7" t="s">
        <v>17</v>
      </c>
      <c r="I142" s="7" t="s">
        <v>17</v>
      </c>
      <c r="J142" s="7" t="s">
        <v>17</v>
      </c>
      <c r="K142" s="7">
        <v>605000</v>
      </c>
      <c r="L142" s="174" t="s">
        <v>845</v>
      </c>
      <c r="M142" s="12" t="s">
        <v>555</v>
      </c>
      <c r="N142" s="13" t="s">
        <v>124</v>
      </c>
      <c r="O142" s="13" t="s">
        <v>17</v>
      </c>
      <c r="P142" s="13" t="s">
        <v>17</v>
      </c>
      <c r="Q142" s="7">
        <v>13000</v>
      </c>
      <c r="R142" s="13" t="s">
        <v>620</v>
      </c>
      <c r="S142" s="7">
        <v>13000</v>
      </c>
      <c r="T142" s="14" t="s">
        <v>620</v>
      </c>
      <c r="U142" s="34"/>
      <c r="V142" s="20"/>
      <c r="W142" s="22"/>
      <c r="X142" s="22"/>
      <c r="Y142" s="126">
        <f t="shared" si="12"/>
        <v>2.1487603305785123</v>
      </c>
      <c r="Z142" s="126">
        <f t="shared" si="13"/>
        <v>0.0012396694214875659</v>
      </c>
      <c r="AA142" s="126">
        <f t="shared" si="14"/>
        <v>2.1487603305785123</v>
      </c>
      <c r="AB142" s="126">
        <f t="shared" si="15"/>
        <v>0.0012396694214875659</v>
      </c>
      <c r="AC142" s="17"/>
      <c r="AD142" s="17"/>
      <c r="AE142" s="17"/>
    </row>
    <row r="143" spans="1:31" s="15" customFormat="1" ht="44.25" customHeight="1">
      <c r="A143" s="3"/>
      <c r="B143" s="3"/>
      <c r="C143" s="3"/>
      <c r="D143" s="168" t="s">
        <v>20</v>
      </c>
      <c r="E143" s="6" t="s">
        <v>810</v>
      </c>
      <c r="F143" s="7">
        <v>1804661</v>
      </c>
      <c r="G143" s="7" t="s">
        <v>17</v>
      </c>
      <c r="H143" s="7" t="s">
        <v>17</v>
      </c>
      <c r="I143" s="7" t="s">
        <v>17</v>
      </c>
      <c r="J143" s="7" t="s">
        <v>17</v>
      </c>
      <c r="K143" s="7">
        <v>1804661</v>
      </c>
      <c r="L143" s="34" t="s">
        <v>621</v>
      </c>
      <c r="M143" s="12" t="s">
        <v>622</v>
      </c>
      <c r="N143" s="13" t="s">
        <v>124</v>
      </c>
      <c r="O143" s="13" t="s">
        <v>17</v>
      </c>
      <c r="P143" s="13" t="s">
        <v>17</v>
      </c>
      <c r="Q143" s="7">
        <v>7797</v>
      </c>
      <c r="R143" s="13" t="s">
        <v>623</v>
      </c>
      <c r="S143" s="7">
        <v>7797</v>
      </c>
      <c r="T143" s="14" t="s">
        <v>623</v>
      </c>
      <c r="U143" s="34"/>
      <c r="V143" s="20"/>
      <c r="W143" s="22"/>
      <c r="X143" s="22"/>
      <c r="Y143" s="126">
        <f t="shared" si="12"/>
        <v>0.4320479026254792</v>
      </c>
      <c r="Z143" s="126">
        <f t="shared" si="13"/>
        <v>-0.0020479026254792143</v>
      </c>
      <c r="AA143" s="126">
        <f t="shared" si="14"/>
        <v>0.4320479026254792</v>
      </c>
      <c r="AB143" s="126">
        <f t="shared" si="15"/>
        <v>-0.0020479026254792143</v>
      </c>
      <c r="AC143" s="17"/>
      <c r="AD143" s="17"/>
      <c r="AE143" s="17"/>
    </row>
    <row r="144" spans="1:31" s="15" customFormat="1" ht="23.25" customHeight="1">
      <c r="A144" s="3"/>
      <c r="B144" s="3"/>
      <c r="C144" s="3" t="s">
        <v>197</v>
      </c>
      <c r="D144" s="42"/>
      <c r="E144" s="42"/>
      <c r="F144" s="7">
        <v>24066559</v>
      </c>
      <c r="G144" s="7">
        <v>20586109</v>
      </c>
      <c r="H144" s="7" t="s">
        <v>17</v>
      </c>
      <c r="I144" s="7" t="s">
        <v>17</v>
      </c>
      <c r="J144" s="7">
        <v>3480450</v>
      </c>
      <c r="K144" s="7" t="s">
        <v>17</v>
      </c>
      <c r="L144" s="6" t="s">
        <v>17</v>
      </c>
      <c r="M144" s="12" t="s">
        <v>17</v>
      </c>
      <c r="N144" s="13" t="s">
        <v>17</v>
      </c>
      <c r="O144" s="13" t="s">
        <v>17</v>
      </c>
      <c r="P144" s="13" t="s">
        <v>17</v>
      </c>
      <c r="Q144" s="7">
        <v>7421172</v>
      </c>
      <c r="R144" s="13" t="s">
        <v>624</v>
      </c>
      <c r="S144" s="7">
        <v>11500116</v>
      </c>
      <c r="T144" s="14" t="s">
        <v>625</v>
      </c>
      <c r="U144" s="34"/>
      <c r="V144" s="20"/>
      <c r="W144" s="17"/>
      <c r="X144" s="17"/>
      <c r="Y144" s="126">
        <f t="shared" si="12"/>
        <v>30.836032687514653</v>
      </c>
      <c r="Z144" s="126">
        <f t="shared" si="13"/>
        <v>0.0039673124853472075</v>
      </c>
      <c r="AA144" s="126">
        <f t="shared" si="14"/>
        <v>47.784629285806915</v>
      </c>
      <c r="AB144" s="126">
        <f t="shared" si="15"/>
        <v>-0.0046292858069136855</v>
      </c>
      <c r="AC144" s="17"/>
      <c r="AD144" s="17"/>
      <c r="AE144" s="17"/>
    </row>
    <row r="145" spans="1:31" s="15" customFormat="1" ht="23.25" customHeight="1">
      <c r="A145" s="3"/>
      <c r="B145" s="3"/>
      <c r="C145" s="3"/>
      <c r="D145" s="3" t="s">
        <v>18</v>
      </c>
      <c r="E145" s="6" t="s">
        <v>192</v>
      </c>
      <c r="F145" s="7">
        <v>21400734</v>
      </c>
      <c r="G145" s="7">
        <v>18020284</v>
      </c>
      <c r="H145" s="7" t="s">
        <v>17</v>
      </c>
      <c r="I145" s="7" t="s">
        <v>17</v>
      </c>
      <c r="J145" s="7">
        <v>3380450</v>
      </c>
      <c r="K145" s="7" t="s">
        <v>17</v>
      </c>
      <c r="L145" s="6" t="s">
        <v>17</v>
      </c>
      <c r="M145" s="12" t="s">
        <v>17</v>
      </c>
      <c r="N145" s="13" t="s">
        <v>17</v>
      </c>
      <c r="O145" s="13" t="s">
        <v>17</v>
      </c>
      <c r="P145" s="13" t="s">
        <v>17</v>
      </c>
      <c r="Q145" s="7">
        <v>4755347</v>
      </c>
      <c r="R145" s="13" t="s">
        <v>626</v>
      </c>
      <c r="S145" s="7">
        <v>8834291</v>
      </c>
      <c r="T145" s="14" t="s">
        <v>627</v>
      </c>
      <c r="U145" s="34"/>
      <c r="V145" s="20"/>
      <c r="W145" s="17"/>
      <c r="X145" s="17"/>
      <c r="Y145" s="126">
        <f t="shared" si="12"/>
        <v>22.220485521664816</v>
      </c>
      <c r="Z145" s="126">
        <f t="shared" si="13"/>
        <v>-0.0004855216648174121</v>
      </c>
      <c r="AA145" s="126">
        <f t="shared" si="14"/>
        <v>41.28031776854009</v>
      </c>
      <c r="AB145" s="126">
        <f t="shared" si="15"/>
        <v>-0.00031776854008569444</v>
      </c>
      <c r="AC145" s="17"/>
      <c r="AD145" s="17"/>
      <c r="AE145" s="17"/>
    </row>
    <row r="146" spans="1:31" s="15" customFormat="1" ht="23.25" customHeight="1">
      <c r="A146" s="3"/>
      <c r="B146" s="3"/>
      <c r="C146" s="3"/>
      <c r="D146" s="3" t="s">
        <v>19</v>
      </c>
      <c r="E146" s="6" t="s">
        <v>193</v>
      </c>
      <c r="F146" s="7">
        <v>2665825</v>
      </c>
      <c r="G146" s="7">
        <v>2565825</v>
      </c>
      <c r="H146" s="7" t="s">
        <v>17</v>
      </c>
      <c r="I146" s="7" t="s">
        <v>17</v>
      </c>
      <c r="J146" s="7">
        <v>100000</v>
      </c>
      <c r="K146" s="7" t="s">
        <v>17</v>
      </c>
      <c r="L146" s="6" t="s">
        <v>17</v>
      </c>
      <c r="M146" s="12" t="s">
        <v>503</v>
      </c>
      <c r="N146" s="13" t="s">
        <v>17</v>
      </c>
      <c r="O146" s="13" t="s">
        <v>17</v>
      </c>
      <c r="P146" s="13" t="s">
        <v>17</v>
      </c>
      <c r="Q146" s="7">
        <v>2665825</v>
      </c>
      <c r="R146" s="81" t="s">
        <v>67</v>
      </c>
      <c r="S146" s="7">
        <v>2665825</v>
      </c>
      <c r="T146" s="81" t="s">
        <v>67</v>
      </c>
      <c r="U146" s="34"/>
      <c r="V146" s="20"/>
      <c r="W146" s="17"/>
      <c r="X146" s="17"/>
      <c r="Y146" s="126">
        <f t="shared" si="12"/>
        <v>100</v>
      </c>
      <c r="Z146" s="126">
        <f t="shared" si="13"/>
        <v>0</v>
      </c>
      <c r="AA146" s="126">
        <f t="shared" si="14"/>
        <v>100</v>
      </c>
      <c r="AB146" s="126">
        <f t="shared" si="15"/>
        <v>0</v>
      </c>
      <c r="AC146" s="17"/>
      <c r="AD146" s="17"/>
      <c r="AE146" s="17"/>
    </row>
    <row r="147" spans="1:31" s="15" customFormat="1" ht="23.25" customHeight="1">
      <c r="A147" s="212" t="s">
        <v>199</v>
      </c>
      <c r="B147" s="212"/>
      <c r="C147" s="212"/>
      <c r="D147" s="212"/>
      <c r="E147" s="212"/>
      <c r="F147" s="37" t="s">
        <v>527</v>
      </c>
      <c r="G147" s="37" t="s">
        <v>527</v>
      </c>
      <c r="H147" s="37" t="s">
        <v>17</v>
      </c>
      <c r="I147" s="37" t="s">
        <v>17</v>
      </c>
      <c r="J147" s="37" t="s">
        <v>17</v>
      </c>
      <c r="K147" s="37" t="s">
        <v>17</v>
      </c>
      <c r="L147" s="38" t="s">
        <v>17</v>
      </c>
      <c r="M147" s="39" t="s">
        <v>17</v>
      </c>
      <c r="N147" s="36" t="s">
        <v>17</v>
      </c>
      <c r="O147" s="36" t="s">
        <v>17</v>
      </c>
      <c r="P147" s="36" t="s">
        <v>17</v>
      </c>
      <c r="Q147" s="37">
        <v>3417738</v>
      </c>
      <c r="R147" s="36" t="s">
        <v>528</v>
      </c>
      <c r="S147" s="37">
        <v>4734211</v>
      </c>
      <c r="T147" s="48" t="s">
        <v>529</v>
      </c>
      <c r="U147" s="34"/>
      <c r="V147" s="20"/>
      <c r="W147" s="17"/>
      <c r="X147" s="17"/>
      <c r="Y147" s="126">
        <f t="shared" si="12"/>
        <v>36.44584599074025</v>
      </c>
      <c r="Z147" s="126">
        <f t="shared" si="13"/>
        <v>0.004154009259750069</v>
      </c>
      <c r="AA147" s="126">
        <f t="shared" si="14"/>
        <v>50.48436275503517</v>
      </c>
      <c r="AB147" s="126">
        <f t="shared" si="15"/>
        <v>-0.004362755035174359</v>
      </c>
      <c r="AC147" s="17"/>
      <c r="AD147" s="17"/>
      <c r="AE147" s="17"/>
    </row>
    <row r="148" spans="1:31" s="15" customFormat="1" ht="23.25" customHeight="1">
      <c r="A148" s="211" t="s">
        <v>49</v>
      </c>
      <c r="B148" s="211"/>
      <c r="C148" s="211"/>
      <c r="D148" s="211"/>
      <c r="E148" s="211"/>
      <c r="F148" s="37" t="s">
        <v>502</v>
      </c>
      <c r="G148" s="37" t="s">
        <v>502</v>
      </c>
      <c r="H148" s="37" t="s">
        <v>17</v>
      </c>
      <c r="I148" s="37" t="s">
        <v>17</v>
      </c>
      <c r="J148" s="37" t="s">
        <v>17</v>
      </c>
      <c r="K148" s="37" t="s">
        <v>17</v>
      </c>
      <c r="L148" s="38" t="s">
        <v>17</v>
      </c>
      <c r="M148" s="39" t="s">
        <v>17</v>
      </c>
      <c r="N148" s="36" t="s">
        <v>17</v>
      </c>
      <c r="O148" s="36" t="s">
        <v>17</v>
      </c>
      <c r="P148" s="36" t="s">
        <v>17</v>
      </c>
      <c r="Q148" s="37">
        <v>21230</v>
      </c>
      <c r="R148" s="144" t="s">
        <v>67</v>
      </c>
      <c r="S148" s="37">
        <v>21230</v>
      </c>
      <c r="T148" s="144" t="s">
        <v>67</v>
      </c>
      <c r="U148" s="34"/>
      <c r="V148" s="20"/>
      <c r="W148" s="17"/>
      <c r="X148" s="17"/>
      <c r="Y148" s="126">
        <f t="shared" si="12"/>
        <v>100</v>
      </c>
      <c r="Z148" s="126">
        <f t="shared" si="13"/>
        <v>0</v>
      </c>
      <c r="AA148" s="126">
        <f t="shared" si="14"/>
        <v>100</v>
      </c>
      <c r="AB148" s="126">
        <f t="shared" si="15"/>
        <v>0</v>
      </c>
      <c r="AC148" s="17"/>
      <c r="AD148" s="17"/>
      <c r="AE148" s="17"/>
    </row>
    <row r="149" spans="1:31" s="15" customFormat="1" ht="24.75" customHeight="1">
      <c r="A149" s="3"/>
      <c r="B149" s="3"/>
      <c r="C149" s="3" t="s">
        <v>191</v>
      </c>
      <c r="D149" s="3"/>
      <c r="E149" s="6"/>
      <c r="F149" s="7" t="s">
        <v>502</v>
      </c>
      <c r="G149" s="7" t="s">
        <v>502</v>
      </c>
      <c r="H149" s="7" t="s">
        <v>17</v>
      </c>
      <c r="I149" s="7" t="s">
        <v>17</v>
      </c>
      <c r="J149" s="7" t="s">
        <v>17</v>
      </c>
      <c r="K149" s="7" t="s">
        <v>17</v>
      </c>
      <c r="L149" s="6" t="s">
        <v>17</v>
      </c>
      <c r="M149" s="12" t="s">
        <v>503</v>
      </c>
      <c r="N149" s="13" t="s">
        <v>17</v>
      </c>
      <c r="O149" s="13" t="s">
        <v>17</v>
      </c>
      <c r="P149" s="13" t="s">
        <v>17</v>
      </c>
      <c r="Q149" s="7">
        <v>21230</v>
      </c>
      <c r="R149" s="158" t="s">
        <v>67</v>
      </c>
      <c r="S149" s="7">
        <v>21230</v>
      </c>
      <c r="T149" s="130" t="s">
        <v>67</v>
      </c>
      <c r="U149" s="34" t="s">
        <v>225</v>
      </c>
      <c r="V149" s="20"/>
      <c r="W149" s="17"/>
      <c r="X149" s="17"/>
      <c r="Y149" s="126">
        <f t="shared" si="12"/>
        <v>100</v>
      </c>
      <c r="Z149" s="126">
        <f t="shared" si="13"/>
        <v>0</v>
      </c>
      <c r="AA149" s="126">
        <f t="shared" si="14"/>
        <v>100</v>
      </c>
      <c r="AB149" s="126">
        <f t="shared" si="15"/>
        <v>0</v>
      </c>
      <c r="AC149" s="17"/>
      <c r="AD149" s="17"/>
      <c r="AE149" s="17"/>
    </row>
    <row r="150" spans="1:31" s="15" customFormat="1" ht="22.5" customHeight="1">
      <c r="A150" s="211" t="s">
        <v>50</v>
      </c>
      <c r="B150" s="211"/>
      <c r="C150" s="211"/>
      <c r="D150" s="211"/>
      <c r="E150" s="211"/>
      <c r="F150" s="37" t="s">
        <v>504</v>
      </c>
      <c r="G150" s="37" t="s">
        <v>504</v>
      </c>
      <c r="H150" s="37" t="s">
        <v>17</v>
      </c>
      <c r="I150" s="37" t="s">
        <v>17</v>
      </c>
      <c r="J150" s="37" t="s">
        <v>17</v>
      </c>
      <c r="K150" s="37" t="s">
        <v>17</v>
      </c>
      <c r="L150" s="38" t="s">
        <v>17</v>
      </c>
      <c r="M150" s="39" t="s">
        <v>17</v>
      </c>
      <c r="N150" s="36" t="s">
        <v>17</v>
      </c>
      <c r="O150" s="36" t="s">
        <v>17</v>
      </c>
      <c r="P150" s="36" t="s">
        <v>17</v>
      </c>
      <c r="Q150" s="37">
        <v>1143892</v>
      </c>
      <c r="R150" s="36" t="s">
        <v>505</v>
      </c>
      <c r="S150" s="37">
        <v>1254992</v>
      </c>
      <c r="T150" s="36" t="s">
        <v>506</v>
      </c>
      <c r="U150" s="17" t="s">
        <v>225</v>
      </c>
      <c r="V150" s="20"/>
      <c r="W150" s="17"/>
      <c r="X150" s="17"/>
      <c r="Y150" s="126">
        <f aca="true" t="shared" si="16" ref="Y150:Y155">Q150/F150*100</f>
        <v>56.864162352569224</v>
      </c>
      <c r="Z150" s="126">
        <f aca="true" t="shared" si="17" ref="Z150:Z155">R150-Y150</f>
        <v>-0.004162352569224481</v>
      </c>
      <c r="AA150" s="126">
        <f aca="true" t="shared" si="18" ref="AA150:AA155">S150/F150*100</f>
        <v>62.38706874353134</v>
      </c>
      <c r="AB150" s="126">
        <f aca="true" t="shared" si="19" ref="AB150:AB155">T150-AA150</f>
        <v>0.0029312564686634346</v>
      </c>
      <c r="AC150" s="17"/>
      <c r="AD150" s="17"/>
      <c r="AE150" s="17"/>
    </row>
    <row r="151" spans="1:31" s="15" customFormat="1" ht="22.5" customHeight="1">
      <c r="A151" s="3"/>
      <c r="B151" s="3"/>
      <c r="C151" s="3" t="s">
        <v>191</v>
      </c>
      <c r="D151" s="3"/>
      <c r="E151" s="6"/>
      <c r="F151" s="7" t="s">
        <v>504</v>
      </c>
      <c r="G151" s="7" t="s">
        <v>504</v>
      </c>
      <c r="H151" s="7" t="s">
        <v>17</v>
      </c>
      <c r="I151" s="7" t="s">
        <v>17</v>
      </c>
      <c r="J151" s="7" t="s">
        <v>17</v>
      </c>
      <c r="K151" s="7" t="s">
        <v>17</v>
      </c>
      <c r="L151" s="6" t="s">
        <v>17</v>
      </c>
      <c r="M151" s="12" t="s">
        <v>17</v>
      </c>
      <c r="N151" s="13" t="s">
        <v>17</v>
      </c>
      <c r="O151" s="13" t="s">
        <v>17</v>
      </c>
      <c r="P151" s="13" t="s">
        <v>17</v>
      </c>
      <c r="Q151" s="7">
        <v>1143892</v>
      </c>
      <c r="R151" s="13" t="s">
        <v>505</v>
      </c>
      <c r="S151" s="7">
        <v>1254992</v>
      </c>
      <c r="T151" s="13" t="s">
        <v>506</v>
      </c>
      <c r="U151" s="17"/>
      <c r="V151" s="20"/>
      <c r="W151" s="17"/>
      <c r="X151" s="17"/>
      <c r="Y151" s="126">
        <f t="shared" si="16"/>
        <v>56.864162352569224</v>
      </c>
      <c r="Z151" s="126">
        <f t="shared" si="17"/>
        <v>-0.004162352569224481</v>
      </c>
      <c r="AA151" s="126">
        <f t="shared" si="18"/>
        <v>62.38706874353134</v>
      </c>
      <c r="AB151" s="126">
        <f t="shared" si="19"/>
        <v>0.0029312564686634346</v>
      </c>
      <c r="AC151" s="17"/>
      <c r="AD151" s="17"/>
      <c r="AE151" s="17"/>
    </row>
    <row r="152" spans="1:31" s="15" customFormat="1" ht="22.5" customHeight="1">
      <c r="A152" s="3"/>
      <c r="B152" s="3"/>
      <c r="C152" s="3"/>
      <c r="D152" s="3" t="s">
        <v>18</v>
      </c>
      <c r="E152" s="6" t="s">
        <v>192</v>
      </c>
      <c r="F152" s="7" t="s">
        <v>507</v>
      </c>
      <c r="G152" s="7" t="s">
        <v>507</v>
      </c>
      <c r="H152" s="7" t="s">
        <v>17</v>
      </c>
      <c r="I152" s="7" t="s">
        <v>17</v>
      </c>
      <c r="J152" s="7" t="s">
        <v>17</v>
      </c>
      <c r="K152" s="7" t="s">
        <v>17</v>
      </c>
      <c r="L152" s="6" t="s">
        <v>17</v>
      </c>
      <c r="M152" s="12" t="s">
        <v>17</v>
      </c>
      <c r="N152" s="13" t="s">
        <v>17</v>
      </c>
      <c r="O152" s="13" t="s">
        <v>17</v>
      </c>
      <c r="P152" s="13" t="s">
        <v>17</v>
      </c>
      <c r="Q152" s="7">
        <v>125000</v>
      </c>
      <c r="R152" s="13" t="s">
        <v>508</v>
      </c>
      <c r="S152" s="7">
        <v>236100</v>
      </c>
      <c r="T152" s="13" t="s">
        <v>509</v>
      </c>
      <c r="U152" s="17"/>
      <c r="V152" s="20"/>
      <c r="W152" s="17"/>
      <c r="X152" s="17"/>
      <c r="Y152" s="126">
        <f t="shared" si="16"/>
        <v>12.591540499430861</v>
      </c>
      <c r="Z152" s="126">
        <f t="shared" si="17"/>
        <v>-0.0015404994308614306</v>
      </c>
      <c r="AA152" s="126">
        <f t="shared" si="18"/>
        <v>23.782901695325013</v>
      </c>
      <c r="AB152" s="126">
        <f t="shared" si="19"/>
        <v>-0.0029016953250113886</v>
      </c>
      <c r="AC152" s="17"/>
      <c r="AD152" s="17"/>
      <c r="AE152" s="17"/>
    </row>
    <row r="153" spans="1:31" s="1" customFormat="1" ht="22.5" customHeight="1">
      <c r="A153" s="3"/>
      <c r="B153" s="3"/>
      <c r="C153" s="3"/>
      <c r="D153" s="3" t="s">
        <v>19</v>
      </c>
      <c r="E153" s="6" t="s">
        <v>193</v>
      </c>
      <c r="F153" s="7" t="s">
        <v>510</v>
      </c>
      <c r="G153" s="7" t="s">
        <v>510</v>
      </c>
      <c r="H153" s="7" t="s">
        <v>17</v>
      </c>
      <c r="I153" s="7" t="s">
        <v>17</v>
      </c>
      <c r="J153" s="7" t="s">
        <v>17</v>
      </c>
      <c r="K153" s="7" t="s">
        <v>17</v>
      </c>
      <c r="L153" s="6" t="s">
        <v>17</v>
      </c>
      <c r="M153" s="12" t="s">
        <v>441</v>
      </c>
      <c r="N153" s="13" t="s">
        <v>17</v>
      </c>
      <c r="O153" s="13" t="s">
        <v>17</v>
      </c>
      <c r="P153" s="13" t="s">
        <v>17</v>
      </c>
      <c r="Q153" s="7">
        <v>1018892</v>
      </c>
      <c r="R153" s="51" t="s">
        <v>67</v>
      </c>
      <c r="S153" s="7">
        <v>1018892</v>
      </c>
      <c r="T153" s="51" t="s">
        <v>67</v>
      </c>
      <c r="U153" s="17"/>
      <c r="V153" s="84"/>
      <c r="W153" s="2"/>
      <c r="X153" s="2"/>
      <c r="Y153" s="126">
        <f t="shared" si="16"/>
        <v>100</v>
      </c>
      <c r="Z153" s="126">
        <f t="shared" si="17"/>
        <v>0</v>
      </c>
      <c r="AA153" s="126">
        <f t="shared" si="18"/>
        <v>100</v>
      </c>
      <c r="AB153" s="126">
        <f t="shared" si="19"/>
        <v>0</v>
      </c>
      <c r="AC153" s="2"/>
      <c r="AD153" s="2"/>
      <c r="AE153" s="2"/>
    </row>
    <row r="154" spans="1:31" s="1" customFormat="1" ht="22.5" customHeight="1">
      <c r="A154" s="211" t="s">
        <v>51</v>
      </c>
      <c r="B154" s="211"/>
      <c r="C154" s="211"/>
      <c r="D154" s="211"/>
      <c r="E154" s="211"/>
      <c r="F154" s="37" t="s">
        <v>511</v>
      </c>
      <c r="G154" s="37" t="s">
        <v>511</v>
      </c>
      <c r="H154" s="37" t="s">
        <v>17</v>
      </c>
      <c r="I154" s="37" t="s">
        <v>17</v>
      </c>
      <c r="J154" s="37" t="s">
        <v>17</v>
      </c>
      <c r="K154" s="37" t="s">
        <v>17</v>
      </c>
      <c r="L154" s="38" t="s">
        <v>17</v>
      </c>
      <c r="M154" s="39" t="s">
        <v>17</v>
      </c>
      <c r="N154" s="36" t="s">
        <v>17</v>
      </c>
      <c r="O154" s="36" t="s">
        <v>17</v>
      </c>
      <c r="P154" s="36" t="s">
        <v>17</v>
      </c>
      <c r="Q154" s="37">
        <v>862184</v>
      </c>
      <c r="R154" s="145" t="s">
        <v>67</v>
      </c>
      <c r="S154" s="37">
        <v>862184</v>
      </c>
      <c r="T154" s="145" t="s">
        <v>67</v>
      </c>
      <c r="U154" s="17" t="s">
        <v>225</v>
      </c>
      <c r="V154" s="84"/>
      <c r="W154" s="2"/>
      <c r="X154" s="2"/>
      <c r="Y154" s="126">
        <f t="shared" si="16"/>
        <v>100</v>
      </c>
      <c r="Z154" s="126">
        <f t="shared" si="17"/>
        <v>0</v>
      </c>
      <c r="AA154" s="126">
        <f t="shared" si="18"/>
        <v>100</v>
      </c>
      <c r="AB154" s="126">
        <f t="shared" si="19"/>
        <v>0</v>
      </c>
      <c r="AC154" s="2"/>
      <c r="AD154" s="2"/>
      <c r="AE154" s="2"/>
    </row>
    <row r="155" spans="1:31" s="1" customFormat="1" ht="25.5" customHeight="1">
      <c r="A155" s="4"/>
      <c r="B155" s="4"/>
      <c r="C155" s="4" t="s">
        <v>191</v>
      </c>
      <c r="D155" s="4"/>
      <c r="E155" s="10"/>
      <c r="F155" s="8" t="s">
        <v>511</v>
      </c>
      <c r="G155" s="8" t="s">
        <v>511</v>
      </c>
      <c r="H155" s="8" t="s">
        <v>17</v>
      </c>
      <c r="I155" s="8" t="s">
        <v>17</v>
      </c>
      <c r="J155" s="8" t="s">
        <v>17</v>
      </c>
      <c r="K155" s="8" t="s">
        <v>17</v>
      </c>
      <c r="L155" s="10" t="s">
        <v>17</v>
      </c>
      <c r="M155" s="9" t="s">
        <v>441</v>
      </c>
      <c r="N155" s="11" t="s">
        <v>17</v>
      </c>
      <c r="O155" s="11" t="s">
        <v>17</v>
      </c>
      <c r="P155" s="11" t="s">
        <v>17</v>
      </c>
      <c r="Q155" s="8">
        <v>862184</v>
      </c>
      <c r="R155" s="159" t="s">
        <v>67</v>
      </c>
      <c r="S155" s="8">
        <v>862184</v>
      </c>
      <c r="T155" s="159" t="s">
        <v>67</v>
      </c>
      <c r="U155" s="17"/>
      <c r="V155" s="84"/>
      <c r="W155" s="2"/>
      <c r="X155" s="2"/>
      <c r="Y155" s="126">
        <f t="shared" si="16"/>
        <v>100</v>
      </c>
      <c r="Z155" s="126">
        <f t="shared" si="17"/>
        <v>0</v>
      </c>
      <c r="AA155" s="126">
        <f t="shared" si="18"/>
        <v>100</v>
      </c>
      <c r="AB155" s="126">
        <f t="shared" si="19"/>
        <v>0</v>
      </c>
      <c r="AC155" s="2"/>
      <c r="AD155" s="2"/>
      <c r="AE155" s="2"/>
    </row>
    <row r="156" spans="4:28" s="59" customFormat="1" ht="30" customHeight="1">
      <c r="D156" s="169"/>
      <c r="E156" s="202" t="s">
        <v>0</v>
      </c>
      <c r="F156" s="202"/>
      <c r="G156" s="202"/>
      <c r="H156" s="202"/>
      <c r="I156" s="202"/>
      <c r="J156" s="202"/>
      <c r="K156" s="202"/>
      <c r="L156" s="194" t="s">
        <v>826</v>
      </c>
      <c r="M156" s="194"/>
      <c r="N156" s="194"/>
      <c r="O156" s="194"/>
      <c r="P156" s="194"/>
      <c r="Q156" s="194"/>
      <c r="R156" s="195"/>
      <c r="S156" s="195"/>
      <c r="T156" s="195"/>
      <c r="U156" s="60"/>
      <c r="V156" s="84"/>
      <c r="Y156" s="126" t="e">
        <f t="shared" si="12"/>
        <v>#DIV/0!</v>
      </c>
      <c r="Z156" s="126" t="e">
        <f t="shared" si="13"/>
        <v>#DIV/0!</v>
      </c>
      <c r="AA156" s="126" t="e">
        <f t="shared" si="14"/>
        <v>#DIV/0!</v>
      </c>
      <c r="AB156" s="126" t="e">
        <f t="shared" si="15"/>
        <v>#DIV/0!</v>
      </c>
    </row>
    <row r="157" spans="5:28" ht="21" customHeight="1">
      <c r="E157" s="170"/>
      <c r="F157" s="63"/>
      <c r="G157" s="63"/>
      <c r="H157" s="63"/>
      <c r="I157" s="63"/>
      <c r="J157" s="63"/>
      <c r="K157" s="63"/>
      <c r="L157" s="64"/>
      <c r="M157" s="63"/>
      <c r="N157" s="65"/>
      <c r="O157" s="65"/>
      <c r="P157" s="65"/>
      <c r="Q157" s="66"/>
      <c r="R157" s="67"/>
      <c r="S157" s="68"/>
      <c r="T157" s="69" t="s">
        <v>1</v>
      </c>
      <c r="V157" s="84"/>
      <c r="Y157" s="126" t="e">
        <f t="shared" si="12"/>
        <v>#DIV/0!</v>
      </c>
      <c r="Z157" s="126" t="e">
        <f t="shared" si="13"/>
        <v>#DIV/0!</v>
      </c>
      <c r="AA157" s="126" t="e">
        <f t="shared" si="14"/>
        <v>#DIV/0!</v>
      </c>
      <c r="AB157" s="126" t="e">
        <f t="shared" si="15"/>
        <v>#VALUE!</v>
      </c>
    </row>
    <row r="158" spans="1:28" ht="18" customHeight="1">
      <c r="A158" s="203" t="s">
        <v>22</v>
      </c>
      <c r="B158" s="213"/>
      <c r="C158" s="213"/>
      <c r="D158" s="213"/>
      <c r="E158" s="214"/>
      <c r="F158" s="183" t="s">
        <v>2</v>
      </c>
      <c r="G158" s="184"/>
      <c r="H158" s="184"/>
      <c r="I158" s="184"/>
      <c r="J158" s="184"/>
      <c r="K158" s="184"/>
      <c r="L158" s="184" t="s">
        <v>3</v>
      </c>
      <c r="M158" s="184"/>
      <c r="N158" s="184"/>
      <c r="O158" s="184"/>
      <c r="P158" s="185"/>
      <c r="Q158" s="183" t="s">
        <v>4</v>
      </c>
      <c r="R158" s="184"/>
      <c r="S158" s="184"/>
      <c r="T158" s="184"/>
      <c r="V158" s="84"/>
      <c r="Y158" s="126" t="e">
        <f t="shared" si="12"/>
        <v>#VALUE!</v>
      </c>
      <c r="Z158" s="126" t="e">
        <f t="shared" si="13"/>
        <v>#VALUE!</v>
      </c>
      <c r="AA158" s="126" t="e">
        <f t="shared" si="14"/>
        <v>#VALUE!</v>
      </c>
      <c r="AB158" s="126" t="e">
        <f t="shared" si="15"/>
        <v>#VALUE!</v>
      </c>
    </row>
    <row r="159" spans="1:28" ht="18" customHeight="1">
      <c r="A159" s="215"/>
      <c r="B159" s="215"/>
      <c r="C159" s="215"/>
      <c r="D159" s="215"/>
      <c r="E159" s="216"/>
      <c r="F159" s="192" t="s">
        <v>5</v>
      </c>
      <c r="G159" s="183" t="s">
        <v>6</v>
      </c>
      <c r="H159" s="184"/>
      <c r="I159" s="184"/>
      <c r="J159" s="184"/>
      <c r="K159" s="185"/>
      <c r="L159" s="186" t="s">
        <v>189</v>
      </c>
      <c r="M159" s="226" t="s">
        <v>7</v>
      </c>
      <c r="N159" s="199" t="s">
        <v>381</v>
      </c>
      <c r="O159" s="199" t="s">
        <v>382</v>
      </c>
      <c r="P159" s="189" t="s">
        <v>383</v>
      </c>
      <c r="Q159" s="183" t="s">
        <v>8</v>
      </c>
      <c r="R159" s="185"/>
      <c r="S159" s="183" t="s">
        <v>9</v>
      </c>
      <c r="T159" s="184"/>
      <c r="V159" s="84"/>
      <c r="Y159" s="126" t="e">
        <f t="shared" si="12"/>
        <v>#VALUE!</v>
      </c>
      <c r="Z159" s="126" t="e">
        <f t="shared" si="13"/>
        <v>#VALUE!</v>
      </c>
      <c r="AA159" s="126" t="e">
        <f t="shared" si="14"/>
        <v>#VALUE!</v>
      </c>
      <c r="AB159" s="126" t="e">
        <f t="shared" si="15"/>
        <v>#VALUE!</v>
      </c>
    </row>
    <row r="160" spans="1:28" ht="18" customHeight="1">
      <c r="A160" s="215"/>
      <c r="B160" s="215"/>
      <c r="C160" s="215"/>
      <c r="D160" s="215"/>
      <c r="E160" s="216"/>
      <c r="F160" s="198"/>
      <c r="G160" s="229" t="s">
        <v>10</v>
      </c>
      <c r="H160" s="207"/>
      <c r="I160" s="207"/>
      <c r="J160" s="208"/>
      <c r="K160" s="192" t="s">
        <v>11</v>
      </c>
      <c r="L160" s="187"/>
      <c r="M160" s="227"/>
      <c r="N160" s="200"/>
      <c r="O160" s="200"/>
      <c r="P160" s="190"/>
      <c r="Q160" s="192" t="s">
        <v>12</v>
      </c>
      <c r="R160" s="189" t="s">
        <v>38</v>
      </c>
      <c r="S160" s="192" t="s">
        <v>12</v>
      </c>
      <c r="T160" s="196" t="s">
        <v>38</v>
      </c>
      <c r="V160" s="84"/>
      <c r="Y160" s="126" t="e">
        <f t="shared" si="12"/>
        <v>#VALUE!</v>
      </c>
      <c r="Z160" s="126" t="e">
        <f t="shared" si="13"/>
        <v>#VALUE!</v>
      </c>
      <c r="AA160" s="126" t="e">
        <f t="shared" si="14"/>
        <v>#VALUE!</v>
      </c>
      <c r="AB160" s="126" t="e">
        <f t="shared" si="15"/>
        <v>#VALUE!</v>
      </c>
    </row>
    <row r="161" spans="1:28" ht="33" customHeight="1">
      <c r="A161" s="217"/>
      <c r="B161" s="217"/>
      <c r="C161" s="217"/>
      <c r="D161" s="217"/>
      <c r="E161" s="218"/>
      <c r="F161" s="193"/>
      <c r="G161" s="73" t="s">
        <v>13</v>
      </c>
      <c r="H161" s="75" t="s">
        <v>14</v>
      </c>
      <c r="I161" s="76" t="s">
        <v>15</v>
      </c>
      <c r="J161" s="72" t="s">
        <v>16</v>
      </c>
      <c r="K161" s="193"/>
      <c r="L161" s="188"/>
      <c r="M161" s="228"/>
      <c r="N161" s="201"/>
      <c r="O161" s="201"/>
      <c r="P161" s="191"/>
      <c r="Q161" s="193"/>
      <c r="R161" s="191"/>
      <c r="S161" s="193"/>
      <c r="T161" s="197"/>
      <c r="V161" s="84">
        <v>15659000</v>
      </c>
      <c r="W161" s="62">
        <v>9159000</v>
      </c>
      <c r="X161" s="62">
        <v>6500000</v>
      </c>
      <c r="Y161" s="126" t="e">
        <f t="shared" si="12"/>
        <v>#DIV/0!</v>
      </c>
      <c r="Z161" s="126" t="e">
        <f t="shared" si="13"/>
        <v>#DIV/0!</v>
      </c>
      <c r="AA161" s="126" t="e">
        <f t="shared" si="14"/>
        <v>#DIV/0!</v>
      </c>
      <c r="AB161" s="126" t="e">
        <f t="shared" si="15"/>
        <v>#DIV/0!</v>
      </c>
    </row>
    <row r="162" spans="1:28" ht="5.25" customHeight="1">
      <c r="A162" s="74"/>
      <c r="B162" s="74"/>
      <c r="C162" s="74"/>
      <c r="D162" s="137"/>
      <c r="E162" s="137"/>
      <c r="F162" s="77"/>
      <c r="G162" s="77"/>
      <c r="H162" s="78"/>
      <c r="I162" s="77"/>
      <c r="J162" s="77"/>
      <c r="K162" s="77"/>
      <c r="L162" s="70"/>
      <c r="M162" s="78"/>
      <c r="N162" s="85"/>
      <c r="O162" s="85"/>
      <c r="P162" s="86"/>
      <c r="Q162" s="77"/>
      <c r="R162" s="86"/>
      <c r="S162" s="77"/>
      <c r="T162" s="86"/>
      <c r="V162" s="84"/>
      <c r="Y162" s="126" t="e">
        <f t="shared" si="12"/>
        <v>#DIV/0!</v>
      </c>
      <c r="Z162" s="126" t="e">
        <f t="shared" si="13"/>
        <v>#DIV/0!</v>
      </c>
      <c r="AA162" s="126" t="e">
        <f t="shared" si="14"/>
        <v>#DIV/0!</v>
      </c>
      <c r="AB162" s="126" t="e">
        <f t="shared" si="15"/>
        <v>#DIV/0!</v>
      </c>
    </row>
    <row r="163" spans="1:28" s="1" customFormat="1" ht="22.5" customHeight="1">
      <c r="A163" s="211" t="s">
        <v>52</v>
      </c>
      <c r="B163" s="211"/>
      <c r="C163" s="211"/>
      <c r="D163" s="211"/>
      <c r="E163" s="211"/>
      <c r="F163" s="37" t="s">
        <v>512</v>
      </c>
      <c r="G163" s="37" t="s">
        <v>512</v>
      </c>
      <c r="H163" s="37" t="s">
        <v>17</v>
      </c>
      <c r="I163" s="37" t="s">
        <v>17</v>
      </c>
      <c r="J163" s="37" t="s">
        <v>17</v>
      </c>
      <c r="K163" s="37" t="s">
        <v>17</v>
      </c>
      <c r="L163" s="38" t="s">
        <v>17</v>
      </c>
      <c r="M163" s="39" t="s">
        <v>17</v>
      </c>
      <c r="N163" s="36" t="s">
        <v>17</v>
      </c>
      <c r="O163" s="36" t="s">
        <v>17</v>
      </c>
      <c r="P163" s="36" t="s">
        <v>17</v>
      </c>
      <c r="Q163" s="37">
        <v>6667</v>
      </c>
      <c r="R163" s="145" t="s">
        <v>67</v>
      </c>
      <c r="S163" s="37">
        <v>6667</v>
      </c>
      <c r="T163" s="145" t="s">
        <v>67</v>
      </c>
      <c r="U163" s="15" t="s">
        <v>225</v>
      </c>
      <c r="V163" s="84"/>
      <c r="Y163" s="126">
        <f t="shared" si="12"/>
        <v>100</v>
      </c>
      <c r="Z163" s="126">
        <f t="shared" si="13"/>
        <v>0</v>
      </c>
      <c r="AA163" s="126">
        <f t="shared" si="14"/>
        <v>100</v>
      </c>
      <c r="AB163" s="126">
        <f t="shared" si="15"/>
        <v>0</v>
      </c>
    </row>
    <row r="164" spans="1:28" s="15" customFormat="1" ht="22.5" customHeight="1">
      <c r="A164" s="3"/>
      <c r="B164" s="3"/>
      <c r="C164" s="3" t="s">
        <v>191</v>
      </c>
      <c r="D164" s="3"/>
      <c r="E164" s="6"/>
      <c r="F164" s="7" t="s">
        <v>512</v>
      </c>
      <c r="G164" s="7" t="s">
        <v>512</v>
      </c>
      <c r="H164" s="7" t="s">
        <v>17</v>
      </c>
      <c r="I164" s="7" t="s">
        <v>17</v>
      </c>
      <c r="J164" s="7" t="s">
        <v>17</v>
      </c>
      <c r="K164" s="7" t="s">
        <v>17</v>
      </c>
      <c r="L164" s="6" t="s">
        <v>17</v>
      </c>
      <c r="M164" s="12" t="s">
        <v>441</v>
      </c>
      <c r="N164" s="13" t="s">
        <v>17</v>
      </c>
      <c r="O164" s="13" t="s">
        <v>17</v>
      </c>
      <c r="P164" s="13" t="s">
        <v>17</v>
      </c>
      <c r="Q164" s="7">
        <v>6667</v>
      </c>
      <c r="R164" s="81" t="s">
        <v>67</v>
      </c>
      <c r="S164" s="7">
        <v>6667</v>
      </c>
      <c r="T164" s="81" t="s">
        <v>67</v>
      </c>
      <c r="V164" s="20"/>
      <c r="Y164" s="126">
        <f t="shared" si="12"/>
        <v>100</v>
      </c>
      <c r="Z164" s="126">
        <f t="shared" si="13"/>
        <v>0</v>
      </c>
      <c r="AA164" s="126">
        <f t="shared" si="14"/>
        <v>100</v>
      </c>
      <c r="AB164" s="126">
        <f t="shared" si="15"/>
        <v>0</v>
      </c>
    </row>
    <row r="165" spans="1:28" s="15" customFormat="1" ht="22.5" customHeight="1">
      <c r="A165" s="211" t="s">
        <v>53</v>
      </c>
      <c r="B165" s="211"/>
      <c r="C165" s="211"/>
      <c r="D165" s="211"/>
      <c r="E165" s="211"/>
      <c r="F165" s="37">
        <v>6475876</v>
      </c>
      <c r="G165" s="37">
        <v>6475876</v>
      </c>
      <c r="H165" s="37" t="s">
        <v>17</v>
      </c>
      <c r="I165" s="37" t="s">
        <v>17</v>
      </c>
      <c r="J165" s="37" t="s">
        <v>17</v>
      </c>
      <c r="K165" s="37" t="s">
        <v>17</v>
      </c>
      <c r="L165" s="38" t="s">
        <v>17</v>
      </c>
      <c r="M165" s="39" t="s">
        <v>17</v>
      </c>
      <c r="N165" s="36" t="s">
        <v>17</v>
      </c>
      <c r="O165" s="36" t="s">
        <v>17</v>
      </c>
      <c r="P165" s="36" t="s">
        <v>17</v>
      </c>
      <c r="Q165" s="37">
        <v>1383765</v>
      </c>
      <c r="R165" s="36" t="s">
        <v>513</v>
      </c>
      <c r="S165" s="37">
        <v>2589138</v>
      </c>
      <c r="T165" s="36" t="s">
        <v>514</v>
      </c>
      <c r="U165" s="15" t="s">
        <v>225</v>
      </c>
      <c r="V165" s="20"/>
      <c r="Y165" s="126">
        <f t="shared" si="12"/>
        <v>21.367997163626974</v>
      </c>
      <c r="Z165" s="126">
        <f t="shared" si="13"/>
        <v>0.002002836373026895</v>
      </c>
      <c r="AA165" s="126">
        <f t="shared" si="14"/>
        <v>39.98127820853889</v>
      </c>
      <c r="AB165" s="126">
        <f t="shared" si="15"/>
        <v>-0.001278208538892045</v>
      </c>
    </row>
    <row r="166" spans="1:28" s="15" customFormat="1" ht="22.5" customHeight="1">
      <c r="A166" s="3"/>
      <c r="B166" s="3"/>
      <c r="C166" s="3" t="s">
        <v>194</v>
      </c>
      <c r="D166" s="3"/>
      <c r="E166" s="6"/>
      <c r="F166" s="7">
        <v>3639428</v>
      </c>
      <c r="G166" s="7">
        <v>3639428</v>
      </c>
      <c r="H166" s="7" t="s">
        <v>17</v>
      </c>
      <c r="I166" s="7" t="s">
        <v>17</v>
      </c>
      <c r="J166" s="7" t="s">
        <v>17</v>
      </c>
      <c r="K166" s="7" t="s">
        <v>17</v>
      </c>
      <c r="L166" s="6" t="s">
        <v>17</v>
      </c>
      <c r="M166" s="12" t="s">
        <v>17</v>
      </c>
      <c r="N166" s="13" t="s">
        <v>17</v>
      </c>
      <c r="O166" s="13" t="s">
        <v>17</v>
      </c>
      <c r="P166" s="13" t="s">
        <v>17</v>
      </c>
      <c r="Q166" s="7">
        <v>170600</v>
      </c>
      <c r="R166" s="52" t="s">
        <v>515</v>
      </c>
      <c r="S166" s="7">
        <v>1302390</v>
      </c>
      <c r="T166" s="52" t="s">
        <v>516</v>
      </c>
      <c r="U166" s="17"/>
      <c r="V166" s="20"/>
      <c r="Y166" s="126">
        <f t="shared" si="12"/>
        <v>4.687549801782039</v>
      </c>
      <c r="Z166" s="126">
        <f t="shared" si="13"/>
        <v>0.0024501982179616633</v>
      </c>
      <c r="AA166" s="126">
        <f t="shared" si="14"/>
        <v>35.785568501423846</v>
      </c>
      <c r="AB166" s="126">
        <f t="shared" si="15"/>
        <v>0.004431498576153103</v>
      </c>
    </row>
    <row r="167" spans="1:28" s="15" customFormat="1" ht="63" customHeight="1">
      <c r="A167" s="134"/>
      <c r="B167" s="134"/>
      <c r="C167" s="134"/>
      <c r="D167" s="3" t="s">
        <v>18</v>
      </c>
      <c r="E167" s="6" t="s">
        <v>811</v>
      </c>
      <c r="F167" s="7">
        <v>1362290</v>
      </c>
      <c r="G167" s="7">
        <v>1362290</v>
      </c>
      <c r="H167" s="7" t="s">
        <v>17</v>
      </c>
      <c r="I167" s="7" t="s">
        <v>17</v>
      </c>
      <c r="J167" s="7" t="s">
        <v>17</v>
      </c>
      <c r="K167" s="7" t="s">
        <v>17</v>
      </c>
      <c r="L167" s="146" t="s">
        <v>428</v>
      </c>
      <c r="M167" s="12" t="s">
        <v>517</v>
      </c>
      <c r="N167" s="33" t="s">
        <v>518</v>
      </c>
      <c r="O167" s="33" t="s">
        <v>519</v>
      </c>
      <c r="P167" s="33" t="s">
        <v>520</v>
      </c>
      <c r="Q167" s="7">
        <v>170600</v>
      </c>
      <c r="R167" s="52" t="s">
        <v>521</v>
      </c>
      <c r="S167" s="7">
        <v>1302290</v>
      </c>
      <c r="T167" s="52" t="s">
        <v>522</v>
      </c>
      <c r="U167" s="17"/>
      <c r="V167" s="20"/>
      <c r="Y167" s="126">
        <f t="shared" si="12"/>
        <v>12.523031072679093</v>
      </c>
      <c r="Z167" s="126">
        <f t="shared" si="13"/>
        <v>-0.003031072679092972</v>
      </c>
      <c r="AA167" s="126">
        <f t="shared" si="14"/>
        <v>95.59565143985495</v>
      </c>
      <c r="AB167" s="126">
        <f t="shared" si="15"/>
        <v>0.004348560145047031</v>
      </c>
    </row>
    <row r="168" spans="1:28" s="1" customFormat="1" ht="59.25" customHeight="1">
      <c r="A168" s="134"/>
      <c r="B168" s="134"/>
      <c r="C168" s="134"/>
      <c r="D168" s="3" t="s">
        <v>19</v>
      </c>
      <c r="E168" s="6" t="s">
        <v>812</v>
      </c>
      <c r="F168" s="7">
        <v>2277138</v>
      </c>
      <c r="G168" s="7">
        <v>2277138</v>
      </c>
      <c r="H168" s="7" t="s">
        <v>17</v>
      </c>
      <c r="I168" s="7" t="s">
        <v>17</v>
      </c>
      <c r="J168" s="7" t="s">
        <v>17</v>
      </c>
      <c r="K168" s="7" t="s">
        <v>17</v>
      </c>
      <c r="L168" s="146" t="s">
        <v>828</v>
      </c>
      <c r="M168" s="12" t="s">
        <v>39</v>
      </c>
      <c r="N168" s="33" t="s">
        <v>226</v>
      </c>
      <c r="O168" s="33" t="s">
        <v>227</v>
      </c>
      <c r="P168" s="33" t="s">
        <v>228</v>
      </c>
      <c r="Q168" s="7" t="s">
        <v>17</v>
      </c>
      <c r="R168" s="33" t="s">
        <v>17</v>
      </c>
      <c r="S168" s="130">
        <v>100</v>
      </c>
      <c r="T168" s="147" t="s">
        <v>70</v>
      </c>
      <c r="U168" s="83"/>
      <c r="V168" s="84"/>
      <c r="Y168" s="126" t="e">
        <f t="shared" si="12"/>
        <v>#VALUE!</v>
      </c>
      <c r="Z168" s="126" t="e">
        <f t="shared" si="13"/>
        <v>#VALUE!</v>
      </c>
      <c r="AA168" s="126">
        <f t="shared" si="14"/>
        <v>0.004391477372034545</v>
      </c>
      <c r="AB168" s="126" t="e">
        <f t="shared" si="15"/>
        <v>#VALUE!</v>
      </c>
    </row>
    <row r="169" spans="1:31" s="1" customFormat="1" ht="22.5" customHeight="1">
      <c r="A169" s="3"/>
      <c r="B169" s="3"/>
      <c r="C169" s="3" t="s">
        <v>200</v>
      </c>
      <c r="D169" s="3"/>
      <c r="E169" s="6"/>
      <c r="F169" s="7">
        <v>2836448</v>
      </c>
      <c r="G169" s="7">
        <v>2836448</v>
      </c>
      <c r="H169" s="7" t="s">
        <v>17</v>
      </c>
      <c r="I169" s="7" t="s">
        <v>17</v>
      </c>
      <c r="J169" s="7" t="s">
        <v>17</v>
      </c>
      <c r="K169" s="7" t="s">
        <v>17</v>
      </c>
      <c r="L169" s="6" t="s">
        <v>17</v>
      </c>
      <c r="M169" s="12" t="s">
        <v>17</v>
      </c>
      <c r="N169" s="13" t="s">
        <v>17</v>
      </c>
      <c r="O169" s="13" t="s">
        <v>17</v>
      </c>
      <c r="P169" s="13" t="s">
        <v>17</v>
      </c>
      <c r="Q169" s="7">
        <v>1213165</v>
      </c>
      <c r="R169" s="13" t="s">
        <v>523</v>
      </c>
      <c r="S169" s="7">
        <v>1286748</v>
      </c>
      <c r="T169" s="14" t="s">
        <v>524</v>
      </c>
      <c r="U169" s="17"/>
      <c r="V169" s="84"/>
      <c r="W169" s="2"/>
      <c r="X169" s="2"/>
      <c r="Y169" s="126">
        <f t="shared" si="12"/>
        <v>42.77057079840702</v>
      </c>
      <c r="Z169" s="126">
        <f t="shared" si="13"/>
        <v>-0.000570798407018458</v>
      </c>
      <c r="AA169" s="126">
        <f t="shared" si="14"/>
        <v>45.36476607362448</v>
      </c>
      <c r="AB169" s="126">
        <f t="shared" si="15"/>
        <v>-0.004766073624480782</v>
      </c>
      <c r="AC169" s="2"/>
      <c r="AD169" s="2"/>
      <c r="AE169" s="2"/>
    </row>
    <row r="170" spans="1:31" s="1" customFormat="1" ht="22.5" customHeight="1">
      <c r="A170" s="3"/>
      <c r="B170" s="3"/>
      <c r="C170" s="3"/>
      <c r="D170" s="3" t="s">
        <v>18</v>
      </c>
      <c r="E170" s="6" t="s">
        <v>192</v>
      </c>
      <c r="F170" s="7">
        <v>2198153</v>
      </c>
      <c r="G170" s="7">
        <v>2198153</v>
      </c>
      <c r="H170" s="7" t="s">
        <v>17</v>
      </c>
      <c r="I170" s="7" t="s">
        <v>17</v>
      </c>
      <c r="J170" s="7" t="s">
        <v>17</v>
      </c>
      <c r="K170" s="7" t="s">
        <v>17</v>
      </c>
      <c r="L170" s="6" t="s">
        <v>17</v>
      </c>
      <c r="M170" s="12"/>
      <c r="N170" s="13" t="s">
        <v>17</v>
      </c>
      <c r="O170" s="13" t="s">
        <v>17</v>
      </c>
      <c r="P170" s="13" t="s">
        <v>17</v>
      </c>
      <c r="Q170" s="7">
        <v>574870</v>
      </c>
      <c r="R170" s="13" t="s">
        <v>525</v>
      </c>
      <c r="S170" s="7">
        <v>648453</v>
      </c>
      <c r="T170" s="14" t="s">
        <v>526</v>
      </c>
      <c r="U170" s="17"/>
      <c r="V170" s="84"/>
      <c r="W170" s="2"/>
      <c r="X170" s="2"/>
      <c r="Y170" s="126">
        <f t="shared" si="12"/>
        <v>26.152410682968835</v>
      </c>
      <c r="Z170" s="126">
        <f t="shared" si="13"/>
        <v>-0.0024106829688363973</v>
      </c>
      <c r="AA170" s="126">
        <f t="shared" si="14"/>
        <v>29.499902873002924</v>
      </c>
      <c r="AB170" s="126">
        <f t="shared" si="15"/>
        <v>9.712699707620231E-05</v>
      </c>
      <c r="AC170" s="2"/>
      <c r="AD170" s="2"/>
      <c r="AE170" s="2"/>
    </row>
    <row r="171" spans="1:31" s="1" customFormat="1" ht="22.5" customHeight="1">
      <c r="A171" s="3"/>
      <c r="B171" s="3"/>
      <c r="C171" s="3"/>
      <c r="D171" s="3" t="s">
        <v>19</v>
      </c>
      <c r="E171" s="6" t="s">
        <v>193</v>
      </c>
      <c r="F171" s="7">
        <v>638295</v>
      </c>
      <c r="G171" s="7">
        <v>638295</v>
      </c>
      <c r="H171" s="7" t="s">
        <v>17</v>
      </c>
      <c r="I171" s="7" t="s">
        <v>17</v>
      </c>
      <c r="J171" s="7" t="s">
        <v>17</v>
      </c>
      <c r="K171" s="7" t="s">
        <v>17</v>
      </c>
      <c r="L171" s="6" t="s">
        <v>17</v>
      </c>
      <c r="M171" s="12" t="s">
        <v>441</v>
      </c>
      <c r="N171" s="13" t="s">
        <v>17</v>
      </c>
      <c r="O171" s="13" t="s">
        <v>17</v>
      </c>
      <c r="P171" s="13" t="s">
        <v>17</v>
      </c>
      <c r="Q171" s="7">
        <v>638295</v>
      </c>
      <c r="R171" s="81" t="s">
        <v>67</v>
      </c>
      <c r="S171" s="7">
        <v>638295</v>
      </c>
      <c r="T171" s="81" t="s">
        <v>67</v>
      </c>
      <c r="U171" s="17"/>
      <c r="V171" s="84"/>
      <c r="W171" s="2"/>
      <c r="X171" s="2"/>
      <c r="Y171" s="126">
        <f t="shared" si="12"/>
        <v>100</v>
      </c>
      <c r="Z171" s="126">
        <f t="shared" si="13"/>
        <v>0</v>
      </c>
      <c r="AA171" s="126">
        <f t="shared" si="14"/>
        <v>100</v>
      </c>
      <c r="AB171" s="126">
        <f t="shared" si="15"/>
        <v>0</v>
      </c>
      <c r="AC171" s="2"/>
      <c r="AD171" s="2"/>
      <c r="AE171" s="2"/>
    </row>
    <row r="172" spans="1:31" s="15" customFormat="1" ht="22.5" customHeight="1">
      <c r="A172" s="212" t="s">
        <v>201</v>
      </c>
      <c r="B172" s="212"/>
      <c r="C172" s="212"/>
      <c r="D172" s="212"/>
      <c r="E172" s="212"/>
      <c r="F172" s="35">
        <v>436562923</v>
      </c>
      <c r="G172" s="35">
        <v>116568392</v>
      </c>
      <c r="H172" s="35" t="s">
        <v>17</v>
      </c>
      <c r="I172" s="35">
        <v>255747264</v>
      </c>
      <c r="J172" s="35" t="s">
        <v>17</v>
      </c>
      <c r="K172" s="35">
        <v>64247267</v>
      </c>
      <c r="L172" s="148" t="s">
        <v>17</v>
      </c>
      <c r="M172" s="141" t="s">
        <v>17</v>
      </c>
      <c r="N172" s="149" t="s">
        <v>17</v>
      </c>
      <c r="O172" s="149" t="s">
        <v>17</v>
      </c>
      <c r="P172" s="149" t="s">
        <v>17</v>
      </c>
      <c r="Q172" s="35">
        <v>54599124</v>
      </c>
      <c r="R172" s="149" t="s">
        <v>577</v>
      </c>
      <c r="S172" s="35">
        <v>236723425</v>
      </c>
      <c r="T172" s="150" t="s">
        <v>578</v>
      </c>
      <c r="W172" s="17"/>
      <c r="X172" s="17"/>
      <c r="Y172" s="126">
        <f t="shared" si="12"/>
        <v>12.506587509723083</v>
      </c>
      <c r="Z172" s="126">
        <f t="shared" si="13"/>
        <v>0.003412490276916813</v>
      </c>
      <c r="AA172" s="126">
        <f t="shared" si="14"/>
        <v>54.224354045751156</v>
      </c>
      <c r="AB172" s="126">
        <f t="shared" si="15"/>
        <v>-0.004354045751156832</v>
      </c>
      <c r="AC172" s="17"/>
      <c r="AD172" s="17"/>
      <c r="AE172" s="17"/>
    </row>
    <row r="173" spans="1:31" s="15" customFormat="1" ht="22.5" customHeight="1">
      <c r="A173" s="211" t="s">
        <v>54</v>
      </c>
      <c r="B173" s="211"/>
      <c r="C173" s="211"/>
      <c r="D173" s="211"/>
      <c r="E173" s="211"/>
      <c r="F173" s="56">
        <v>33830282</v>
      </c>
      <c r="G173" s="56">
        <v>33830282</v>
      </c>
      <c r="H173" s="37" t="s">
        <v>17</v>
      </c>
      <c r="I173" s="37" t="s">
        <v>17</v>
      </c>
      <c r="J173" s="37" t="s">
        <v>17</v>
      </c>
      <c r="K173" s="37" t="s">
        <v>17</v>
      </c>
      <c r="L173" s="38" t="s">
        <v>17</v>
      </c>
      <c r="M173" s="39" t="s">
        <v>17</v>
      </c>
      <c r="N173" s="36" t="s">
        <v>17</v>
      </c>
      <c r="O173" s="36" t="s">
        <v>17</v>
      </c>
      <c r="P173" s="36" t="s">
        <v>17</v>
      </c>
      <c r="Q173" s="37">
        <v>7162200</v>
      </c>
      <c r="R173" s="36" t="s">
        <v>531</v>
      </c>
      <c r="S173" s="37">
        <v>33830282</v>
      </c>
      <c r="T173" s="48" t="s">
        <v>67</v>
      </c>
      <c r="U173" s="15" t="s">
        <v>225</v>
      </c>
      <c r="W173" s="17"/>
      <c r="X173" s="17"/>
      <c r="Y173" s="126">
        <f t="shared" si="12"/>
        <v>21.170973390053323</v>
      </c>
      <c r="Z173" s="126">
        <f t="shared" si="13"/>
        <v>-0.0009733900533213102</v>
      </c>
      <c r="AA173" s="126">
        <f t="shared" si="14"/>
        <v>100</v>
      </c>
      <c r="AB173" s="126">
        <f t="shared" si="15"/>
        <v>0</v>
      </c>
      <c r="AC173" s="17"/>
      <c r="AD173" s="17"/>
      <c r="AE173" s="17"/>
    </row>
    <row r="174" spans="1:31" s="15" customFormat="1" ht="22.5" customHeight="1">
      <c r="A174" s="3"/>
      <c r="B174" s="3"/>
      <c r="C174" s="3" t="s">
        <v>194</v>
      </c>
      <c r="D174" s="3"/>
      <c r="E174" s="6"/>
      <c r="F174" s="58">
        <v>32094665</v>
      </c>
      <c r="G174" s="58">
        <v>32094665</v>
      </c>
      <c r="H174" s="7" t="s">
        <v>17</v>
      </c>
      <c r="I174" s="7" t="s">
        <v>17</v>
      </c>
      <c r="J174" s="7" t="s">
        <v>17</v>
      </c>
      <c r="K174" s="7" t="s">
        <v>17</v>
      </c>
      <c r="L174" s="6" t="s">
        <v>17</v>
      </c>
      <c r="M174" s="12" t="s">
        <v>17</v>
      </c>
      <c r="N174" s="13" t="s">
        <v>17</v>
      </c>
      <c r="O174" s="13" t="s">
        <v>17</v>
      </c>
      <c r="P174" s="13" t="s">
        <v>17</v>
      </c>
      <c r="Q174" s="7">
        <v>5426583</v>
      </c>
      <c r="R174" s="13" t="s">
        <v>532</v>
      </c>
      <c r="S174" s="7">
        <v>32094665</v>
      </c>
      <c r="T174" s="14" t="s">
        <v>67</v>
      </c>
      <c r="U174" s="17"/>
      <c r="V174" s="20"/>
      <c r="W174" s="17"/>
      <c r="X174" s="17"/>
      <c r="Y174" s="126">
        <f t="shared" si="12"/>
        <v>16.90805309854457</v>
      </c>
      <c r="Z174" s="126">
        <f t="shared" si="13"/>
        <v>0.0019469014554296393</v>
      </c>
      <c r="AA174" s="126">
        <f t="shared" si="14"/>
        <v>100</v>
      </c>
      <c r="AB174" s="126">
        <f t="shared" si="15"/>
        <v>0</v>
      </c>
      <c r="AC174" s="17"/>
      <c r="AD174" s="17"/>
      <c r="AE174" s="17"/>
    </row>
    <row r="175" spans="1:31" s="15" customFormat="1" ht="84.75" customHeight="1">
      <c r="A175" s="3"/>
      <c r="B175" s="3"/>
      <c r="C175" s="3"/>
      <c r="D175" s="3" t="s">
        <v>18</v>
      </c>
      <c r="E175" s="6" t="s">
        <v>387</v>
      </c>
      <c r="F175" s="58">
        <v>25846942</v>
      </c>
      <c r="G175" s="58">
        <v>25846942</v>
      </c>
      <c r="H175" s="7" t="s">
        <v>17</v>
      </c>
      <c r="I175" s="7" t="s">
        <v>17</v>
      </c>
      <c r="J175" s="7" t="s">
        <v>17</v>
      </c>
      <c r="K175" s="7" t="s">
        <v>17</v>
      </c>
      <c r="L175" s="115" t="s">
        <v>418</v>
      </c>
      <c r="M175" s="12" t="s">
        <v>229</v>
      </c>
      <c r="N175" s="33" t="s">
        <v>230</v>
      </c>
      <c r="O175" s="33" t="s">
        <v>231</v>
      </c>
      <c r="P175" s="151" t="s">
        <v>533</v>
      </c>
      <c r="Q175" s="7">
        <v>3235838</v>
      </c>
      <c r="R175" s="13" t="s">
        <v>521</v>
      </c>
      <c r="S175" s="7">
        <v>25846942</v>
      </c>
      <c r="T175" s="14" t="s">
        <v>67</v>
      </c>
      <c r="U175" s="1" t="s">
        <v>232</v>
      </c>
      <c r="V175" s="20"/>
      <c r="W175" s="17"/>
      <c r="X175" s="17"/>
      <c r="Y175" s="126">
        <f t="shared" si="12"/>
        <v>12.519229547541833</v>
      </c>
      <c r="Z175" s="126">
        <f t="shared" si="13"/>
        <v>0.0007704524581662042</v>
      </c>
      <c r="AA175" s="126">
        <f t="shared" si="14"/>
        <v>100</v>
      </c>
      <c r="AB175" s="126">
        <f t="shared" si="15"/>
        <v>0</v>
      </c>
      <c r="AC175" s="17"/>
      <c r="AD175" s="17"/>
      <c r="AE175" s="17"/>
    </row>
    <row r="176" spans="1:31" s="15" customFormat="1" ht="22.5" customHeight="1">
      <c r="A176" s="3"/>
      <c r="B176" s="3"/>
      <c r="C176" s="3"/>
      <c r="D176" s="3" t="s">
        <v>19</v>
      </c>
      <c r="E176" s="6" t="s">
        <v>813</v>
      </c>
      <c r="F176" s="7">
        <v>6247723</v>
      </c>
      <c r="G176" s="7">
        <v>6247723</v>
      </c>
      <c r="H176" s="7" t="s">
        <v>17</v>
      </c>
      <c r="I176" s="7" t="s">
        <v>17</v>
      </c>
      <c r="J176" s="7" t="s">
        <v>17</v>
      </c>
      <c r="K176" s="7" t="s">
        <v>17</v>
      </c>
      <c r="L176" s="138" t="s">
        <v>530</v>
      </c>
      <c r="M176" s="12" t="s">
        <v>78</v>
      </c>
      <c r="N176" s="33" t="s">
        <v>534</v>
      </c>
      <c r="O176" s="33" t="s">
        <v>337</v>
      </c>
      <c r="P176" s="151" t="s">
        <v>535</v>
      </c>
      <c r="Q176" s="7">
        <v>2190745</v>
      </c>
      <c r="R176" s="13" t="s">
        <v>536</v>
      </c>
      <c r="S176" s="7">
        <v>6247723</v>
      </c>
      <c r="T176" s="14" t="s">
        <v>67</v>
      </c>
      <c r="U176" s="17"/>
      <c r="V176" s="20"/>
      <c r="W176" s="17"/>
      <c r="X176" s="17"/>
      <c r="Y176" s="126">
        <f t="shared" si="12"/>
        <v>35.06469476959846</v>
      </c>
      <c r="Z176" s="126">
        <f t="shared" si="13"/>
        <v>-0.0046947695984584925</v>
      </c>
      <c r="AA176" s="126">
        <f t="shared" si="14"/>
        <v>100</v>
      </c>
      <c r="AB176" s="126">
        <f t="shared" si="15"/>
        <v>0</v>
      </c>
      <c r="AC176" s="17"/>
      <c r="AD176" s="17"/>
      <c r="AE176" s="17"/>
    </row>
    <row r="177" spans="1:31" s="15" customFormat="1" ht="35.25" customHeight="1">
      <c r="A177" s="3"/>
      <c r="B177" s="3"/>
      <c r="C177" s="46" t="s">
        <v>66</v>
      </c>
      <c r="D177" s="3"/>
      <c r="E177" s="6"/>
      <c r="F177" s="7">
        <v>1735617</v>
      </c>
      <c r="G177" s="7">
        <v>1735617</v>
      </c>
      <c r="H177" s="7" t="s">
        <v>17</v>
      </c>
      <c r="I177" s="7" t="s">
        <v>17</v>
      </c>
      <c r="J177" s="7" t="s">
        <v>17</v>
      </c>
      <c r="K177" s="7" t="s">
        <v>17</v>
      </c>
      <c r="L177" s="6" t="s">
        <v>17</v>
      </c>
      <c r="M177" s="12" t="s">
        <v>441</v>
      </c>
      <c r="N177" s="13" t="s">
        <v>17</v>
      </c>
      <c r="O177" s="13" t="s">
        <v>17</v>
      </c>
      <c r="P177" s="13" t="s">
        <v>17</v>
      </c>
      <c r="Q177" s="7">
        <v>1735617</v>
      </c>
      <c r="R177" s="81" t="s">
        <v>67</v>
      </c>
      <c r="S177" s="7">
        <v>1735617</v>
      </c>
      <c r="T177" s="81" t="s">
        <v>67</v>
      </c>
      <c r="U177" s="17"/>
      <c r="V177" s="20"/>
      <c r="W177" s="17"/>
      <c r="X177" s="17"/>
      <c r="Y177" s="126">
        <f t="shared" si="12"/>
        <v>100</v>
      </c>
      <c r="Z177" s="126">
        <f t="shared" si="13"/>
        <v>0</v>
      </c>
      <c r="AA177" s="126">
        <f t="shared" si="14"/>
        <v>100</v>
      </c>
      <c r="AB177" s="126">
        <f t="shared" si="15"/>
        <v>0</v>
      </c>
      <c r="AC177" s="17"/>
      <c r="AD177" s="17"/>
      <c r="AE177" s="17"/>
    </row>
    <row r="178" spans="1:31" s="15" customFormat="1" ht="21" customHeight="1">
      <c r="A178" s="211" t="s">
        <v>582</v>
      </c>
      <c r="B178" s="211"/>
      <c r="C178" s="211"/>
      <c r="D178" s="211"/>
      <c r="E178" s="211"/>
      <c r="F178" s="37">
        <v>212416526</v>
      </c>
      <c r="G178" s="37">
        <v>14469262</v>
      </c>
      <c r="H178" s="37" t="s">
        <v>17</v>
      </c>
      <c r="I178" s="37">
        <v>197947264</v>
      </c>
      <c r="J178" s="37" t="s">
        <v>17</v>
      </c>
      <c r="K178" s="37" t="s">
        <v>17</v>
      </c>
      <c r="L178" s="38" t="s">
        <v>17</v>
      </c>
      <c r="M178" s="39" t="s">
        <v>17</v>
      </c>
      <c r="N178" s="36" t="s">
        <v>17</v>
      </c>
      <c r="O178" s="36" t="s">
        <v>17</v>
      </c>
      <c r="P178" s="36" t="s">
        <v>17</v>
      </c>
      <c r="Q178" s="37">
        <v>25448713</v>
      </c>
      <c r="R178" s="129">
        <v>11.98</v>
      </c>
      <c r="S178" s="37">
        <v>120070831</v>
      </c>
      <c r="T178" s="129">
        <v>56.53</v>
      </c>
      <c r="U178" s="17" t="s">
        <v>225</v>
      </c>
      <c r="V178" s="20"/>
      <c r="W178" s="17"/>
      <c r="X178" s="17"/>
      <c r="Y178" s="126">
        <f t="shared" si="12"/>
        <v>11.980571135034946</v>
      </c>
      <c r="Z178" s="126">
        <f t="shared" si="13"/>
        <v>-0.0005711350349457689</v>
      </c>
      <c r="AA178" s="126">
        <f t="shared" si="14"/>
        <v>56.526124996508045</v>
      </c>
      <c r="AB178" s="126">
        <f t="shared" si="15"/>
        <v>0.0038750034919559084</v>
      </c>
      <c r="AC178" s="17"/>
      <c r="AD178" s="17"/>
      <c r="AE178" s="17"/>
    </row>
    <row r="179" spans="1:31" s="1" customFormat="1" ht="25.5" customHeight="1">
      <c r="A179" s="3"/>
      <c r="B179" s="3"/>
      <c r="C179" s="3" t="s">
        <v>196</v>
      </c>
      <c r="D179" s="3"/>
      <c r="E179" s="6"/>
      <c r="F179" s="7">
        <v>186369299</v>
      </c>
      <c r="G179" s="7">
        <v>9565013</v>
      </c>
      <c r="H179" s="7" t="s">
        <v>17</v>
      </c>
      <c r="I179" s="7">
        <v>176804286</v>
      </c>
      <c r="J179" s="7" t="s">
        <v>17</v>
      </c>
      <c r="K179" s="7" t="s">
        <v>17</v>
      </c>
      <c r="L179" s="6" t="s">
        <v>17</v>
      </c>
      <c r="M179" s="12" t="s">
        <v>17</v>
      </c>
      <c r="N179" s="13" t="s">
        <v>17</v>
      </c>
      <c r="O179" s="13" t="s">
        <v>17</v>
      </c>
      <c r="P179" s="13" t="s">
        <v>17</v>
      </c>
      <c r="Q179" s="7">
        <v>22436026</v>
      </c>
      <c r="R179" s="130">
        <v>12.04</v>
      </c>
      <c r="S179" s="7">
        <v>116914780</v>
      </c>
      <c r="T179" s="130">
        <v>62.73</v>
      </c>
      <c r="U179" s="17"/>
      <c r="V179" s="84">
        <f>F172+2500000</f>
        <v>439062923</v>
      </c>
      <c r="W179" s="89">
        <f>G172+2500000</f>
        <v>119068392</v>
      </c>
      <c r="X179" s="2"/>
      <c r="Y179" s="126">
        <f t="shared" si="12"/>
        <v>12.038477431843535</v>
      </c>
      <c r="Z179" s="126">
        <f t="shared" si="13"/>
        <v>0.0015225681564636773</v>
      </c>
      <c r="AA179" s="126">
        <f t="shared" si="14"/>
        <v>62.73285386988551</v>
      </c>
      <c r="AB179" s="126">
        <f t="shared" si="15"/>
        <v>-0.0028538698855129496</v>
      </c>
      <c r="AC179" s="2"/>
      <c r="AD179" s="2"/>
      <c r="AE179" s="2"/>
    </row>
    <row r="180" spans="1:28" s="1" customFormat="1" ht="89.25" customHeight="1">
      <c r="A180" s="3"/>
      <c r="B180" s="3"/>
      <c r="C180" s="3"/>
      <c r="D180" s="135" t="s">
        <v>25</v>
      </c>
      <c r="E180" s="6" t="s">
        <v>814</v>
      </c>
      <c r="F180" s="7">
        <v>27522400</v>
      </c>
      <c r="G180" s="7" t="s">
        <v>17</v>
      </c>
      <c r="H180" s="7" t="s">
        <v>17</v>
      </c>
      <c r="I180" s="7">
        <v>27522400</v>
      </c>
      <c r="J180" s="7" t="s">
        <v>17</v>
      </c>
      <c r="K180" s="7" t="s">
        <v>17</v>
      </c>
      <c r="L180" s="146" t="s">
        <v>829</v>
      </c>
      <c r="M180" s="12" t="s">
        <v>537</v>
      </c>
      <c r="N180" s="13" t="s">
        <v>17</v>
      </c>
      <c r="O180" s="13" t="s">
        <v>17</v>
      </c>
      <c r="P180" s="13" t="s">
        <v>17</v>
      </c>
      <c r="Q180" s="7">
        <v>4136088</v>
      </c>
      <c r="R180" s="130" t="s">
        <v>538</v>
      </c>
      <c r="S180" s="7">
        <v>27522400</v>
      </c>
      <c r="T180" s="130" t="s">
        <v>67</v>
      </c>
      <c r="U180" s="15"/>
      <c r="V180" s="84"/>
      <c r="Y180" s="126">
        <f>Q180/F180*100</f>
        <v>15.028078946603493</v>
      </c>
      <c r="Z180" s="126">
        <f>R180-Y180</f>
        <v>0.0019210533965061671</v>
      </c>
      <c r="AA180" s="126">
        <f>S180/F180*100</f>
        <v>100</v>
      </c>
      <c r="AB180" s="126">
        <f>T180-AA180</f>
        <v>0</v>
      </c>
    </row>
    <row r="181" spans="1:28" s="15" customFormat="1" ht="66" customHeight="1">
      <c r="A181" s="4"/>
      <c r="B181" s="4"/>
      <c r="C181" s="4"/>
      <c r="D181" s="4" t="s">
        <v>19</v>
      </c>
      <c r="E181" s="10" t="s">
        <v>388</v>
      </c>
      <c r="F181" s="8">
        <v>99730000</v>
      </c>
      <c r="G181" s="8">
        <v>7517918</v>
      </c>
      <c r="H181" s="8" t="s">
        <v>17</v>
      </c>
      <c r="I181" s="8">
        <v>92212082</v>
      </c>
      <c r="J181" s="8" t="s">
        <v>17</v>
      </c>
      <c r="K181" s="8" t="s">
        <v>17</v>
      </c>
      <c r="L181" s="41" t="s">
        <v>239</v>
      </c>
      <c r="M181" s="9" t="s">
        <v>26</v>
      </c>
      <c r="N181" s="11" t="s">
        <v>17</v>
      </c>
      <c r="O181" s="11" t="s">
        <v>17</v>
      </c>
      <c r="P181" s="11" t="s">
        <v>17</v>
      </c>
      <c r="Q181" s="8">
        <v>11535750</v>
      </c>
      <c r="R181" s="132" t="s">
        <v>539</v>
      </c>
      <c r="S181" s="8">
        <v>66110296</v>
      </c>
      <c r="T181" s="132" t="s">
        <v>540</v>
      </c>
      <c r="V181" s="20"/>
      <c r="Y181" s="126">
        <f>Q181/F181*100</f>
        <v>11.566980848290385</v>
      </c>
      <c r="Z181" s="126">
        <f>R181-Y181</f>
        <v>0.0030191517096156417</v>
      </c>
      <c r="AA181" s="126">
        <f>S181/F181*100</f>
        <v>66.28927704802969</v>
      </c>
      <c r="AB181" s="126">
        <f>T181-AA181</f>
        <v>0.0007229519703173537</v>
      </c>
    </row>
    <row r="182" spans="4:28" s="59" customFormat="1" ht="30" customHeight="1">
      <c r="D182" s="169"/>
      <c r="E182" s="202" t="s">
        <v>0</v>
      </c>
      <c r="F182" s="202"/>
      <c r="G182" s="202"/>
      <c r="H182" s="202"/>
      <c r="I182" s="202"/>
      <c r="J182" s="202"/>
      <c r="K182" s="202"/>
      <c r="L182" s="194" t="s">
        <v>826</v>
      </c>
      <c r="M182" s="194"/>
      <c r="N182" s="194"/>
      <c r="O182" s="194"/>
      <c r="P182" s="194"/>
      <c r="Q182" s="194"/>
      <c r="R182" s="195"/>
      <c r="S182" s="195"/>
      <c r="T182" s="195"/>
      <c r="U182" s="60"/>
      <c r="V182" s="84"/>
      <c r="Y182" s="126" t="e">
        <f t="shared" si="12"/>
        <v>#DIV/0!</v>
      </c>
      <c r="Z182" s="126" t="e">
        <f t="shared" si="13"/>
        <v>#DIV/0!</v>
      </c>
      <c r="AA182" s="126" t="e">
        <f t="shared" si="14"/>
        <v>#DIV/0!</v>
      </c>
      <c r="AB182" s="126" t="e">
        <f t="shared" si="15"/>
        <v>#DIV/0!</v>
      </c>
    </row>
    <row r="183" spans="5:28" ht="21" customHeight="1">
      <c r="E183" s="170"/>
      <c r="F183" s="63"/>
      <c r="G183" s="63"/>
      <c r="H183" s="63"/>
      <c r="I183" s="63"/>
      <c r="J183" s="63"/>
      <c r="K183" s="63"/>
      <c r="L183" s="64"/>
      <c r="M183" s="63"/>
      <c r="N183" s="65"/>
      <c r="O183" s="65"/>
      <c r="P183" s="65"/>
      <c r="Q183" s="66"/>
      <c r="R183" s="67"/>
      <c r="S183" s="68"/>
      <c r="T183" s="69" t="s">
        <v>1</v>
      </c>
      <c r="V183" s="84"/>
      <c r="Y183" s="126" t="e">
        <f t="shared" si="12"/>
        <v>#DIV/0!</v>
      </c>
      <c r="Z183" s="126" t="e">
        <f t="shared" si="13"/>
        <v>#DIV/0!</v>
      </c>
      <c r="AA183" s="126" t="e">
        <f t="shared" si="14"/>
        <v>#DIV/0!</v>
      </c>
      <c r="AB183" s="126" t="e">
        <f t="shared" si="15"/>
        <v>#VALUE!</v>
      </c>
    </row>
    <row r="184" spans="1:28" ht="18" customHeight="1">
      <c r="A184" s="203" t="s">
        <v>22</v>
      </c>
      <c r="B184" s="213"/>
      <c r="C184" s="213"/>
      <c r="D184" s="213"/>
      <c r="E184" s="214"/>
      <c r="F184" s="183" t="s">
        <v>2</v>
      </c>
      <c r="G184" s="184"/>
      <c r="H184" s="184"/>
      <c r="I184" s="184"/>
      <c r="J184" s="184"/>
      <c r="K184" s="184"/>
      <c r="L184" s="184" t="s">
        <v>3</v>
      </c>
      <c r="M184" s="184"/>
      <c r="N184" s="184"/>
      <c r="O184" s="184"/>
      <c r="P184" s="185"/>
      <c r="Q184" s="183" t="s">
        <v>4</v>
      </c>
      <c r="R184" s="184"/>
      <c r="S184" s="184"/>
      <c r="T184" s="184"/>
      <c r="V184" s="84"/>
      <c r="Y184" s="126" t="e">
        <f t="shared" si="12"/>
        <v>#VALUE!</v>
      </c>
      <c r="Z184" s="126" t="e">
        <f t="shared" si="13"/>
        <v>#VALUE!</v>
      </c>
      <c r="AA184" s="126" t="e">
        <f t="shared" si="14"/>
        <v>#VALUE!</v>
      </c>
      <c r="AB184" s="126" t="e">
        <f t="shared" si="15"/>
        <v>#VALUE!</v>
      </c>
    </row>
    <row r="185" spans="1:28" ht="18" customHeight="1">
      <c r="A185" s="215"/>
      <c r="B185" s="215"/>
      <c r="C185" s="215"/>
      <c r="D185" s="215"/>
      <c r="E185" s="216"/>
      <c r="F185" s="192" t="s">
        <v>5</v>
      </c>
      <c r="G185" s="183" t="s">
        <v>6</v>
      </c>
      <c r="H185" s="184"/>
      <c r="I185" s="184"/>
      <c r="J185" s="184"/>
      <c r="K185" s="185"/>
      <c r="L185" s="186" t="s">
        <v>189</v>
      </c>
      <c r="M185" s="226" t="s">
        <v>7</v>
      </c>
      <c r="N185" s="199" t="s">
        <v>381</v>
      </c>
      <c r="O185" s="199" t="s">
        <v>382</v>
      </c>
      <c r="P185" s="189" t="s">
        <v>383</v>
      </c>
      <c r="Q185" s="183" t="s">
        <v>8</v>
      </c>
      <c r="R185" s="185"/>
      <c r="S185" s="183" t="s">
        <v>9</v>
      </c>
      <c r="T185" s="184"/>
      <c r="V185" s="84"/>
      <c r="Y185" s="126" t="e">
        <f t="shared" si="12"/>
        <v>#VALUE!</v>
      </c>
      <c r="Z185" s="126" t="e">
        <f t="shared" si="13"/>
        <v>#VALUE!</v>
      </c>
      <c r="AA185" s="126" t="e">
        <f t="shared" si="14"/>
        <v>#VALUE!</v>
      </c>
      <c r="AB185" s="126" t="e">
        <f t="shared" si="15"/>
        <v>#VALUE!</v>
      </c>
    </row>
    <row r="186" spans="1:28" ht="18" customHeight="1">
      <c r="A186" s="215"/>
      <c r="B186" s="215"/>
      <c r="C186" s="215"/>
      <c r="D186" s="215"/>
      <c r="E186" s="216"/>
      <c r="F186" s="198"/>
      <c r="G186" s="229" t="s">
        <v>10</v>
      </c>
      <c r="H186" s="207"/>
      <c r="I186" s="207"/>
      <c r="J186" s="208"/>
      <c r="K186" s="192" t="s">
        <v>11</v>
      </c>
      <c r="L186" s="187"/>
      <c r="M186" s="227"/>
      <c r="N186" s="200"/>
      <c r="O186" s="200"/>
      <c r="P186" s="190"/>
      <c r="Q186" s="192" t="s">
        <v>12</v>
      </c>
      <c r="R186" s="189" t="s">
        <v>38</v>
      </c>
      <c r="S186" s="192" t="s">
        <v>12</v>
      </c>
      <c r="T186" s="196" t="s">
        <v>38</v>
      </c>
      <c r="V186" s="84"/>
      <c r="Y186" s="126" t="e">
        <f t="shared" si="12"/>
        <v>#VALUE!</v>
      </c>
      <c r="Z186" s="126" t="e">
        <f t="shared" si="13"/>
        <v>#VALUE!</v>
      </c>
      <c r="AA186" s="126" t="e">
        <f t="shared" si="14"/>
        <v>#VALUE!</v>
      </c>
      <c r="AB186" s="126" t="e">
        <f t="shared" si="15"/>
        <v>#VALUE!</v>
      </c>
    </row>
    <row r="187" spans="1:28" ht="33" customHeight="1">
      <c r="A187" s="217"/>
      <c r="B187" s="217"/>
      <c r="C187" s="217"/>
      <c r="D187" s="217"/>
      <c r="E187" s="218"/>
      <c r="F187" s="193"/>
      <c r="G187" s="73" t="s">
        <v>13</v>
      </c>
      <c r="H187" s="75" t="s">
        <v>14</v>
      </c>
      <c r="I187" s="76" t="s">
        <v>15</v>
      </c>
      <c r="J187" s="72" t="s">
        <v>16</v>
      </c>
      <c r="K187" s="193"/>
      <c r="L187" s="188"/>
      <c r="M187" s="228"/>
      <c r="N187" s="201"/>
      <c r="O187" s="201"/>
      <c r="P187" s="191"/>
      <c r="Q187" s="193"/>
      <c r="R187" s="191"/>
      <c r="S187" s="193"/>
      <c r="T187" s="197"/>
      <c r="V187" s="84"/>
      <c r="Y187" s="126" t="e">
        <f t="shared" si="12"/>
        <v>#DIV/0!</v>
      </c>
      <c r="Z187" s="126" t="e">
        <f t="shared" si="13"/>
        <v>#DIV/0!</v>
      </c>
      <c r="AA187" s="126" t="e">
        <f t="shared" si="14"/>
        <v>#DIV/0!</v>
      </c>
      <c r="AB187" s="126" t="e">
        <f t="shared" si="15"/>
        <v>#DIV/0!</v>
      </c>
    </row>
    <row r="188" spans="1:28" ht="3" customHeight="1">
      <c r="A188" s="74"/>
      <c r="B188" s="74"/>
      <c r="C188" s="74"/>
      <c r="D188" s="137"/>
      <c r="E188" s="137"/>
      <c r="F188" s="77"/>
      <c r="G188" s="77"/>
      <c r="H188" s="78"/>
      <c r="I188" s="77"/>
      <c r="J188" s="77"/>
      <c r="K188" s="77"/>
      <c r="L188" s="70"/>
      <c r="M188" s="78"/>
      <c r="N188" s="85"/>
      <c r="O188" s="85"/>
      <c r="P188" s="86"/>
      <c r="Q188" s="77"/>
      <c r="R188" s="86"/>
      <c r="S188" s="77"/>
      <c r="T188" s="86"/>
      <c r="V188" s="84"/>
      <c r="Y188" s="126" t="e">
        <f t="shared" si="12"/>
        <v>#DIV/0!</v>
      </c>
      <c r="Z188" s="126" t="e">
        <f t="shared" si="13"/>
        <v>#DIV/0!</v>
      </c>
      <c r="AA188" s="126" t="e">
        <f t="shared" si="14"/>
        <v>#DIV/0!</v>
      </c>
      <c r="AB188" s="126" t="e">
        <f t="shared" si="15"/>
        <v>#DIV/0!</v>
      </c>
    </row>
    <row r="189" spans="1:31" s="15" customFormat="1" ht="60.75" customHeight="1">
      <c r="A189" s="3"/>
      <c r="B189" s="3"/>
      <c r="C189" s="3"/>
      <c r="D189" s="135" t="s">
        <v>24</v>
      </c>
      <c r="E189" s="6" t="s">
        <v>202</v>
      </c>
      <c r="F189" s="7">
        <v>30610000</v>
      </c>
      <c r="G189" s="7" t="s">
        <v>17</v>
      </c>
      <c r="H189" s="7" t="s">
        <v>17</v>
      </c>
      <c r="I189" s="7">
        <v>30610000</v>
      </c>
      <c r="J189" s="7" t="s">
        <v>17</v>
      </c>
      <c r="K189" s="7" t="s">
        <v>17</v>
      </c>
      <c r="L189" s="152" t="s">
        <v>541</v>
      </c>
      <c r="M189" s="12" t="s">
        <v>64</v>
      </c>
      <c r="N189" s="13" t="s">
        <v>17</v>
      </c>
      <c r="O189" s="13" t="s">
        <v>17</v>
      </c>
      <c r="P189" s="13" t="s">
        <v>17</v>
      </c>
      <c r="Q189" s="7">
        <v>3891168</v>
      </c>
      <c r="R189" s="130" t="s">
        <v>300</v>
      </c>
      <c r="S189" s="7">
        <v>17178300</v>
      </c>
      <c r="T189" s="130" t="s">
        <v>542</v>
      </c>
      <c r="U189" s="6"/>
      <c r="V189" s="20"/>
      <c r="W189" s="17"/>
      <c r="X189" s="17"/>
      <c r="Y189" s="126">
        <f t="shared" si="12"/>
        <v>12.712081019274745</v>
      </c>
      <c r="Z189" s="126">
        <f t="shared" si="13"/>
        <v>-0.0020810192747440226</v>
      </c>
      <c r="AA189" s="126">
        <f t="shared" si="14"/>
        <v>56.119895459000325</v>
      </c>
      <c r="AB189" s="126">
        <f t="shared" si="15"/>
        <v>0.00010454099967205366</v>
      </c>
      <c r="AC189" s="17"/>
      <c r="AD189" s="17"/>
      <c r="AE189" s="17"/>
    </row>
    <row r="190" spans="1:30" s="15" customFormat="1" ht="31.5" customHeight="1">
      <c r="A190" s="3"/>
      <c r="B190" s="3"/>
      <c r="C190" s="3"/>
      <c r="D190" s="135" t="s">
        <v>68</v>
      </c>
      <c r="E190" s="6" t="s">
        <v>203</v>
      </c>
      <c r="F190" s="7">
        <v>2955244</v>
      </c>
      <c r="G190" s="7">
        <v>357584</v>
      </c>
      <c r="H190" s="7" t="s">
        <v>17</v>
      </c>
      <c r="I190" s="7">
        <v>2597660</v>
      </c>
      <c r="J190" s="7" t="s">
        <v>17</v>
      </c>
      <c r="K190" s="7" t="s">
        <v>17</v>
      </c>
      <c r="L190" s="34" t="s">
        <v>241</v>
      </c>
      <c r="M190" s="12" t="s">
        <v>825</v>
      </c>
      <c r="N190" s="13" t="s">
        <v>17</v>
      </c>
      <c r="O190" s="13" t="s">
        <v>17</v>
      </c>
      <c r="P190" s="13" t="s">
        <v>17</v>
      </c>
      <c r="Q190" s="7">
        <v>70000</v>
      </c>
      <c r="R190" s="130" t="s">
        <v>543</v>
      </c>
      <c r="S190" s="7">
        <v>81000</v>
      </c>
      <c r="T190" s="130" t="s">
        <v>544</v>
      </c>
      <c r="U190" s="17"/>
      <c r="V190" s="20"/>
      <c r="W190" s="17"/>
      <c r="X190" s="17"/>
      <c r="Y190" s="126">
        <f t="shared" si="12"/>
        <v>2.3686707425850453</v>
      </c>
      <c r="Z190" s="126">
        <f t="shared" si="13"/>
        <v>0.0013292574149548209</v>
      </c>
      <c r="AA190" s="126">
        <f t="shared" si="14"/>
        <v>2.7408904307055524</v>
      </c>
      <c r="AB190" s="126">
        <f t="shared" si="15"/>
        <v>-0.0008904307055521699</v>
      </c>
      <c r="AC190" s="17"/>
      <c r="AD190" s="17"/>
    </row>
    <row r="191" spans="1:30" s="15" customFormat="1" ht="36.75" customHeight="1">
      <c r="A191" s="3"/>
      <c r="B191" s="3"/>
      <c r="C191" s="3"/>
      <c r="D191" s="135" t="s">
        <v>47</v>
      </c>
      <c r="E191" s="6" t="s">
        <v>204</v>
      </c>
      <c r="F191" s="7">
        <v>2363000</v>
      </c>
      <c r="G191" s="7" t="s">
        <v>17</v>
      </c>
      <c r="H191" s="7" t="s">
        <v>17</v>
      </c>
      <c r="I191" s="7">
        <v>2363000</v>
      </c>
      <c r="J191" s="7" t="s">
        <v>17</v>
      </c>
      <c r="K191" s="7" t="s">
        <v>17</v>
      </c>
      <c r="L191" s="34" t="s">
        <v>242</v>
      </c>
      <c r="M191" s="12" t="s">
        <v>65</v>
      </c>
      <c r="N191" s="13" t="s">
        <v>17</v>
      </c>
      <c r="O191" s="13" t="s">
        <v>17</v>
      </c>
      <c r="P191" s="13" t="s">
        <v>17</v>
      </c>
      <c r="Q191" s="7">
        <v>300000</v>
      </c>
      <c r="R191" s="130" t="s">
        <v>545</v>
      </c>
      <c r="S191" s="7">
        <v>1285924</v>
      </c>
      <c r="T191" s="130" t="s">
        <v>546</v>
      </c>
      <c r="U191" s="17"/>
      <c r="V191" s="20"/>
      <c r="W191" s="17"/>
      <c r="X191" s="17"/>
      <c r="Y191" s="126">
        <f t="shared" si="12"/>
        <v>12.695725772323318</v>
      </c>
      <c r="Z191" s="126">
        <f t="shared" si="13"/>
        <v>0.004274227676681619</v>
      </c>
      <c r="AA191" s="126">
        <f t="shared" si="14"/>
        <v>54.4191282268303</v>
      </c>
      <c r="AB191" s="126">
        <f t="shared" si="15"/>
        <v>0.0008717731696989972</v>
      </c>
      <c r="AC191" s="17"/>
      <c r="AD191" s="17"/>
    </row>
    <row r="192" spans="1:31" s="15" customFormat="1" ht="63.75" customHeight="1">
      <c r="A192" s="3"/>
      <c r="B192" s="3"/>
      <c r="C192" s="3"/>
      <c r="D192" s="135" t="s">
        <v>58</v>
      </c>
      <c r="E192" s="34" t="s">
        <v>848</v>
      </c>
      <c r="F192" s="7">
        <v>9900300</v>
      </c>
      <c r="G192" s="7">
        <v>242700</v>
      </c>
      <c r="H192" s="7" t="s">
        <v>17</v>
      </c>
      <c r="I192" s="7">
        <v>9657600</v>
      </c>
      <c r="J192" s="7" t="s">
        <v>17</v>
      </c>
      <c r="K192" s="7" t="s">
        <v>17</v>
      </c>
      <c r="L192" s="34" t="s">
        <v>243</v>
      </c>
      <c r="M192" s="12" t="s">
        <v>69</v>
      </c>
      <c r="N192" s="13" t="s">
        <v>17</v>
      </c>
      <c r="O192" s="13" t="s">
        <v>17</v>
      </c>
      <c r="P192" s="13" t="s">
        <v>17</v>
      </c>
      <c r="Q192" s="7">
        <v>615000</v>
      </c>
      <c r="R192" s="130" t="s">
        <v>547</v>
      </c>
      <c r="S192" s="7">
        <v>2589000</v>
      </c>
      <c r="T192" s="130" t="s">
        <v>525</v>
      </c>
      <c r="V192" s="20"/>
      <c r="W192" s="17"/>
      <c r="X192" s="17"/>
      <c r="Y192" s="126">
        <f t="shared" si="12"/>
        <v>6.21193297172813</v>
      </c>
      <c r="Z192" s="126">
        <f t="shared" si="13"/>
        <v>-0.0019329717281300063</v>
      </c>
      <c r="AA192" s="126">
        <f t="shared" si="14"/>
        <v>26.150722705372566</v>
      </c>
      <c r="AB192" s="126">
        <f t="shared" si="15"/>
        <v>-0.000722705372567134</v>
      </c>
      <c r="AC192" s="17"/>
      <c r="AD192" s="17"/>
      <c r="AE192" s="17"/>
    </row>
    <row r="193" spans="1:31" s="15" customFormat="1" ht="36" customHeight="1">
      <c r="A193" s="3"/>
      <c r="B193" s="3"/>
      <c r="C193" s="3"/>
      <c r="D193" s="135" t="s">
        <v>248</v>
      </c>
      <c r="E193" s="6" t="s">
        <v>815</v>
      </c>
      <c r="F193" s="7">
        <v>12147665</v>
      </c>
      <c r="G193" s="7">
        <v>306121</v>
      </c>
      <c r="H193" s="7" t="s">
        <v>17</v>
      </c>
      <c r="I193" s="7">
        <v>11841544</v>
      </c>
      <c r="J193" s="7" t="s">
        <v>17</v>
      </c>
      <c r="K193" s="7" t="s">
        <v>17</v>
      </c>
      <c r="L193" s="34" t="s">
        <v>244</v>
      </c>
      <c r="M193" s="12" t="s">
        <v>245</v>
      </c>
      <c r="N193" s="13" t="s">
        <v>17</v>
      </c>
      <c r="O193" s="13" t="s">
        <v>17</v>
      </c>
      <c r="P193" s="13" t="s">
        <v>17</v>
      </c>
      <c r="Q193" s="7">
        <v>1801000</v>
      </c>
      <c r="R193" s="130" t="s">
        <v>548</v>
      </c>
      <c r="S193" s="7">
        <v>2020470</v>
      </c>
      <c r="T193" s="130" t="s">
        <v>549</v>
      </c>
      <c r="V193" s="20"/>
      <c r="W193" s="17"/>
      <c r="X193" s="17"/>
      <c r="Y193" s="126">
        <f t="shared" si="12"/>
        <v>14.825894523762386</v>
      </c>
      <c r="Z193" s="126">
        <f t="shared" si="13"/>
        <v>0.004105476237613814</v>
      </c>
      <c r="AA193" s="126">
        <f t="shared" si="14"/>
        <v>16.63257918291293</v>
      </c>
      <c r="AB193" s="126">
        <f t="shared" si="15"/>
        <v>-0.002579182912931799</v>
      </c>
      <c r="AC193" s="17"/>
      <c r="AD193" s="17"/>
      <c r="AE193" s="17"/>
    </row>
    <row r="194" spans="1:31" s="15" customFormat="1" ht="97.5" customHeight="1">
      <c r="A194" s="3"/>
      <c r="B194" s="3"/>
      <c r="C194" s="3"/>
      <c r="D194" s="135" t="s">
        <v>472</v>
      </c>
      <c r="E194" s="6" t="s">
        <v>816</v>
      </c>
      <c r="F194" s="7">
        <v>1140690</v>
      </c>
      <c r="G194" s="7">
        <v>1140690</v>
      </c>
      <c r="H194" s="7"/>
      <c r="I194" s="7"/>
      <c r="J194" s="7"/>
      <c r="K194" s="7"/>
      <c r="L194" s="146" t="s">
        <v>429</v>
      </c>
      <c r="M194" s="12" t="s">
        <v>247</v>
      </c>
      <c r="N194" s="13"/>
      <c r="O194" s="13"/>
      <c r="P194" s="13"/>
      <c r="Q194" s="7">
        <v>87020</v>
      </c>
      <c r="R194" s="13" t="s">
        <v>550</v>
      </c>
      <c r="S194" s="7">
        <v>127390</v>
      </c>
      <c r="T194" s="14" t="s">
        <v>551</v>
      </c>
      <c r="V194" s="20"/>
      <c r="W194" s="17"/>
      <c r="X194" s="17"/>
      <c r="Y194" s="126">
        <f t="shared" si="12"/>
        <v>7.628715952625166</v>
      </c>
      <c r="Z194" s="126">
        <f t="shared" si="13"/>
        <v>0.0012840473748338965</v>
      </c>
      <c r="AA194" s="126">
        <f t="shared" si="14"/>
        <v>11.167801944437139</v>
      </c>
      <c r="AB194" s="126">
        <f t="shared" si="15"/>
        <v>0.002198055562860901</v>
      </c>
      <c r="AC194" s="17"/>
      <c r="AD194" s="17"/>
      <c r="AE194" s="17"/>
    </row>
    <row r="195" spans="1:30" s="15" customFormat="1" ht="21" customHeight="1">
      <c r="A195" s="3"/>
      <c r="B195" s="3"/>
      <c r="C195" s="3" t="s">
        <v>198</v>
      </c>
      <c r="D195" s="135"/>
      <c r="F195" s="7">
        <v>21266896</v>
      </c>
      <c r="G195" s="7">
        <v>123918</v>
      </c>
      <c r="H195" s="15" t="s">
        <v>17</v>
      </c>
      <c r="I195" s="7">
        <v>21142978</v>
      </c>
      <c r="J195" s="7" t="s">
        <v>17</v>
      </c>
      <c r="K195" s="7" t="s">
        <v>17</v>
      </c>
      <c r="L195" s="31" t="s">
        <v>17</v>
      </c>
      <c r="M195" s="12" t="s">
        <v>17</v>
      </c>
      <c r="N195" s="153" t="s">
        <v>17</v>
      </c>
      <c r="O195" s="13" t="s">
        <v>17</v>
      </c>
      <c r="P195" s="13" t="s">
        <v>17</v>
      </c>
      <c r="Q195" s="7">
        <v>1765000</v>
      </c>
      <c r="R195" s="99" t="s">
        <v>552</v>
      </c>
      <c r="S195" s="7">
        <v>1765000</v>
      </c>
      <c r="T195" s="99" t="s">
        <v>552</v>
      </c>
      <c r="U195" s="17"/>
      <c r="V195" s="20"/>
      <c r="W195" s="17"/>
      <c r="X195" s="17"/>
      <c r="Y195" s="126">
        <f t="shared" si="12"/>
        <v>8.299283543776205</v>
      </c>
      <c r="Z195" s="126">
        <f t="shared" si="13"/>
        <v>0.0007164562237953476</v>
      </c>
      <c r="AA195" s="126">
        <f t="shared" si="14"/>
        <v>8.299283543776205</v>
      </c>
      <c r="AB195" s="126">
        <f t="shared" si="15"/>
        <v>0.0007164562237953476</v>
      </c>
      <c r="AC195" s="17"/>
      <c r="AD195" s="17"/>
    </row>
    <row r="196" spans="1:30" s="15" customFormat="1" ht="84.75" customHeight="1">
      <c r="A196" s="3"/>
      <c r="B196" s="3"/>
      <c r="C196" s="3"/>
      <c r="D196" s="135" t="s">
        <v>18</v>
      </c>
      <c r="E196" s="34" t="s">
        <v>553</v>
      </c>
      <c r="F196" s="7">
        <v>8048646</v>
      </c>
      <c r="G196" s="7">
        <v>123918</v>
      </c>
      <c r="H196" s="15" t="s">
        <v>17</v>
      </c>
      <c r="I196" s="7">
        <v>7924728</v>
      </c>
      <c r="J196" s="7" t="s">
        <v>17</v>
      </c>
      <c r="K196" s="7" t="s">
        <v>17</v>
      </c>
      <c r="L196" s="146" t="s">
        <v>554</v>
      </c>
      <c r="M196" s="12" t="s">
        <v>555</v>
      </c>
      <c r="N196" s="153" t="s">
        <v>17</v>
      </c>
      <c r="O196" s="13" t="s">
        <v>17</v>
      </c>
      <c r="P196" s="13" t="s">
        <v>17</v>
      </c>
      <c r="Q196" s="7">
        <v>685000</v>
      </c>
      <c r="R196" s="130" t="s">
        <v>556</v>
      </c>
      <c r="S196" s="7">
        <v>685000</v>
      </c>
      <c r="T196" s="130" t="s">
        <v>556</v>
      </c>
      <c r="U196" s="17"/>
      <c r="V196" s="20"/>
      <c r="W196" s="17"/>
      <c r="X196" s="17"/>
      <c r="Y196" s="126">
        <f t="shared" si="12"/>
        <v>8.510748267472566</v>
      </c>
      <c r="Z196" s="126">
        <f t="shared" si="13"/>
        <v>-0.0007482674725665106</v>
      </c>
      <c r="AA196" s="126">
        <f t="shared" si="14"/>
        <v>8.510748267472566</v>
      </c>
      <c r="AB196" s="126">
        <f t="shared" si="15"/>
        <v>-0.0007482674725665106</v>
      </c>
      <c r="AC196" s="17"/>
      <c r="AD196" s="17"/>
    </row>
    <row r="197" spans="1:30" s="15" customFormat="1" ht="69.75" customHeight="1">
      <c r="A197" s="3"/>
      <c r="B197" s="3"/>
      <c r="C197" s="3"/>
      <c r="D197" s="135" t="s">
        <v>19</v>
      </c>
      <c r="E197" s="34" t="s">
        <v>557</v>
      </c>
      <c r="F197" s="7">
        <v>13218250</v>
      </c>
      <c r="G197" s="7" t="s">
        <v>17</v>
      </c>
      <c r="H197" s="15" t="s">
        <v>17</v>
      </c>
      <c r="I197" s="7">
        <v>13218250</v>
      </c>
      <c r="J197" s="7" t="s">
        <v>17</v>
      </c>
      <c r="K197" s="7" t="s">
        <v>17</v>
      </c>
      <c r="L197" s="146" t="s">
        <v>558</v>
      </c>
      <c r="M197" s="12" t="s">
        <v>555</v>
      </c>
      <c r="N197" s="15" t="s">
        <v>17</v>
      </c>
      <c r="O197" s="13" t="s">
        <v>17</v>
      </c>
      <c r="P197" s="13" t="s">
        <v>17</v>
      </c>
      <c r="Q197" s="7">
        <v>1080000</v>
      </c>
      <c r="R197" s="130" t="s">
        <v>559</v>
      </c>
      <c r="S197" s="7">
        <v>1080000</v>
      </c>
      <c r="T197" s="130" t="s">
        <v>559</v>
      </c>
      <c r="U197" s="17"/>
      <c r="V197" s="20"/>
      <c r="W197" s="17"/>
      <c r="X197" s="17"/>
      <c r="Y197" s="126">
        <f t="shared" si="12"/>
        <v>8.170521816428044</v>
      </c>
      <c r="Z197" s="126">
        <f t="shared" si="13"/>
        <v>-0.000521816428044275</v>
      </c>
      <c r="AA197" s="126">
        <f t="shared" si="14"/>
        <v>8.170521816428044</v>
      </c>
      <c r="AB197" s="126">
        <f t="shared" si="15"/>
        <v>-0.000521816428044275</v>
      </c>
      <c r="AC197" s="17"/>
      <c r="AD197" s="17"/>
    </row>
    <row r="198" spans="1:30" s="15" customFormat="1" ht="21" customHeight="1">
      <c r="A198" s="3"/>
      <c r="B198" s="3"/>
      <c r="C198" s="3" t="s">
        <v>197</v>
      </c>
      <c r="D198" s="3"/>
      <c r="E198" s="6"/>
      <c r="F198" s="7">
        <v>4780331</v>
      </c>
      <c r="G198" s="7">
        <v>4780331</v>
      </c>
      <c r="H198" s="7" t="s">
        <v>17</v>
      </c>
      <c r="I198" s="7" t="s">
        <v>17</v>
      </c>
      <c r="J198" s="7" t="s">
        <v>17</v>
      </c>
      <c r="K198" s="7" t="s">
        <v>17</v>
      </c>
      <c r="L198" s="6" t="s">
        <v>17</v>
      </c>
      <c r="M198" s="12" t="s">
        <v>17</v>
      </c>
      <c r="N198" s="13" t="s">
        <v>17</v>
      </c>
      <c r="O198" s="13" t="s">
        <v>17</v>
      </c>
      <c r="P198" s="13" t="s">
        <v>17</v>
      </c>
      <c r="Q198" s="7">
        <v>1247687</v>
      </c>
      <c r="R198" s="99" t="s">
        <v>560</v>
      </c>
      <c r="S198" s="7">
        <v>1391051</v>
      </c>
      <c r="T198" s="99" t="s">
        <v>561</v>
      </c>
      <c r="U198" s="15" t="s">
        <v>225</v>
      </c>
      <c r="V198" s="20"/>
      <c r="W198" s="17"/>
      <c r="X198" s="17"/>
      <c r="Y198" s="126">
        <f t="shared" si="12"/>
        <v>26.100431120773855</v>
      </c>
      <c r="Z198" s="126">
        <f t="shared" si="13"/>
        <v>-0.0004311207738538769</v>
      </c>
      <c r="AA198" s="126">
        <f t="shared" si="14"/>
        <v>29.09947030864599</v>
      </c>
      <c r="AB198" s="126">
        <f t="shared" si="15"/>
        <v>0.0005296913540107084</v>
      </c>
      <c r="AC198" s="17"/>
      <c r="AD198" s="17"/>
    </row>
    <row r="199" spans="1:30" s="15" customFormat="1" ht="21" customHeight="1">
      <c r="A199" s="3"/>
      <c r="B199" s="3"/>
      <c r="C199" s="3"/>
      <c r="D199" s="3" t="s">
        <v>18</v>
      </c>
      <c r="E199" s="6" t="s">
        <v>192</v>
      </c>
      <c r="F199" s="7">
        <v>4007865</v>
      </c>
      <c r="G199" s="7">
        <v>4007865</v>
      </c>
      <c r="H199" s="7" t="s">
        <v>17</v>
      </c>
      <c r="I199" s="7" t="s">
        <v>17</v>
      </c>
      <c r="J199" s="7" t="s">
        <v>17</v>
      </c>
      <c r="K199" s="7" t="s">
        <v>17</v>
      </c>
      <c r="L199" s="6" t="s">
        <v>17</v>
      </c>
      <c r="M199" s="12" t="s">
        <v>17</v>
      </c>
      <c r="N199" s="13" t="s">
        <v>17</v>
      </c>
      <c r="O199" s="13" t="s">
        <v>17</v>
      </c>
      <c r="P199" s="13" t="s">
        <v>17</v>
      </c>
      <c r="Q199" s="7">
        <v>475221</v>
      </c>
      <c r="R199" s="130" t="s">
        <v>562</v>
      </c>
      <c r="S199" s="7">
        <v>618585</v>
      </c>
      <c r="T199" s="130" t="s">
        <v>563</v>
      </c>
      <c r="V199" s="20"/>
      <c r="W199" s="17"/>
      <c r="X199" s="17"/>
      <c r="Y199" s="126">
        <f t="shared" si="12"/>
        <v>11.857210759344438</v>
      </c>
      <c r="Z199" s="126">
        <f t="shared" si="13"/>
        <v>0.002789240655561187</v>
      </c>
      <c r="AA199" s="126">
        <f t="shared" si="14"/>
        <v>15.434277352156322</v>
      </c>
      <c r="AB199" s="126">
        <f t="shared" si="15"/>
        <v>-0.004277352156321967</v>
      </c>
      <c r="AC199" s="17"/>
      <c r="AD199" s="17"/>
    </row>
    <row r="200" spans="1:31" s="15" customFormat="1" ht="32.25" customHeight="1">
      <c r="A200" s="3"/>
      <c r="B200" s="3"/>
      <c r="C200" s="3"/>
      <c r="D200" s="3" t="s">
        <v>19</v>
      </c>
      <c r="E200" s="6" t="s">
        <v>193</v>
      </c>
      <c r="F200" s="7">
        <v>772466</v>
      </c>
      <c r="G200" s="7">
        <v>772466</v>
      </c>
      <c r="H200" s="7" t="s">
        <v>17</v>
      </c>
      <c r="I200" s="7" t="s">
        <v>17</v>
      </c>
      <c r="J200" s="7" t="s">
        <v>17</v>
      </c>
      <c r="K200" s="7" t="s">
        <v>17</v>
      </c>
      <c r="L200" s="6" t="s">
        <v>17</v>
      </c>
      <c r="M200" s="12" t="s">
        <v>441</v>
      </c>
      <c r="N200" s="13" t="s">
        <v>17</v>
      </c>
      <c r="O200" s="13" t="s">
        <v>17</v>
      </c>
      <c r="P200" s="13" t="s">
        <v>17</v>
      </c>
      <c r="Q200" s="7">
        <v>772466</v>
      </c>
      <c r="R200" s="130" t="s">
        <v>67</v>
      </c>
      <c r="S200" s="7">
        <v>772466</v>
      </c>
      <c r="T200" s="130" t="s">
        <v>67</v>
      </c>
      <c r="V200" s="20"/>
      <c r="W200" s="17"/>
      <c r="X200" s="17"/>
      <c r="Y200" s="126">
        <f t="shared" si="12"/>
        <v>100</v>
      </c>
      <c r="Z200" s="126">
        <f t="shared" si="13"/>
        <v>0</v>
      </c>
      <c r="AA200" s="126">
        <f t="shared" si="14"/>
        <v>100</v>
      </c>
      <c r="AB200" s="126">
        <f t="shared" si="15"/>
        <v>0</v>
      </c>
      <c r="AC200" s="17"/>
      <c r="AD200" s="17"/>
      <c r="AE200" s="17"/>
    </row>
    <row r="201" spans="1:30" s="15" customFormat="1" ht="21" customHeight="1">
      <c r="A201" s="211" t="s">
        <v>580</v>
      </c>
      <c r="B201" s="211"/>
      <c r="C201" s="211"/>
      <c r="D201" s="211"/>
      <c r="E201" s="211"/>
      <c r="F201" s="35">
        <v>42591984</v>
      </c>
      <c r="G201" s="35">
        <v>40286984</v>
      </c>
      <c r="H201" s="35" t="s">
        <v>17</v>
      </c>
      <c r="I201" s="35">
        <v>2305000</v>
      </c>
      <c r="J201" s="37" t="s">
        <v>17</v>
      </c>
      <c r="K201" s="37" t="s">
        <v>17</v>
      </c>
      <c r="L201" s="38" t="s">
        <v>17</v>
      </c>
      <c r="M201" s="39" t="s">
        <v>17</v>
      </c>
      <c r="N201" s="36" t="s">
        <v>17</v>
      </c>
      <c r="O201" s="36" t="s">
        <v>17</v>
      </c>
      <c r="P201" s="36" t="s">
        <v>17</v>
      </c>
      <c r="Q201" s="37">
        <v>7906885</v>
      </c>
      <c r="R201" s="36" t="s">
        <v>564</v>
      </c>
      <c r="S201" s="37">
        <v>31134894</v>
      </c>
      <c r="T201" s="48" t="s">
        <v>565</v>
      </c>
      <c r="U201" s="15" t="s">
        <v>225</v>
      </c>
      <c r="V201" s="20"/>
      <c r="W201" s="17"/>
      <c r="X201" s="17"/>
      <c r="Y201" s="126">
        <f aca="true" t="shared" si="20" ref="Y201:Y213">Q201/F201*100</f>
        <v>18.564256128571046</v>
      </c>
      <c r="Z201" s="126">
        <f aca="true" t="shared" si="21" ref="Z201:Z213">R201-Y201</f>
        <v>-0.004256128571046958</v>
      </c>
      <c r="AA201" s="126">
        <f aca="true" t="shared" si="22" ref="AA201:AA213">S201/F201*100</f>
        <v>73.10036085663442</v>
      </c>
      <c r="AB201" s="126">
        <f aca="true" t="shared" si="23" ref="AB201:AB213">T201-AA201</f>
        <v>-0.00036085663442975147</v>
      </c>
      <c r="AC201" s="17"/>
      <c r="AD201" s="17"/>
    </row>
    <row r="202" spans="1:30" s="15" customFormat="1" ht="21" customHeight="1">
      <c r="A202" s="3"/>
      <c r="B202" s="3"/>
      <c r="C202" s="3" t="s">
        <v>196</v>
      </c>
      <c r="D202" s="3"/>
      <c r="E202" s="6"/>
      <c r="F202" s="40">
        <v>34119054</v>
      </c>
      <c r="G202" s="40">
        <v>31814054</v>
      </c>
      <c r="H202" s="40" t="s">
        <v>17</v>
      </c>
      <c r="I202" s="40">
        <v>2305000</v>
      </c>
      <c r="J202" s="7" t="s">
        <v>17</v>
      </c>
      <c r="K202" s="7" t="s">
        <v>17</v>
      </c>
      <c r="L202" s="6" t="s">
        <v>17</v>
      </c>
      <c r="M202" s="12" t="s">
        <v>17</v>
      </c>
      <c r="N202" s="13" t="s">
        <v>17</v>
      </c>
      <c r="O202" s="13" t="s">
        <v>17</v>
      </c>
      <c r="P202" s="13" t="s">
        <v>17</v>
      </c>
      <c r="Q202" s="7">
        <v>4500084</v>
      </c>
      <c r="R202" s="13" t="s">
        <v>566</v>
      </c>
      <c r="S202" s="7">
        <v>25735622</v>
      </c>
      <c r="T202" s="14" t="s">
        <v>567</v>
      </c>
      <c r="V202" s="20"/>
      <c r="W202" s="17"/>
      <c r="X202" s="17"/>
      <c r="Y202" s="126">
        <f t="shared" si="20"/>
        <v>13.1893574774963</v>
      </c>
      <c r="Z202" s="126">
        <f t="shared" si="21"/>
        <v>0.0006425225036998938</v>
      </c>
      <c r="AA202" s="126">
        <f t="shared" si="22"/>
        <v>75.42888498608431</v>
      </c>
      <c r="AB202" s="126">
        <f t="shared" si="23"/>
        <v>0.0011150139156939076</v>
      </c>
      <c r="AC202" s="17"/>
      <c r="AD202" s="17"/>
    </row>
    <row r="203" spans="1:31" s="15" customFormat="1" ht="72" customHeight="1">
      <c r="A203" s="4"/>
      <c r="B203" s="4"/>
      <c r="C203" s="4"/>
      <c r="D203" s="4" t="s">
        <v>18</v>
      </c>
      <c r="E203" s="10" t="s">
        <v>817</v>
      </c>
      <c r="F203" s="8">
        <v>19537524</v>
      </c>
      <c r="G203" s="8">
        <v>17687524</v>
      </c>
      <c r="H203" s="8" t="s">
        <v>17</v>
      </c>
      <c r="I203" s="8">
        <v>1850000</v>
      </c>
      <c r="J203" s="8" t="s">
        <v>17</v>
      </c>
      <c r="K203" s="8" t="s">
        <v>17</v>
      </c>
      <c r="L203" s="41" t="s">
        <v>249</v>
      </c>
      <c r="M203" s="9" t="s">
        <v>64</v>
      </c>
      <c r="N203" s="50" t="s">
        <v>250</v>
      </c>
      <c r="O203" s="50" t="s">
        <v>251</v>
      </c>
      <c r="P203" s="50" t="s">
        <v>372</v>
      </c>
      <c r="Q203" s="8">
        <v>1596935</v>
      </c>
      <c r="R203" s="11" t="s">
        <v>559</v>
      </c>
      <c r="S203" s="8">
        <v>19537524</v>
      </c>
      <c r="T203" s="45" t="s">
        <v>67</v>
      </c>
      <c r="V203" s="20"/>
      <c r="W203" s="17"/>
      <c r="X203" s="17"/>
      <c r="Y203" s="126">
        <f t="shared" si="20"/>
        <v>8.173681578075092</v>
      </c>
      <c r="Z203" s="126">
        <f t="shared" si="21"/>
        <v>-0.0036815780750920624</v>
      </c>
      <c r="AA203" s="126">
        <f t="shared" si="22"/>
        <v>100</v>
      </c>
      <c r="AB203" s="126">
        <f t="shared" si="23"/>
        <v>0</v>
      </c>
      <c r="AC203" s="17"/>
      <c r="AD203" s="17"/>
      <c r="AE203" s="17"/>
    </row>
    <row r="204" spans="4:28" s="59" customFormat="1" ht="30" customHeight="1">
      <c r="D204" s="169"/>
      <c r="E204" s="202" t="s">
        <v>0</v>
      </c>
      <c r="F204" s="202"/>
      <c r="G204" s="202"/>
      <c r="H204" s="202"/>
      <c r="I204" s="202"/>
      <c r="J204" s="202"/>
      <c r="K204" s="202"/>
      <c r="L204" s="194" t="s">
        <v>826</v>
      </c>
      <c r="M204" s="194"/>
      <c r="N204" s="194"/>
      <c r="O204" s="194"/>
      <c r="P204" s="194"/>
      <c r="Q204" s="194"/>
      <c r="R204" s="194"/>
      <c r="S204" s="194"/>
      <c r="T204" s="194"/>
      <c r="U204" s="60"/>
      <c r="V204" s="84"/>
      <c r="Y204" s="126" t="e">
        <f t="shared" si="20"/>
        <v>#DIV/0!</v>
      </c>
      <c r="Z204" s="126" t="e">
        <f t="shared" si="21"/>
        <v>#DIV/0!</v>
      </c>
      <c r="AA204" s="126" t="e">
        <f t="shared" si="22"/>
        <v>#DIV/0!</v>
      </c>
      <c r="AB204" s="126" t="e">
        <f t="shared" si="23"/>
        <v>#DIV/0!</v>
      </c>
    </row>
    <row r="205" spans="5:28" ht="21" customHeight="1">
      <c r="E205" s="170"/>
      <c r="F205" s="63"/>
      <c r="G205" s="63"/>
      <c r="H205" s="63"/>
      <c r="I205" s="63"/>
      <c r="J205" s="63"/>
      <c r="K205" s="63"/>
      <c r="L205" s="64"/>
      <c r="M205" s="63"/>
      <c r="N205" s="65"/>
      <c r="O205" s="65"/>
      <c r="P205" s="65"/>
      <c r="Q205" s="66"/>
      <c r="R205" s="67"/>
      <c r="S205" s="68"/>
      <c r="T205" s="69" t="s">
        <v>1</v>
      </c>
      <c r="V205" s="84"/>
      <c r="Y205" s="126" t="e">
        <f t="shared" si="20"/>
        <v>#DIV/0!</v>
      </c>
      <c r="Z205" s="126" t="e">
        <f t="shared" si="21"/>
        <v>#DIV/0!</v>
      </c>
      <c r="AA205" s="126" t="e">
        <f t="shared" si="22"/>
        <v>#DIV/0!</v>
      </c>
      <c r="AB205" s="126" t="e">
        <f t="shared" si="23"/>
        <v>#VALUE!</v>
      </c>
    </row>
    <row r="206" spans="1:28" ht="18" customHeight="1">
      <c r="A206" s="203" t="s">
        <v>22</v>
      </c>
      <c r="B206" s="203"/>
      <c r="C206" s="203"/>
      <c r="D206" s="203"/>
      <c r="E206" s="204"/>
      <c r="F206" s="183" t="s">
        <v>2</v>
      </c>
      <c r="G206" s="184"/>
      <c r="H206" s="184"/>
      <c r="I206" s="184"/>
      <c r="J206" s="184"/>
      <c r="K206" s="184"/>
      <c r="L206" s="184" t="s">
        <v>3</v>
      </c>
      <c r="M206" s="184"/>
      <c r="N206" s="184"/>
      <c r="O206" s="184"/>
      <c r="P206" s="185"/>
      <c r="Q206" s="183" t="s">
        <v>4</v>
      </c>
      <c r="R206" s="184"/>
      <c r="S206" s="184"/>
      <c r="T206" s="184"/>
      <c r="V206" s="84"/>
      <c r="Y206" s="126" t="e">
        <f t="shared" si="20"/>
        <v>#VALUE!</v>
      </c>
      <c r="Z206" s="126" t="e">
        <f t="shared" si="21"/>
        <v>#VALUE!</v>
      </c>
      <c r="AA206" s="126" t="e">
        <f t="shared" si="22"/>
        <v>#VALUE!</v>
      </c>
      <c r="AB206" s="126" t="e">
        <f t="shared" si="23"/>
        <v>#VALUE!</v>
      </c>
    </row>
    <row r="207" spans="1:28" ht="18" customHeight="1">
      <c r="A207" s="205"/>
      <c r="B207" s="205"/>
      <c r="C207" s="205"/>
      <c r="D207" s="205"/>
      <c r="E207" s="206"/>
      <c r="F207" s="192" t="s">
        <v>5</v>
      </c>
      <c r="G207" s="183" t="s">
        <v>6</v>
      </c>
      <c r="H207" s="184"/>
      <c r="I207" s="184"/>
      <c r="J207" s="184"/>
      <c r="K207" s="185"/>
      <c r="L207" s="186" t="s">
        <v>189</v>
      </c>
      <c r="M207" s="226" t="s">
        <v>7</v>
      </c>
      <c r="N207" s="199" t="s">
        <v>381</v>
      </c>
      <c r="O207" s="199" t="s">
        <v>382</v>
      </c>
      <c r="P207" s="189" t="s">
        <v>383</v>
      </c>
      <c r="Q207" s="183" t="s">
        <v>8</v>
      </c>
      <c r="R207" s="185"/>
      <c r="S207" s="183" t="s">
        <v>9</v>
      </c>
      <c r="T207" s="184"/>
      <c r="V207" s="84"/>
      <c r="Y207" s="126" t="e">
        <f t="shared" si="20"/>
        <v>#VALUE!</v>
      </c>
      <c r="Z207" s="126" t="e">
        <f t="shared" si="21"/>
        <v>#VALUE!</v>
      </c>
      <c r="AA207" s="126" t="e">
        <f t="shared" si="22"/>
        <v>#VALUE!</v>
      </c>
      <c r="AB207" s="126" t="e">
        <f t="shared" si="23"/>
        <v>#VALUE!</v>
      </c>
    </row>
    <row r="208" spans="1:28" ht="18" customHeight="1">
      <c r="A208" s="205"/>
      <c r="B208" s="205"/>
      <c r="C208" s="205"/>
      <c r="D208" s="205"/>
      <c r="E208" s="206"/>
      <c r="F208" s="198"/>
      <c r="G208" s="183" t="s">
        <v>10</v>
      </c>
      <c r="H208" s="184"/>
      <c r="I208" s="184"/>
      <c r="J208" s="185"/>
      <c r="K208" s="192" t="s">
        <v>11</v>
      </c>
      <c r="L208" s="209"/>
      <c r="M208" s="227"/>
      <c r="N208" s="200"/>
      <c r="O208" s="200"/>
      <c r="P208" s="190"/>
      <c r="Q208" s="192" t="s">
        <v>12</v>
      </c>
      <c r="R208" s="189" t="s">
        <v>38</v>
      </c>
      <c r="S208" s="192" t="s">
        <v>12</v>
      </c>
      <c r="T208" s="196" t="s">
        <v>38</v>
      </c>
      <c r="V208" s="84"/>
      <c r="Y208" s="126" t="e">
        <f t="shared" si="20"/>
        <v>#VALUE!</v>
      </c>
      <c r="Z208" s="126" t="e">
        <f t="shared" si="21"/>
        <v>#VALUE!</v>
      </c>
      <c r="AA208" s="126" t="e">
        <f t="shared" si="22"/>
        <v>#VALUE!</v>
      </c>
      <c r="AB208" s="126" t="e">
        <f t="shared" si="23"/>
        <v>#VALUE!</v>
      </c>
    </row>
    <row r="209" spans="1:28" ht="33" customHeight="1">
      <c r="A209" s="207"/>
      <c r="B209" s="207"/>
      <c r="C209" s="207"/>
      <c r="D209" s="207"/>
      <c r="E209" s="208"/>
      <c r="F209" s="193"/>
      <c r="G209" s="73" t="s">
        <v>13</v>
      </c>
      <c r="H209" s="75" t="s">
        <v>14</v>
      </c>
      <c r="I209" s="76" t="s">
        <v>15</v>
      </c>
      <c r="J209" s="72" t="s">
        <v>16</v>
      </c>
      <c r="K209" s="193"/>
      <c r="L209" s="210"/>
      <c r="M209" s="228"/>
      <c r="N209" s="201"/>
      <c r="O209" s="201"/>
      <c r="P209" s="191"/>
      <c r="Q209" s="193"/>
      <c r="R209" s="191"/>
      <c r="S209" s="193"/>
      <c r="T209" s="197"/>
      <c r="V209" s="84"/>
      <c r="Y209" s="126" t="e">
        <f t="shared" si="20"/>
        <v>#DIV/0!</v>
      </c>
      <c r="Z209" s="126" t="e">
        <f t="shared" si="21"/>
        <v>#DIV/0!</v>
      </c>
      <c r="AA209" s="126" t="e">
        <f t="shared" si="22"/>
        <v>#DIV/0!</v>
      </c>
      <c r="AB209" s="126" t="e">
        <f t="shared" si="23"/>
        <v>#DIV/0!</v>
      </c>
    </row>
    <row r="210" spans="1:31" s="15" customFormat="1" ht="60" customHeight="1">
      <c r="A210" s="3"/>
      <c r="B210" s="3"/>
      <c r="C210" s="3"/>
      <c r="D210" s="3" t="s">
        <v>19</v>
      </c>
      <c r="E210" s="6" t="s">
        <v>430</v>
      </c>
      <c r="F210" s="7">
        <v>14581530</v>
      </c>
      <c r="G210" s="7">
        <v>14126530</v>
      </c>
      <c r="H210" s="7" t="s">
        <v>17</v>
      </c>
      <c r="I210" s="7">
        <v>455000</v>
      </c>
      <c r="J210" s="7" t="s">
        <v>17</v>
      </c>
      <c r="K210" s="7" t="s">
        <v>17</v>
      </c>
      <c r="L210" s="146" t="s">
        <v>252</v>
      </c>
      <c r="M210" s="12" t="s">
        <v>122</v>
      </c>
      <c r="N210" s="33" t="s">
        <v>240</v>
      </c>
      <c r="O210" s="33" t="s">
        <v>568</v>
      </c>
      <c r="P210" s="33" t="s">
        <v>569</v>
      </c>
      <c r="Q210" s="7">
        <v>2903149</v>
      </c>
      <c r="R210" s="13" t="s">
        <v>570</v>
      </c>
      <c r="S210" s="7">
        <v>6198098</v>
      </c>
      <c r="T210" s="14" t="s">
        <v>571</v>
      </c>
      <c r="V210" s="20"/>
      <c r="W210" s="17"/>
      <c r="X210" s="17"/>
      <c r="Y210" s="126">
        <f t="shared" si="20"/>
        <v>19.90976941377208</v>
      </c>
      <c r="Z210" s="126">
        <f t="shared" si="21"/>
        <v>0.00023058622792149208</v>
      </c>
      <c r="AA210" s="126">
        <f t="shared" si="22"/>
        <v>42.50649966087235</v>
      </c>
      <c r="AB210" s="126">
        <f t="shared" si="23"/>
        <v>0.003500339127647578</v>
      </c>
      <c r="AC210" s="17"/>
      <c r="AD210" s="17"/>
      <c r="AE210" s="17"/>
    </row>
    <row r="211" spans="1:31" s="15" customFormat="1" ht="19.5" customHeight="1">
      <c r="A211" s="3"/>
      <c r="B211" s="3"/>
      <c r="C211" s="46" t="s">
        <v>66</v>
      </c>
      <c r="D211" s="3"/>
      <c r="E211" s="6"/>
      <c r="F211" s="7">
        <v>8472930</v>
      </c>
      <c r="G211" s="7">
        <v>8472930</v>
      </c>
      <c r="H211" s="7" t="s">
        <v>17</v>
      </c>
      <c r="I211" s="7" t="s">
        <v>17</v>
      </c>
      <c r="J211" s="7" t="s">
        <v>17</v>
      </c>
      <c r="K211" s="7" t="s">
        <v>17</v>
      </c>
      <c r="L211" s="6" t="s">
        <v>17</v>
      </c>
      <c r="M211" s="12" t="s">
        <v>17</v>
      </c>
      <c r="N211" s="13" t="s">
        <v>17</v>
      </c>
      <c r="O211" s="13" t="s">
        <v>17</v>
      </c>
      <c r="P211" s="13" t="s">
        <v>17</v>
      </c>
      <c r="Q211" s="7">
        <v>3406801</v>
      </c>
      <c r="R211" s="13" t="s">
        <v>278</v>
      </c>
      <c r="S211" s="7">
        <v>5399272</v>
      </c>
      <c r="T211" s="14" t="s">
        <v>572</v>
      </c>
      <c r="V211" s="20"/>
      <c r="W211" s="17"/>
      <c r="X211" s="17"/>
      <c r="Y211" s="126">
        <f t="shared" si="20"/>
        <v>40.20806261824422</v>
      </c>
      <c r="Z211" s="126">
        <f t="shared" si="21"/>
        <v>0.0019373817557806206</v>
      </c>
      <c r="AA211" s="126">
        <f t="shared" si="22"/>
        <v>63.72378858317017</v>
      </c>
      <c r="AB211" s="126">
        <f t="shared" si="23"/>
        <v>-0.0037885831701700567</v>
      </c>
      <c r="AC211" s="17"/>
      <c r="AD211" s="17"/>
      <c r="AE211" s="17"/>
    </row>
    <row r="212" spans="1:31" s="15" customFormat="1" ht="19.5" customHeight="1">
      <c r="A212" s="3"/>
      <c r="B212" s="3"/>
      <c r="C212" s="3"/>
      <c r="D212" s="3" t="s">
        <v>18</v>
      </c>
      <c r="E212" s="6" t="s">
        <v>192</v>
      </c>
      <c r="F212" s="7">
        <v>7268199</v>
      </c>
      <c r="G212" s="7">
        <v>7268199</v>
      </c>
      <c r="H212" s="7" t="s">
        <v>17</v>
      </c>
      <c r="I212" s="7" t="s">
        <v>17</v>
      </c>
      <c r="J212" s="7" t="s">
        <v>17</v>
      </c>
      <c r="K212" s="7" t="s">
        <v>17</v>
      </c>
      <c r="L212" s="6" t="s">
        <v>17</v>
      </c>
      <c r="M212" s="12" t="s">
        <v>17</v>
      </c>
      <c r="N212" s="13" t="s">
        <v>17</v>
      </c>
      <c r="O212" s="13" t="s">
        <v>17</v>
      </c>
      <c r="P212" s="13" t="s">
        <v>17</v>
      </c>
      <c r="Q212" s="7">
        <v>2202070</v>
      </c>
      <c r="R212" s="13" t="s">
        <v>573</v>
      </c>
      <c r="S212" s="7">
        <v>4194541</v>
      </c>
      <c r="T212" s="14" t="s">
        <v>574</v>
      </c>
      <c r="V212" s="20"/>
      <c r="W212" s="17"/>
      <c r="X212" s="17"/>
      <c r="Y212" s="126">
        <f t="shared" si="20"/>
        <v>30.297326751785413</v>
      </c>
      <c r="Z212" s="126">
        <f t="shared" si="21"/>
        <v>0.002673248214588142</v>
      </c>
      <c r="AA212" s="126">
        <f t="shared" si="22"/>
        <v>57.710871702879906</v>
      </c>
      <c r="AB212" s="126">
        <f t="shared" si="23"/>
        <v>-0.000871702879905456</v>
      </c>
      <c r="AC212" s="17"/>
      <c r="AD212" s="17"/>
      <c r="AE212" s="17"/>
    </row>
    <row r="213" spans="1:31" s="15" customFormat="1" ht="19.5" customHeight="1">
      <c r="A213" s="3"/>
      <c r="B213" s="3"/>
      <c r="C213" s="3"/>
      <c r="D213" s="3" t="s">
        <v>19</v>
      </c>
      <c r="E213" s="6" t="s">
        <v>193</v>
      </c>
      <c r="F213" s="7">
        <v>1204731</v>
      </c>
      <c r="G213" s="7">
        <v>1204731</v>
      </c>
      <c r="H213" s="7" t="s">
        <v>17</v>
      </c>
      <c r="I213" s="7" t="s">
        <v>17</v>
      </c>
      <c r="J213" s="7" t="s">
        <v>17</v>
      </c>
      <c r="K213" s="7" t="s">
        <v>17</v>
      </c>
      <c r="L213" s="6" t="s">
        <v>17</v>
      </c>
      <c r="M213" s="12" t="s">
        <v>441</v>
      </c>
      <c r="N213" s="13" t="s">
        <v>17</v>
      </c>
      <c r="O213" s="13" t="s">
        <v>17</v>
      </c>
      <c r="P213" s="13" t="s">
        <v>17</v>
      </c>
      <c r="Q213" s="7">
        <v>1204731</v>
      </c>
      <c r="R213" s="81" t="s">
        <v>67</v>
      </c>
      <c r="S213" s="7">
        <v>1204731</v>
      </c>
      <c r="T213" s="81" t="s">
        <v>67</v>
      </c>
      <c r="V213" s="20"/>
      <c r="W213" s="17"/>
      <c r="X213" s="17"/>
      <c r="Y213" s="126">
        <f t="shared" si="20"/>
        <v>100</v>
      </c>
      <c r="Z213" s="126">
        <f t="shared" si="21"/>
        <v>0</v>
      </c>
      <c r="AA213" s="126">
        <f t="shared" si="22"/>
        <v>100</v>
      </c>
      <c r="AB213" s="126">
        <f t="shared" si="23"/>
        <v>0</v>
      </c>
      <c r="AC213" s="17"/>
      <c r="AD213" s="17"/>
      <c r="AE213" s="17"/>
    </row>
    <row r="214" spans="1:31" s="15" customFormat="1" ht="19.5" customHeight="1">
      <c r="A214" s="211" t="s">
        <v>55</v>
      </c>
      <c r="B214" s="211"/>
      <c r="C214" s="211"/>
      <c r="D214" s="211"/>
      <c r="E214" s="211"/>
      <c r="F214" s="37">
        <v>147724131</v>
      </c>
      <c r="G214" s="37">
        <v>27981864</v>
      </c>
      <c r="H214" s="37" t="s">
        <v>17</v>
      </c>
      <c r="I214" s="37">
        <v>55495000</v>
      </c>
      <c r="J214" s="37" t="s">
        <v>17</v>
      </c>
      <c r="K214" s="37">
        <v>64247267</v>
      </c>
      <c r="L214" s="38" t="s">
        <v>17</v>
      </c>
      <c r="M214" s="39" t="s">
        <v>17</v>
      </c>
      <c r="N214" s="36" t="s">
        <v>17</v>
      </c>
      <c r="O214" s="36" t="s">
        <v>17</v>
      </c>
      <c r="P214" s="36" t="s">
        <v>17</v>
      </c>
      <c r="Q214" s="37">
        <v>14081326</v>
      </c>
      <c r="R214" s="129">
        <v>9.53</v>
      </c>
      <c r="S214" s="37">
        <v>51687418</v>
      </c>
      <c r="T214" s="129">
        <v>34.99</v>
      </c>
      <c r="U214" s="15" t="s">
        <v>225</v>
      </c>
      <c r="V214" s="20"/>
      <c r="W214" s="17"/>
      <c r="X214" s="17"/>
      <c r="Y214" s="126">
        <f aca="true" t="shared" si="24" ref="Y214:Y225">Q214/F214*100</f>
        <v>9.532177244623629</v>
      </c>
      <c r="Z214" s="126">
        <f aca="true" t="shared" si="25" ref="Z214:Z225">R214-Y214</f>
        <v>-0.0021772446236294485</v>
      </c>
      <c r="AA214" s="126">
        <f aca="true" t="shared" si="26" ref="AA214:AA225">S214/F214*100</f>
        <v>34.9891501477169</v>
      </c>
      <c r="AB214" s="126">
        <f aca="true" t="shared" si="27" ref="AB214:AB225">T214-AA214</f>
        <v>0.0008498522831033029</v>
      </c>
      <c r="AC214" s="17"/>
      <c r="AD214" s="17"/>
      <c r="AE214" s="17"/>
    </row>
    <row r="215" spans="1:31" s="15" customFormat="1" ht="19.5" customHeight="1">
      <c r="A215" s="3"/>
      <c r="B215" s="3"/>
      <c r="C215" s="3" t="s">
        <v>196</v>
      </c>
      <c r="D215" s="3"/>
      <c r="E215" s="6"/>
      <c r="F215" s="7">
        <v>134773331</v>
      </c>
      <c r="G215" s="7">
        <v>15031064</v>
      </c>
      <c r="H215" s="7" t="s">
        <v>17</v>
      </c>
      <c r="I215" s="7">
        <v>55495000</v>
      </c>
      <c r="J215" s="7" t="s">
        <v>17</v>
      </c>
      <c r="K215" s="7">
        <v>64247267</v>
      </c>
      <c r="L215" s="6" t="s">
        <v>17</v>
      </c>
      <c r="M215" s="12" t="s">
        <v>17</v>
      </c>
      <c r="N215" s="13" t="s">
        <v>17</v>
      </c>
      <c r="O215" s="13" t="s">
        <v>17</v>
      </c>
      <c r="P215" s="13" t="s">
        <v>17</v>
      </c>
      <c r="Q215" s="7">
        <v>11848444</v>
      </c>
      <c r="R215" s="130">
        <v>8.79</v>
      </c>
      <c r="S215" s="7">
        <v>44730929</v>
      </c>
      <c r="T215" s="130">
        <v>33.19</v>
      </c>
      <c r="V215" s="20"/>
      <c r="W215" s="17"/>
      <c r="X215" s="17"/>
      <c r="Y215" s="126">
        <f t="shared" si="24"/>
        <v>8.79138618307208</v>
      </c>
      <c r="Z215" s="126">
        <f t="shared" si="25"/>
        <v>-0.0013861830720802715</v>
      </c>
      <c r="AA215" s="126">
        <f t="shared" si="26"/>
        <v>33.1897480518605</v>
      </c>
      <c r="AB215" s="126">
        <f t="shared" si="27"/>
        <v>0.00025194813949980244</v>
      </c>
      <c r="AC215" s="17"/>
      <c r="AD215" s="17"/>
      <c r="AE215" s="17"/>
    </row>
    <row r="216" spans="1:31" s="15" customFormat="1" ht="51" customHeight="1">
      <c r="A216" s="3"/>
      <c r="B216" s="3"/>
      <c r="C216" s="3"/>
      <c r="D216" s="154" t="s">
        <v>25</v>
      </c>
      <c r="E216" s="6" t="s">
        <v>233</v>
      </c>
      <c r="F216" s="7">
        <v>95681000</v>
      </c>
      <c r="G216" s="7">
        <v>13394733</v>
      </c>
      <c r="H216" s="7" t="s">
        <v>17</v>
      </c>
      <c r="I216" s="7">
        <v>55495000</v>
      </c>
      <c r="J216" s="7" t="s">
        <v>17</v>
      </c>
      <c r="K216" s="7">
        <v>26791267</v>
      </c>
      <c r="L216" s="34" t="s">
        <v>237</v>
      </c>
      <c r="M216" s="12" t="s">
        <v>72</v>
      </c>
      <c r="N216" s="13" t="s">
        <v>125</v>
      </c>
      <c r="O216" s="13" t="s">
        <v>17</v>
      </c>
      <c r="P216" s="13" t="s">
        <v>17</v>
      </c>
      <c r="Q216" s="7">
        <v>10057000</v>
      </c>
      <c r="R216" s="130">
        <v>10.51</v>
      </c>
      <c r="S216" s="7">
        <v>41514998</v>
      </c>
      <c r="T216" s="130">
        <v>43.39</v>
      </c>
      <c r="V216" s="20"/>
      <c r="W216" s="17"/>
      <c r="X216" s="17"/>
      <c r="Y216" s="126">
        <f t="shared" si="24"/>
        <v>10.51096873987521</v>
      </c>
      <c r="Z216" s="126">
        <f t="shared" si="25"/>
        <v>-0.0009687398752102894</v>
      </c>
      <c r="AA216" s="126">
        <f t="shared" si="26"/>
        <v>43.38896750661051</v>
      </c>
      <c r="AB216" s="126">
        <f t="shared" si="27"/>
        <v>0.001032493389487854</v>
      </c>
      <c r="AC216" s="17"/>
      <c r="AD216" s="17"/>
      <c r="AE216" s="17"/>
    </row>
    <row r="217" spans="1:31" s="15" customFormat="1" ht="90" customHeight="1">
      <c r="A217" s="3"/>
      <c r="B217" s="3"/>
      <c r="C217" s="3"/>
      <c r="D217" s="154" t="s">
        <v>23</v>
      </c>
      <c r="E217" s="6" t="s">
        <v>234</v>
      </c>
      <c r="F217" s="7">
        <v>1636331</v>
      </c>
      <c r="G217" s="7">
        <v>1636331</v>
      </c>
      <c r="H217" s="7" t="s">
        <v>17</v>
      </c>
      <c r="I217" s="7" t="s">
        <v>17</v>
      </c>
      <c r="J217" s="7" t="s">
        <v>17</v>
      </c>
      <c r="K217" s="7" t="s">
        <v>17</v>
      </c>
      <c r="L217" s="115" t="s">
        <v>411</v>
      </c>
      <c r="M217" s="12" t="s">
        <v>575</v>
      </c>
      <c r="N217" s="13" t="s">
        <v>126</v>
      </c>
      <c r="O217" s="13" t="s">
        <v>17</v>
      </c>
      <c r="P217" s="13" t="s">
        <v>17</v>
      </c>
      <c r="Q217" s="7">
        <v>752844</v>
      </c>
      <c r="R217" s="130">
        <v>46.01</v>
      </c>
      <c r="S217" s="7">
        <v>1449331</v>
      </c>
      <c r="T217" s="130">
        <v>88.57</v>
      </c>
      <c r="U217" s="17"/>
      <c r="V217" s="20"/>
      <c r="W217" s="17"/>
      <c r="X217" s="17" t="s">
        <v>91</v>
      </c>
      <c r="Y217" s="126">
        <f t="shared" si="24"/>
        <v>46.00805093834927</v>
      </c>
      <c r="Z217" s="126">
        <f t="shared" si="25"/>
        <v>0.0019490616507269465</v>
      </c>
      <c r="AA217" s="126">
        <f t="shared" si="26"/>
        <v>88.57199429699737</v>
      </c>
      <c r="AB217" s="126">
        <f t="shared" si="27"/>
        <v>-0.001994296997381184</v>
      </c>
      <c r="AC217" s="17"/>
      <c r="AD217" s="17"/>
      <c r="AE217" s="17"/>
    </row>
    <row r="218" spans="1:31" s="15" customFormat="1" ht="72.75" customHeight="1">
      <c r="A218" s="3"/>
      <c r="B218" s="3"/>
      <c r="C218" s="3"/>
      <c r="D218" s="154" t="s">
        <v>24</v>
      </c>
      <c r="E218" s="6" t="s">
        <v>235</v>
      </c>
      <c r="F218" s="7">
        <v>37456000</v>
      </c>
      <c r="G218" s="7" t="s">
        <v>17</v>
      </c>
      <c r="H218" s="7" t="s">
        <v>17</v>
      </c>
      <c r="I218" s="7" t="s">
        <v>17</v>
      </c>
      <c r="J218" s="7" t="s">
        <v>17</v>
      </c>
      <c r="K218" s="7">
        <v>37456000</v>
      </c>
      <c r="L218" s="34" t="s">
        <v>238</v>
      </c>
      <c r="M218" s="12" t="s">
        <v>236</v>
      </c>
      <c r="N218" s="13" t="s">
        <v>124</v>
      </c>
      <c r="O218" s="13" t="s">
        <v>123</v>
      </c>
      <c r="P218" s="13" t="s">
        <v>17</v>
      </c>
      <c r="Q218" s="7">
        <v>1038600</v>
      </c>
      <c r="R218" s="130">
        <v>2.77</v>
      </c>
      <c r="S218" s="7">
        <v>1766600</v>
      </c>
      <c r="T218" s="130">
        <v>4.72</v>
      </c>
      <c r="U218" s="17"/>
      <c r="V218" s="20"/>
      <c r="W218" s="17"/>
      <c r="X218" s="17"/>
      <c r="Y218" s="126">
        <f t="shared" si="24"/>
        <v>2.7728534814181973</v>
      </c>
      <c r="Z218" s="126">
        <f t="shared" si="25"/>
        <v>-0.002853481418197301</v>
      </c>
      <c r="AA218" s="126">
        <f t="shared" si="26"/>
        <v>4.716467321657412</v>
      </c>
      <c r="AB218" s="126">
        <f t="shared" si="27"/>
        <v>0.0035326783425881914</v>
      </c>
      <c r="AC218" s="17"/>
      <c r="AD218" s="17"/>
      <c r="AE218" s="17"/>
    </row>
    <row r="219" spans="1:31" s="15" customFormat="1" ht="19.5" customHeight="1">
      <c r="A219" s="3"/>
      <c r="B219" s="3"/>
      <c r="C219" s="46" t="s">
        <v>66</v>
      </c>
      <c r="D219" s="3"/>
      <c r="E219" s="6"/>
      <c r="F219" s="7">
        <v>12950800</v>
      </c>
      <c r="G219" s="7">
        <v>12950800</v>
      </c>
      <c r="H219" s="7" t="s">
        <v>17</v>
      </c>
      <c r="I219" s="7" t="s">
        <v>17</v>
      </c>
      <c r="J219" s="7" t="s">
        <v>17</v>
      </c>
      <c r="K219" s="7" t="s">
        <v>17</v>
      </c>
      <c r="L219" s="7" t="s">
        <v>17</v>
      </c>
      <c r="M219" s="12" t="s">
        <v>17</v>
      </c>
      <c r="N219" s="7" t="s">
        <v>17</v>
      </c>
      <c r="O219" s="13" t="s">
        <v>17</v>
      </c>
      <c r="P219" s="13" t="s">
        <v>17</v>
      </c>
      <c r="Q219" s="7">
        <v>2232882</v>
      </c>
      <c r="R219" s="130">
        <v>17.24</v>
      </c>
      <c r="S219" s="7">
        <v>6956489</v>
      </c>
      <c r="T219" s="130">
        <v>53.71</v>
      </c>
      <c r="U219" s="17"/>
      <c r="V219" s="20"/>
      <c r="W219" s="17"/>
      <c r="X219" s="17"/>
      <c r="Y219" s="126">
        <f t="shared" si="24"/>
        <v>17.24126694875992</v>
      </c>
      <c r="Z219" s="126">
        <f t="shared" si="25"/>
        <v>-0.001266948759923281</v>
      </c>
      <c r="AA219" s="126">
        <f t="shared" si="26"/>
        <v>53.714743490749605</v>
      </c>
      <c r="AB219" s="126">
        <f t="shared" si="27"/>
        <v>-0.004743490749604007</v>
      </c>
      <c r="AC219" s="17"/>
      <c r="AD219" s="17"/>
      <c r="AE219" s="17"/>
    </row>
    <row r="220" spans="1:31" s="1" customFormat="1" ht="19.5" customHeight="1">
      <c r="A220" s="3"/>
      <c r="B220" s="3"/>
      <c r="C220" s="3"/>
      <c r="D220" s="3" t="s">
        <v>18</v>
      </c>
      <c r="E220" s="6" t="s">
        <v>192</v>
      </c>
      <c r="F220" s="7">
        <v>12903442</v>
      </c>
      <c r="G220" s="7">
        <v>12903442</v>
      </c>
      <c r="H220" s="7" t="s">
        <v>17</v>
      </c>
      <c r="I220" s="7" t="s">
        <v>17</v>
      </c>
      <c r="J220" s="7" t="s">
        <v>17</v>
      </c>
      <c r="K220" s="7" t="s">
        <v>17</v>
      </c>
      <c r="L220" s="7" t="s">
        <v>17</v>
      </c>
      <c r="M220" s="12"/>
      <c r="N220" s="7" t="s">
        <v>17</v>
      </c>
      <c r="O220" s="13" t="s">
        <v>17</v>
      </c>
      <c r="P220" s="13" t="s">
        <v>17</v>
      </c>
      <c r="Q220" s="7">
        <v>2185524</v>
      </c>
      <c r="R220" s="130">
        <v>16.94</v>
      </c>
      <c r="S220" s="7">
        <v>6909131</v>
      </c>
      <c r="T220" s="130">
        <v>53.54</v>
      </c>
      <c r="U220" s="17"/>
      <c r="V220" s="84"/>
      <c r="W220" s="2"/>
      <c r="X220" s="2"/>
      <c r="Y220" s="126">
        <f t="shared" si="24"/>
        <v>16.937527211731567</v>
      </c>
      <c r="Z220" s="126">
        <f t="shared" si="25"/>
        <v>0.002472788268434556</v>
      </c>
      <c r="AA220" s="126">
        <f t="shared" si="26"/>
        <v>53.54486810573489</v>
      </c>
      <c r="AB220" s="126">
        <f t="shared" si="27"/>
        <v>-0.004868105734892936</v>
      </c>
      <c r="AC220" s="2"/>
      <c r="AD220" s="2"/>
      <c r="AE220" s="2"/>
    </row>
    <row r="221" spans="1:31" s="15" customFormat="1" ht="19.5" customHeight="1">
      <c r="A221" s="3"/>
      <c r="B221" s="3"/>
      <c r="C221" s="3"/>
      <c r="D221" s="3" t="s">
        <v>19</v>
      </c>
      <c r="E221" s="6" t="s">
        <v>193</v>
      </c>
      <c r="F221" s="7">
        <v>47358</v>
      </c>
      <c r="G221" s="7">
        <v>47358</v>
      </c>
      <c r="H221" s="155" t="s">
        <v>17</v>
      </c>
      <c r="I221" s="155" t="s">
        <v>17</v>
      </c>
      <c r="J221" s="155" t="s">
        <v>17</v>
      </c>
      <c r="K221" s="155" t="s">
        <v>17</v>
      </c>
      <c r="L221" s="42" t="s">
        <v>17</v>
      </c>
      <c r="M221" s="12" t="s">
        <v>441</v>
      </c>
      <c r="N221" s="155" t="s">
        <v>17</v>
      </c>
      <c r="O221" s="13" t="s">
        <v>17</v>
      </c>
      <c r="P221" s="13" t="s">
        <v>17</v>
      </c>
      <c r="Q221" s="7">
        <v>47358</v>
      </c>
      <c r="R221" s="130">
        <v>100</v>
      </c>
      <c r="S221" s="7">
        <v>47358</v>
      </c>
      <c r="T221" s="130">
        <v>100</v>
      </c>
      <c r="U221" s="17"/>
      <c r="V221" s="20"/>
      <c r="W221" s="17"/>
      <c r="X221" s="17"/>
      <c r="Y221" s="126">
        <f t="shared" si="24"/>
        <v>100</v>
      </c>
      <c r="Z221" s="126">
        <f t="shared" si="25"/>
        <v>0</v>
      </c>
      <c r="AA221" s="126">
        <f t="shared" si="26"/>
        <v>100</v>
      </c>
      <c r="AB221" s="126">
        <f t="shared" si="27"/>
        <v>0</v>
      </c>
      <c r="AC221" s="17"/>
      <c r="AD221" s="17"/>
      <c r="AE221" s="17"/>
    </row>
    <row r="222" spans="1:31" s="15" customFormat="1" ht="19.5" customHeight="1">
      <c r="A222" s="212" t="s">
        <v>205</v>
      </c>
      <c r="B222" s="212"/>
      <c r="C222" s="212"/>
      <c r="D222" s="212"/>
      <c r="E222" s="212"/>
      <c r="F222" s="37" t="s">
        <v>576</v>
      </c>
      <c r="G222" s="37" t="s">
        <v>576</v>
      </c>
      <c r="H222" s="156" t="s">
        <v>17</v>
      </c>
      <c r="I222" s="156" t="s">
        <v>17</v>
      </c>
      <c r="J222" s="156" t="s">
        <v>17</v>
      </c>
      <c r="K222" s="156" t="s">
        <v>17</v>
      </c>
      <c r="L222" s="157" t="s">
        <v>17</v>
      </c>
      <c r="M222" s="39" t="s">
        <v>17</v>
      </c>
      <c r="N222" s="156" t="s">
        <v>17</v>
      </c>
      <c r="O222" s="36" t="s">
        <v>17</v>
      </c>
      <c r="P222" s="36" t="s">
        <v>17</v>
      </c>
      <c r="Q222" s="37" t="s">
        <v>576</v>
      </c>
      <c r="R222" s="144" t="s">
        <v>67</v>
      </c>
      <c r="S222" s="37" t="s">
        <v>576</v>
      </c>
      <c r="T222" s="144" t="s">
        <v>67</v>
      </c>
      <c r="U222" s="15" t="s">
        <v>225</v>
      </c>
      <c r="V222" s="20"/>
      <c r="W222" s="17"/>
      <c r="X222" s="17"/>
      <c r="Y222" s="126">
        <f t="shared" si="24"/>
        <v>100</v>
      </c>
      <c r="Z222" s="126">
        <f t="shared" si="25"/>
        <v>0</v>
      </c>
      <c r="AA222" s="126">
        <f t="shared" si="26"/>
        <v>100</v>
      </c>
      <c r="AB222" s="126">
        <f t="shared" si="27"/>
        <v>0</v>
      </c>
      <c r="AC222" s="17"/>
      <c r="AD222" s="17"/>
      <c r="AE222" s="17"/>
    </row>
    <row r="223" spans="1:31" s="15" customFormat="1" ht="19.5" customHeight="1">
      <c r="A223" s="211" t="s">
        <v>56</v>
      </c>
      <c r="B223" s="211"/>
      <c r="C223" s="211"/>
      <c r="D223" s="211"/>
      <c r="E223" s="211"/>
      <c r="F223" s="37" t="s">
        <v>576</v>
      </c>
      <c r="G223" s="37" t="s">
        <v>576</v>
      </c>
      <c r="H223" s="37" t="s">
        <v>17</v>
      </c>
      <c r="I223" s="37" t="s">
        <v>17</v>
      </c>
      <c r="J223" s="37" t="s">
        <v>17</v>
      </c>
      <c r="K223" s="37" t="s">
        <v>17</v>
      </c>
      <c r="L223" s="38" t="s">
        <v>17</v>
      </c>
      <c r="M223" s="39" t="s">
        <v>17</v>
      </c>
      <c r="N223" s="36" t="s">
        <v>17</v>
      </c>
      <c r="O223" s="36" t="s">
        <v>17</v>
      </c>
      <c r="P223" s="36" t="s">
        <v>17</v>
      </c>
      <c r="Q223" s="37" t="s">
        <v>576</v>
      </c>
      <c r="R223" s="144" t="s">
        <v>67</v>
      </c>
      <c r="S223" s="37" t="s">
        <v>576</v>
      </c>
      <c r="T223" s="144" t="s">
        <v>67</v>
      </c>
      <c r="V223" s="20"/>
      <c r="W223" s="17"/>
      <c r="X223" s="17"/>
      <c r="Y223" s="126">
        <f t="shared" si="24"/>
        <v>100</v>
      </c>
      <c r="Z223" s="126">
        <f t="shared" si="25"/>
        <v>0</v>
      </c>
      <c r="AA223" s="126">
        <f t="shared" si="26"/>
        <v>100</v>
      </c>
      <c r="AB223" s="126">
        <f t="shared" si="27"/>
        <v>0</v>
      </c>
      <c r="AC223" s="17"/>
      <c r="AD223" s="17"/>
      <c r="AE223" s="17"/>
    </row>
    <row r="224" spans="1:31" s="15" customFormat="1" ht="19.5" customHeight="1">
      <c r="A224" s="70"/>
      <c r="B224" s="70"/>
      <c r="C224" s="3" t="s">
        <v>191</v>
      </c>
      <c r="D224" s="70"/>
      <c r="F224" s="40" t="s">
        <v>576</v>
      </c>
      <c r="G224" s="40" t="s">
        <v>576</v>
      </c>
      <c r="H224" s="40" t="s">
        <v>17</v>
      </c>
      <c r="I224" s="40" t="s">
        <v>17</v>
      </c>
      <c r="J224" s="40" t="s">
        <v>17</v>
      </c>
      <c r="K224" s="40" t="s">
        <v>17</v>
      </c>
      <c r="L224" s="152" t="s">
        <v>17</v>
      </c>
      <c r="M224" s="43" t="s">
        <v>441</v>
      </c>
      <c r="N224" s="44" t="s">
        <v>17</v>
      </c>
      <c r="O224" s="44" t="s">
        <v>17</v>
      </c>
      <c r="P224" s="44" t="s">
        <v>17</v>
      </c>
      <c r="Q224" s="40" t="s">
        <v>576</v>
      </c>
      <c r="R224" s="49" t="s">
        <v>67</v>
      </c>
      <c r="S224" s="40" t="s">
        <v>576</v>
      </c>
      <c r="T224" s="117" t="s">
        <v>67</v>
      </c>
      <c r="V224" s="20"/>
      <c r="W224" s="17"/>
      <c r="X224" s="17"/>
      <c r="Y224" s="126">
        <f t="shared" si="24"/>
        <v>100</v>
      </c>
      <c r="Z224" s="126">
        <f t="shared" si="25"/>
        <v>0</v>
      </c>
      <c r="AA224" s="126">
        <f t="shared" si="26"/>
        <v>100</v>
      </c>
      <c r="AB224" s="126">
        <f t="shared" si="27"/>
        <v>0</v>
      </c>
      <c r="AC224" s="17"/>
      <c r="AD224" s="17"/>
      <c r="AE224" s="17"/>
    </row>
    <row r="225" spans="1:31" s="15" customFormat="1" ht="45" customHeight="1">
      <c r="A225" s="70"/>
      <c r="B225" s="70"/>
      <c r="C225" s="3"/>
      <c r="D225" s="70"/>
      <c r="F225" s="7"/>
      <c r="G225" s="7"/>
      <c r="H225" s="7"/>
      <c r="I225" s="7"/>
      <c r="J225" s="7"/>
      <c r="K225" s="7"/>
      <c r="L225" s="31"/>
      <c r="M225" s="12"/>
      <c r="N225" s="32"/>
      <c r="O225" s="13"/>
      <c r="P225" s="13"/>
      <c r="Q225" s="7"/>
      <c r="R225" s="81"/>
      <c r="S225" s="7"/>
      <c r="T225" s="81"/>
      <c r="V225" s="20"/>
      <c r="W225" s="17"/>
      <c r="X225" s="17"/>
      <c r="Y225" s="126" t="e">
        <f t="shared" si="24"/>
        <v>#DIV/0!</v>
      </c>
      <c r="Z225" s="126" t="e">
        <f t="shared" si="25"/>
        <v>#DIV/0!</v>
      </c>
      <c r="AA225" s="126" t="e">
        <f t="shared" si="26"/>
        <v>#DIV/0!</v>
      </c>
      <c r="AB225" s="126" t="e">
        <f t="shared" si="27"/>
        <v>#DIV/0!</v>
      </c>
      <c r="AC225" s="17"/>
      <c r="AD225" s="17"/>
      <c r="AE225" s="17"/>
    </row>
    <row r="226" spans="1:31" s="15" customFormat="1" ht="19.5" customHeight="1">
      <c r="A226" s="219" t="s">
        <v>852</v>
      </c>
      <c r="B226" s="219"/>
      <c r="C226" s="219"/>
      <c r="D226" s="219"/>
      <c r="E226" s="219" t="s">
        <v>853</v>
      </c>
      <c r="F226" s="24" t="s">
        <v>744</v>
      </c>
      <c r="G226" s="24" t="s">
        <v>781</v>
      </c>
      <c r="H226" s="24" t="s">
        <v>737</v>
      </c>
      <c r="I226" s="24" t="s">
        <v>745</v>
      </c>
      <c r="J226" s="24" t="s">
        <v>739</v>
      </c>
      <c r="K226" s="24" t="s">
        <v>782</v>
      </c>
      <c r="L226" s="26"/>
      <c r="M226" s="9"/>
      <c r="N226" s="27"/>
      <c r="O226" s="11"/>
      <c r="P226" s="11"/>
      <c r="Q226" s="24" t="s">
        <v>746</v>
      </c>
      <c r="R226" s="30" t="s">
        <v>747</v>
      </c>
      <c r="S226" s="23" t="s">
        <v>783</v>
      </c>
      <c r="T226" s="30" t="s">
        <v>784</v>
      </c>
      <c r="V226" s="20"/>
      <c r="W226" s="17"/>
      <c r="X226" s="17"/>
      <c r="Y226" s="17"/>
      <c r="Z226" s="17"/>
      <c r="AA226" s="17"/>
      <c r="AB226" s="17"/>
      <c r="AC226" s="17"/>
      <c r="AD226" s="17"/>
      <c r="AE226" s="17"/>
    </row>
    <row r="227" spans="1:31" s="15" customFormat="1" ht="15" customHeight="1">
      <c r="A227" s="172" t="s">
        <v>837</v>
      </c>
      <c r="B227" s="125"/>
      <c r="C227" s="125"/>
      <c r="D227" s="125"/>
      <c r="E227" s="125"/>
      <c r="F227" s="125"/>
      <c r="G227" s="125"/>
      <c r="H227" s="125"/>
      <c r="I227" s="125"/>
      <c r="J227" s="125"/>
      <c r="K227" s="125"/>
      <c r="L227" s="224" t="s">
        <v>834</v>
      </c>
      <c r="M227" s="225"/>
      <c r="N227" s="225"/>
      <c r="O227" s="225"/>
      <c r="P227" s="225"/>
      <c r="Q227" s="225"/>
      <c r="R227" s="225"/>
      <c r="S227" s="225"/>
      <c r="T227" s="225"/>
      <c r="V227" s="20"/>
      <c r="W227" s="17"/>
      <c r="X227" s="17"/>
      <c r="Y227" s="17"/>
      <c r="Z227" s="17"/>
      <c r="AA227" s="17"/>
      <c r="AB227" s="17"/>
      <c r="AC227" s="17"/>
      <c r="AD227" s="17"/>
      <c r="AE227" s="17"/>
    </row>
    <row r="228" spans="1:31" s="15" customFormat="1" ht="15" customHeight="1">
      <c r="A228" s="5" t="s">
        <v>835</v>
      </c>
      <c r="B228" s="5"/>
      <c r="C228" s="5"/>
      <c r="D228" s="5"/>
      <c r="E228" s="5"/>
      <c r="F228" s="5"/>
      <c r="G228" s="5"/>
      <c r="H228" s="5"/>
      <c r="I228" s="5"/>
      <c r="J228" s="5"/>
      <c r="K228" s="5"/>
      <c r="L228" s="223" t="s">
        <v>850</v>
      </c>
      <c r="M228" s="221"/>
      <c r="N228" s="221"/>
      <c r="O228" s="221"/>
      <c r="P228" s="221"/>
      <c r="Q228" s="221"/>
      <c r="R228" s="221"/>
      <c r="S228" s="221"/>
      <c r="T228" s="221"/>
      <c r="V228" s="20"/>
      <c r="W228" s="17"/>
      <c r="X228" s="17"/>
      <c r="Y228" s="17"/>
      <c r="Z228" s="17"/>
      <c r="AA228" s="17"/>
      <c r="AB228" s="17"/>
      <c r="AC228" s="17"/>
      <c r="AD228" s="17"/>
      <c r="AE228" s="17"/>
    </row>
    <row r="229" spans="1:31" s="15" customFormat="1" ht="15" customHeight="1">
      <c r="A229" s="220" t="s">
        <v>836</v>
      </c>
      <c r="B229" s="221"/>
      <c r="C229" s="221"/>
      <c r="D229" s="221"/>
      <c r="E229" s="221"/>
      <c r="F229" s="221"/>
      <c r="G229" s="221"/>
      <c r="H229" s="221"/>
      <c r="I229" s="221"/>
      <c r="J229" s="221"/>
      <c r="K229" s="221"/>
      <c r="L229" s="222"/>
      <c r="M229" s="222"/>
      <c r="N229" s="222"/>
      <c r="O229" s="222"/>
      <c r="P229" s="222"/>
      <c r="Q229" s="222"/>
      <c r="R229" s="222"/>
      <c r="S229" s="222"/>
      <c r="T229" s="222"/>
      <c r="V229" s="20"/>
      <c r="W229" s="17"/>
      <c r="X229" s="17"/>
      <c r="Y229" s="17"/>
      <c r="Z229" s="17"/>
      <c r="AA229" s="17"/>
      <c r="AB229" s="17"/>
      <c r="AC229" s="17"/>
      <c r="AD229" s="17"/>
      <c r="AE229" s="17"/>
    </row>
    <row r="230" spans="1:31" s="111" customFormat="1" ht="15" customHeight="1">
      <c r="A230" s="5" t="s">
        <v>757</v>
      </c>
      <c r="B230" s="5"/>
      <c r="C230" s="5"/>
      <c r="D230" s="5"/>
      <c r="E230" s="5"/>
      <c r="F230" s="5"/>
      <c r="G230" s="5"/>
      <c r="H230" s="5"/>
      <c r="I230" s="5"/>
      <c r="J230" s="5"/>
      <c r="K230" s="160"/>
      <c r="L230" s="5"/>
      <c r="M230" s="5"/>
      <c r="N230" s="5"/>
      <c r="O230" s="5"/>
      <c r="P230" s="5"/>
      <c r="Q230" s="5"/>
      <c r="R230" s="5"/>
      <c r="S230" s="5"/>
      <c r="T230" s="5"/>
      <c r="V230" s="112"/>
      <c r="W230" s="113"/>
      <c r="X230" s="113"/>
      <c r="Y230" s="113"/>
      <c r="Z230" s="113"/>
      <c r="AA230" s="113"/>
      <c r="AB230" s="113"/>
      <c r="AC230" s="113"/>
      <c r="AD230" s="113"/>
      <c r="AE230" s="113"/>
    </row>
    <row r="231" spans="1:31" s="15" customFormat="1" ht="15" customHeight="1">
      <c r="A231" s="5" t="s">
        <v>581</v>
      </c>
      <c r="B231" s="5"/>
      <c r="C231" s="5"/>
      <c r="D231" s="5"/>
      <c r="E231" s="5"/>
      <c r="F231" s="5"/>
      <c r="G231" s="5"/>
      <c r="H231" s="5"/>
      <c r="I231" s="5"/>
      <c r="J231" s="5"/>
      <c r="K231" s="5"/>
      <c r="L231" s="5"/>
      <c r="M231" s="93"/>
      <c r="N231" s="93"/>
      <c r="O231" s="93"/>
      <c r="P231" s="93"/>
      <c r="Q231" s="93"/>
      <c r="R231" s="93"/>
      <c r="S231" s="93"/>
      <c r="T231" s="93"/>
      <c r="V231" s="20"/>
      <c r="W231" s="17"/>
      <c r="X231" s="17"/>
      <c r="Y231" s="17"/>
      <c r="Z231" s="17"/>
      <c r="AA231" s="17"/>
      <c r="AB231" s="17"/>
      <c r="AC231" s="17"/>
      <c r="AD231" s="17"/>
      <c r="AE231" s="17"/>
    </row>
    <row r="232" spans="1:31" s="15" customFormat="1" ht="15" customHeight="1">
      <c r="A232" s="181" t="s">
        <v>851</v>
      </c>
      <c r="B232" s="161"/>
      <c r="C232" s="161"/>
      <c r="D232" s="161"/>
      <c r="E232" s="161"/>
      <c r="F232" s="160"/>
      <c r="G232" s="160"/>
      <c r="H232" s="160"/>
      <c r="I232" s="160"/>
      <c r="J232" s="160"/>
      <c r="K232" s="160"/>
      <c r="L232" s="5"/>
      <c r="M232" s="5"/>
      <c r="N232" s="5"/>
      <c r="O232" s="5"/>
      <c r="P232" s="5"/>
      <c r="Q232" s="5"/>
      <c r="R232" s="5"/>
      <c r="S232" s="5"/>
      <c r="T232" s="5"/>
      <c r="V232" s="20"/>
      <c r="W232" s="17"/>
      <c r="X232" s="17"/>
      <c r="Y232" s="17"/>
      <c r="Z232" s="17"/>
      <c r="AA232" s="17"/>
      <c r="AB232" s="17"/>
      <c r="AC232" s="17"/>
      <c r="AD232" s="17"/>
      <c r="AE232" s="17"/>
    </row>
    <row r="233" spans="1:31" s="15" customFormat="1" ht="15" customHeight="1">
      <c r="A233" s="5" t="s">
        <v>831</v>
      </c>
      <c r="B233" s="5"/>
      <c r="C233" s="5"/>
      <c r="D233" s="5"/>
      <c r="E233" s="5"/>
      <c r="F233" s="5"/>
      <c r="G233" s="5"/>
      <c r="H233" s="5"/>
      <c r="I233" s="5"/>
      <c r="J233" s="5"/>
      <c r="K233" s="5"/>
      <c r="L233" s="5" t="s">
        <v>833</v>
      </c>
      <c r="M233" s="5"/>
      <c r="N233" s="5"/>
      <c r="O233" s="5"/>
      <c r="P233" s="5"/>
      <c r="Q233" s="5"/>
      <c r="R233" s="5"/>
      <c r="S233" s="5"/>
      <c r="T233" s="93"/>
      <c r="V233" s="20"/>
      <c r="W233" s="17"/>
      <c r="X233" s="17"/>
      <c r="Y233" s="17"/>
      <c r="Z233" s="17"/>
      <c r="AA233" s="17"/>
      <c r="AB233" s="17"/>
      <c r="AC233" s="17"/>
      <c r="AD233" s="17"/>
      <c r="AE233" s="17"/>
    </row>
    <row r="234" spans="1:31" s="15" customFormat="1" ht="15" customHeight="1">
      <c r="A234" s="92" t="s">
        <v>849</v>
      </c>
      <c r="B234" s="161"/>
      <c r="C234" s="161"/>
      <c r="D234" s="161"/>
      <c r="E234" s="161"/>
      <c r="F234" s="160"/>
      <c r="G234" s="160"/>
      <c r="H234" s="160"/>
      <c r="I234" s="160"/>
      <c r="J234" s="160"/>
      <c r="K234" s="160"/>
      <c r="L234" s="5"/>
      <c r="M234" s="162"/>
      <c r="N234" s="163"/>
      <c r="O234" s="163"/>
      <c r="P234" s="163"/>
      <c r="Q234" s="164"/>
      <c r="R234" s="163"/>
      <c r="S234" s="164"/>
      <c r="T234" s="163"/>
      <c r="V234" s="20"/>
      <c r="W234" s="17"/>
      <c r="X234" s="17"/>
      <c r="Y234" s="17"/>
      <c r="Z234" s="17"/>
      <c r="AA234" s="17"/>
      <c r="AB234" s="17"/>
      <c r="AC234" s="17"/>
      <c r="AD234" s="17"/>
      <c r="AE234" s="17"/>
    </row>
    <row r="235" spans="1:31" s="15" customFormat="1" ht="15" customHeight="1">
      <c r="A235" s="5" t="s">
        <v>832</v>
      </c>
      <c r="B235" s="5"/>
      <c r="C235" s="5"/>
      <c r="D235" s="5"/>
      <c r="E235" s="5"/>
      <c r="F235" s="5"/>
      <c r="G235" s="5"/>
      <c r="H235" s="5"/>
      <c r="I235" s="5"/>
      <c r="J235" s="5"/>
      <c r="K235" s="5"/>
      <c r="L235" s="220" t="s">
        <v>830</v>
      </c>
      <c r="M235" s="221"/>
      <c r="N235" s="221"/>
      <c r="O235" s="221"/>
      <c r="P235" s="221"/>
      <c r="Q235" s="221"/>
      <c r="R235" s="221"/>
      <c r="S235" s="221"/>
      <c r="T235" s="221"/>
      <c r="V235" s="20"/>
      <c r="W235" s="17"/>
      <c r="X235" s="17"/>
      <c r="Y235" s="17"/>
      <c r="Z235" s="17"/>
      <c r="AA235" s="17"/>
      <c r="AB235" s="17"/>
      <c r="AC235" s="17"/>
      <c r="AD235" s="17"/>
      <c r="AE235" s="17"/>
    </row>
    <row r="236" spans="1:31" s="15" customFormat="1" ht="15" customHeight="1">
      <c r="A236" s="5" t="s">
        <v>758</v>
      </c>
      <c r="B236" s="5"/>
      <c r="C236" s="5"/>
      <c r="D236" s="5"/>
      <c r="E236" s="5"/>
      <c r="F236" s="5"/>
      <c r="G236" s="5"/>
      <c r="H236" s="5"/>
      <c r="I236" s="5"/>
      <c r="J236" s="5"/>
      <c r="K236" s="5"/>
      <c r="L236" s="5"/>
      <c r="M236" s="98"/>
      <c r="N236" s="97"/>
      <c r="O236" s="97"/>
      <c r="P236" s="97"/>
      <c r="Q236" s="98"/>
      <c r="R236" s="97"/>
      <c r="S236" s="98"/>
      <c r="T236" s="97"/>
      <c r="V236" s="20"/>
      <c r="W236" s="17"/>
      <c r="X236" s="17"/>
      <c r="Y236" s="17"/>
      <c r="Z236" s="17"/>
      <c r="AA236" s="17"/>
      <c r="AB236" s="17"/>
      <c r="AC236" s="17"/>
      <c r="AD236" s="17"/>
      <c r="AE236" s="17"/>
    </row>
    <row r="237" spans="1:31" s="15" customFormat="1" ht="15" customHeight="1">
      <c r="A237" s="5"/>
      <c r="B237" s="5"/>
      <c r="C237" s="5"/>
      <c r="D237" s="5"/>
      <c r="E237" s="5"/>
      <c r="F237" s="5"/>
      <c r="G237" s="5"/>
      <c r="H237" s="5"/>
      <c r="I237" s="5"/>
      <c r="J237" s="5"/>
      <c r="K237" s="5"/>
      <c r="L237" s="5"/>
      <c r="M237" s="98"/>
      <c r="N237" s="97"/>
      <c r="O237" s="97"/>
      <c r="P237" s="97"/>
      <c r="Q237" s="98"/>
      <c r="R237" s="97"/>
      <c r="S237" s="98"/>
      <c r="T237" s="97"/>
      <c r="V237" s="20"/>
      <c r="W237" s="17"/>
      <c r="X237" s="17"/>
      <c r="Y237" s="17"/>
      <c r="Z237" s="17"/>
      <c r="AA237" s="17"/>
      <c r="AB237" s="17"/>
      <c r="AC237" s="17"/>
      <c r="AD237" s="17"/>
      <c r="AE237" s="17"/>
    </row>
    <row r="238" spans="4:22" s="59" customFormat="1" ht="30" customHeight="1">
      <c r="D238" s="169"/>
      <c r="E238" s="202" t="s">
        <v>403</v>
      </c>
      <c r="F238" s="202"/>
      <c r="G238" s="202"/>
      <c r="H238" s="202"/>
      <c r="I238" s="202"/>
      <c r="J238" s="202"/>
      <c r="K238" s="202"/>
      <c r="L238" s="194" t="s">
        <v>399</v>
      </c>
      <c r="M238" s="194"/>
      <c r="N238" s="194"/>
      <c r="O238" s="194"/>
      <c r="P238" s="194"/>
      <c r="Q238" s="194"/>
      <c r="R238" s="194"/>
      <c r="S238" s="194"/>
      <c r="T238" s="194"/>
      <c r="U238" s="60"/>
      <c r="V238" s="84"/>
    </row>
    <row r="239" spans="5:22" ht="21" customHeight="1">
      <c r="E239" s="170"/>
      <c r="F239" s="63"/>
      <c r="G239" s="63"/>
      <c r="H239" s="63"/>
      <c r="I239" s="63"/>
      <c r="J239" s="63"/>
      <c r="K239" s="63"/>
      <c r="L239" s="64"/>
      <c r="M239" s="63"/>
      <c r="N239" s="65"/>
      <c r="O239" s="65"/>
      <c r="P239" s="65"/>
      <c r="Q239" s="66"/>
      <c r="R239" s="67"/>
      <c r="S239" s="68"/>
      <c r="T239" s="69" t="s">
        <v>1</v>
      </c>
      <c r="V239" s="84"/>
    </row>
    <row r="240" spans="1:22" ht="18" customHeight="1">
      <c r="A240" s="203" t="s">
        <v>22</v>
      </c>
      <c r="B240" s="203"/>
      <c r="C240" s="203"/>
      <c r="D240" s="203"/>
      <c r="E240" s="204"/>
      <c r="F240" s="183" t="s">
        <v>2</v>
      </c>
      <c r="G240" s="184"/>
      <c r="H240" s="184"/>
      <c r="I240" s="184"/>
      <c r="J240" s="184"/>
      <c r="K240" s="184"/>
      <c r="L240" s="184" t="s">
        <v>3</v>
      </c>
      <c r="M240" s="184"/>
      <c r="N240" s="184"/>
      <c r="O240" s="184"/>
      <c r="P240" s="185"/>
      <c r="Q240" s="183" t="s">
        <v>4</v>
      </c>
      <c r="R240" s="184"/>
      <c r="S240" s="184"/>
      <c r="T240" s="184"/>
      <c r="V240" s="84"/>
    </row>
    <row r="241" spans="1:22" ht="18" customHeight="1">
      <c r="A241" s="205"/>
      <c r="B241" s="205"/>
      <c r="C241" s="205"/>
      <c r="D241" s="205"/>
      <c r="E241" s="206"/>
      <c r="F241" s="192" t="s">
        <v>5</v>
      </c>
      <c r="G241" s="183" t="s">
        <v>6</v>
      </c>
      <c r="H241" s="184"/>
      <c r="I241" s="184"/>
      <c r="J241" s="184"/>
      <c r="K241" s="185"/>
      <c r="L241" s="186" t="s">
        <v>189</v>
      </c>
      <c r="M241" s="226" t="s">
        <v>7</v>
      </c>
      <c r="N241" s="199" t="s">
        <v>381</v>
      </c>
      <c r="O241" s="199" t="s">
        <v>382</v>
      </c>
      <c r="P241" s="189" t="s">
        <v>383</v>
      </c>
      <c r="Q241" s="183" t="s">
        <v>8</v>
      </c>
      <c r="R241" s="185"/>
      <c r="S241" s="183" t="s">
        <v>9</v>
      </c>
      <c r="T241" s="184"/>
      <c r="V241" s="84"/>
    </row>
    <row r="242" spans="1:22" ht="18" customHeight="1">
      <c r="A242" s="205"/>
      <c r="B242" s="205"/>
      <c r="C242" s="205"/>
      <c r="D242" s="205"/>
      <c r="E242" s="206"/>
      <c r="F242" s="198"/>
      <c r="G242" s="183" t="s">
        <v>10</v>
      </c>
      <c r="H242" s="184"/>
      <c r="I242" s="184"/>
      <c r="J242" s="185"/>
      <c r="K242" s="192" t="s">
        <v>11</v>
      </c>
      <c r="L242" s="209"/>
      <c r="M242" s="227"/>
      <c r="N242" s="200"/>
      <c r="O242" s="200"/>
      <c r="P242" s="190"/>
      <c r="Q242" s="192" t="s">
        <v>12</v>
      </c>
      <c r="R242" s="189" t="s">
        <v>38</v>
      </c>
      <c r="S242" s="192" t="s">
        <v>12</v>
      </c>
      <c r="T242" s="196" t="s">
        <v>38</v>
      </c>
      <c r="V242" s="84"/>
    </row>
    <row r="243" spans="1:22" ht="33" customHeight="1">
      <c r="A243" s="207"/>
      <c r="B243" s="207"/>
      <c r="C243" s="207"/>
      <c r="D243" s="207"/>
      <c r="E243" s="208"/>
      <c r="F243" s="193"/>
      <c r="G243" s="73" t="s">
        <v>13</v>
      </c>
      <c r="H243" s="75" t="s">
        <v>14</v>
      </c>
      <c r="I243" s="76" t="s">
        <v>15</v>
      </c>
      <c r="J243" s="72" t="s">
        <v>16</v>
      </c>
      <c r="K243" s="193"/>
      <c r="L243" s="210"/>
      <c r="M243" s="228"/>
      <c r="N243" s="201"/>
      <c r="O243" s="201"/>
      <c r="P243" s="191"/>
      <c r="Q243" s="193"/>
      <c r="R243" s="191"/>
      <c r="S243" s="193"/>
      <c r="T243" s="197"/>
      <c r="V243" s="84"/>
    </row>
    <row r="244" spans="1:22" s="71" customFormat="1" ht="4.5" customHeight="1">
      <c r="A244" s="74"/>
      <c r="B244" s="74"/>
      <c r="C244" s="74"/>
      <c r="D244" s="137"/>
      <c r="E244" s="137"/>
      <c r="F244" s="77"/>
      <c r="G244" s="77"/>
      <c r="H244" s="78"/>
      <c r="I244" s="77"/>
      <c r="J244" s="77"/>
      <c r="K244" s="77"/>
      <c r="L244" s="70"/>
      <c r="M244" s="78"/>
      <c r="N244" s="79"/>
      <c r="O244" s="79"/>
      <c r="P244" s="79"/>
      <c r="Q244" s="77"/>
      <c r="R244" s="79"/>
      <c r="S244" s="77"/>
      <c r="T244" s="79"/>
      <c r="U244" s="70"/>
      <c r="V244" s="84"/>
    </row>
    <row r="245" spans="1:31" s="15" customFormat="1" ht="24" customHeight="1">
      <c r="A245" s="70"/>
      <c r="B245" s="70"/>
      <c r="C245" s="3"/>
      <c r="D245" s="70"/>
      <c r="F245" s="7"/>
      <c r="G245" s="7"/>
      <c r="H245" s="7"/>
      <c r="I245" s="7"/>
      <c r="J245" s="7"/>
      <c r="K245" s="7"/>
      <c r="L245" s="31"/>
      <c r="M245" s="12"/>
      <c r="N245" s="32"/>
      <c r="O245" s="13"/>
      <c r="P245" s="13"/>
      <c r="Q245" s="7"/>
      <c r="R245" s="81"/>
      <c r="S245" s="7"/>
      <c r="T245" s="81"/>
      <c r="V245" s="20"/>
      <c r="W245" s="17"/>
      <c r="X245" s="17"/>
      <c r="Y245" s="17"/>
      <c r="Z245" s="17"/>
      <c r="AA245" s="17"/>
      <c r="AB245" s="17"/>
      <c r="AC245" s="17"/>
      <c r="AD245" s="17"/>
      <c r="AE245" s="17"/>
    </row>
    <row r="246" spans="1:31" s="15" customFormat="1" ht="24" customHeight="1">
      <c r="A246" s="70"/>
      <c r="B246" s="70"/>
      <c r="C246" s="3"/>
      <c r="D246" s="70"/>
      <c r="E246" s="15" t="s">
        <v>818</v>
      </c>
      <c r="F246" s="24" t="s">
        <v>167</v>
      </c>
      <c r="G246" s="24" t="s">
        <v>168</v>
      </c>
      <c r="H246" s="24" t="s">
        <v>17</v>
      </c>
      <c r="I246" s="24" t="s">
        <v>169</v>
      </c>
      <c r="J246" s="24" t="s">
        <v>170</v>
      </c>
      <c r="K246" s="24" t="s">
        <v>171</v>
      </c>
      <c r="L246" s="26" t="s">
        <v>17</v>
      </c>
      <c r="M246" s="9" t="s">
        <v>17</v>
      </c>
      <c r="N246" s="27" t="s">
        <v>17</v>
      </c>
      <c r="O246" s="11" t="s">
        <v>17</v>
      </c>
      <c r="P246" s="11" t="s">
        <v>17</v>
      </c>
      <c r="Q246" s="24" t="s">
        <v>166</v>
      </c>
      <c r="R246" s="29">
        <v>9.89</v>
      </c>
      <c r="S246" s="23" t="s">
        <v>224</v>
      </c>
      <c r="T246" s="29">
        <v>58.44</v>
      </c>
      <c r="V246" s="20"/>
      <c r="W246" s="17"/>
      <c r="X246" s="17"/>
      <c r="Y246" s="17"/>
      <c r="Z246" s="17"/>
      <c r="AA246" s="17"/>
      <c r="AB246" s="17"/>
      <c r="AC246" s="17"/>
      <c r="AD246" s="17"/>
      <c r="AE246" s="17"/>
    </row>
    <row r="247" spans="1:31" s="15" customFormat="1" ht="24" customHeight="1">
      <c r="A247" s="70"/>
      <c r="B247" s="70"/>
      <c r="C247" s="3"/>
      <c r="D247" s="70"/>
      <c r="E247" s="15" t="s">
        <v>819</v>
      </c>
      <c r="F247" s="24" t="s">
        <v>167</v>
      </c>
      <c r="G247" s="7">
        <v>206081013</v>
      </c>
      <c r="H247" s="7"/>
      <c r="I247" s="7">
        <v>1932600</v>
      </c>
      <c r="J247" s="7">
        <v>2541108</v>
      </c>
      <c r="K247" s="7">
        <v>1568270396</v>
      </c>
      <c r="L247" s="31"/>
      <c r="M247" s="12"/>
      <c r="N247" s="32"/>
      <c r="O247" s="13"/>
      <c r="P247" s="13"/>
      <c r="Q247" s="7"/>
      <c r="R247" s="81"/>
      <c r="S247" s="7"/>
      <c r="T247" s="81"/>
      <c r="V247" s="20"/>
      <c r="W247" s="17"/>
      <c r="X247" s="17"/>
      <c r="Y247" s="17"/>
      <c r="Z247" s="17"/>
      <c r="AA247" s="17"/>
      <c r="AB247" s="17"/>
      <c r="AC247" s="17"/>
      <c r="AD247" s="17"/>
      <c r="AE247" s="17"/>
    </row>
    <row r="248" spans="1:31" s="15" customFormat="1" ht="24" customHeight="1">
      <c r="A248" s="70"/>
      <c r="B248" s="70"/>
      <c r="C248" s="3"/>
      <c r="D248" s="70"/>
      <c r="E248" s="15" t="s">
        <v>820</v>
      </c>
      <c r="F248" s="7">
        <f>F247-F246</f>
        <v>0</v>
      </c>
      <c r="G248" s="7">
        <f>G247-G246</f>
        <v>43211</v>
      </c>
      <c r="H248" s="7"/>
      <c r="I248" s="7">
        <f>I247-I246</f>
        <v>0</v>
      </c>
      <c r="J248" s="7">
        <f>J247-J246</f>
        <v>0</v>
      </c>
      <c r="K248" s="7">
        <f>K247-K246</f>
        <v>-43211</v>
      </c>
      <c r="L248" s="31"/>
      <c r="M248" s="12"/>
      <c r="N248" s="32"/>
      <c r="O248" s="13"/>
      <c r="P248" s="13"/>
      <c r="Q248" s="7"/>
      <c r="R248" s="81"/>
      <c r="S248" s="7"/>
      <c r="T248" s="81"/>
      <c r="V248" s="20"/>
      <c r="W248" s="17"/>
      <c r="X248" s="17"/>
      <c r="Y248" s="17"/>
      <c r="Z248" s="17"/>
      <c r="AA248" s="17"/>
      <c r="AB248" s="17"/>
      <c r="AC248" s="17"/>
      <c r="AD248" s="17"/>
      <c r="AE248" s="17"/>
    </row>
    <row r="249" spans="1:31" s="15" customFormat="1" ht="24" customHeight="1">
      <c r="A249" s="70"/>
      <c r="B249" s="70"/>
      <c r="C249" s="3"/>
      <c r="D249" s="70"/>
      <c r="E249" s="15" t="s">
        <v>821</v>
      </c>
      <c r="F249" s="24" t="s">
        <v>183</v>
      </c>
      <c r="G249" s="24" t="s">
        <v>184</v>
      </c>
      <c r="H249" s="24" t="s">
        <v>139</v>
      </c>
      <c r="I249" s="24" t="s">
        <v>185</v>
      </c>
      <c r="J249" s="24" t="s">
        <v>186</v>
      </c>
      <c r="K249" s="24" t="s">
        <v>187</v>
      </c>
      <c r="L249" s="26"/>
      <c r="M249" s="9"/>
      <c r="N249" s="27"/>
      <c r="O249" s="11"/>
      <c r="P249" s="11"/>
      <c r="Q249" s="24" t="s">
        <v>188</v>
      </c>
      <c r="R249" s="29">
        <v>10.35</v>
      </c>
      <c r="S249" s="23" t="s">
        <v>223</v>
      </c>
      <c r="T249" s="29">
        <v>50.59</v>
      </c>
      <c r="V249" s="20"/>
      <c r="W249" s="17"/>
      <c r="X249" s="17"/>
      <c r="Y249" s="17"/>
      <c r="Z249" s="17"/>
      <c r="AA249" s="17"/>
      <c r="AB249" s="17"/>
      <c r="AC249" s="17"/>
      <c r="AD249" s="17"/>
      <c r="AE249" s="17"/>
    </row>
    <row r="250" spans="1:31" s="15" customFormat="1" ht="24" customHeight="1">
      <c r="A250" s="70"/>
      <c r="B250" s="70"/>
      <c r="C250" s="3"/>
      <c r="D250" s="70"/>
      <c r="E250" s="15" t="s">
        <v>822</v>
      </c>
      <c r="F250" s="7">
        <f aca="true" t="shared" si="28" ref="F250:K250">F248+F249</f>
        <v>2803203467</v>
      </c>
      <c r="G250" s="7">
        <f t="shared" si="28"/>
        <v>549886430</v>
      </c>
      <c r="H250" s="7">
        <f t="shared" si="28"/>
        <v>104422</v>
      </c>
      <c r="I250" s="7">
        <f t="shared" si="28"/>
        <v>202058416</v>
      </c>
      <c r="J250" s="7">
        <f t="shared" si="28"/>
        <v>5815162</v>
      </c>
      <c r="K250" s="7">
        <f t="shared" si="28"/>
        <v>2045339037</v>
      </c>
      <c r="L250" s="31"/>
      <c r="M250" s="12"/>
      <c r="N250" s="32"/>
      <c r="O250" s="13"/>
      <c r="P250" s="13"/>
      <c r="Q250" s="7"/>
      <c r="R250" s="81"/>
      <c r="S250" s="7"/>
      <c r="T250" s="81"/>
      <c r="V250" s="20"/>
      <c r="W250" s="17"/>
      <c r="X250" s="17"/>
      <c r="Y250" s="17"/>
      <c r="Z250" s="17"/>
      <c r="AA250" s="17"/>
      <c r="AB250" s="17"/>
      <c r="AC250" s="17"/>
      <c r="AD250" s="17"/>
      <c r="AE250" s="17"/>
    </row>
    <row r="251" spans="1:31" s="15" customFormat="1" ht="24" customHeight="1">
      <c r="A251" s="70"/>
      <c r="B251" s="70"/>
      <c r="C251" s="3"/>
      <c r="D251" s="70"/>
      <c r="E251" s="15" t="s">
        <v>823</v>
      </c>
      <c r="F251" s="7"/>
      <c r="G251" s="7">
        <v>403360185</v>
      </c>
      <c r="H251" s="7"/>
      <c r="I251" s="7"/>
      <c r="J251" s="7"/>
      <c r="K251" s="7">
        <v>1944087486</v>
      </c>
      <c r="L251" s="31"/>
      <c r="M251" s="12"/>
      <c r="N251" s="32"/>
      <c r="O251" s="13"/>
      <c r="P251" s="13"/>
      <c r="Q251" s="7"/>
      <c r="R251" s="81"/>
      <c r="S251" s="7"/>
      <c r="T251" s="81"/>
      <c r="V251" s="20"/>
      <c r="W251" s="17"/>
      <c r="X251" s="17"/>
      <c r="Y251" s="17"/>
      <c r="Z251" s="17"/>
      <c r="AA251" s="17"/>
      <c r="AB251" s="17"/>
      <c r="AC251" s="17"/>
      <c r="AD251" s="17"/>
      <c r="AE251" s="17"/>
    </row>
    <row r="252" spans="1:31" s="15" customFormat="1" ht="24" customHeight="1">
      <c r="A252" s="70"/>
      <c r="B252" s="70"/>
      <c r="C252" s="3"/>
      <c r="D252" s="70"/>
      <c r="E252" s="15" t="s">
        <v>824</v>
      </c>
      <c r="F252" s="7"/>
      <c r="G252" s="7">
        <f>G248+G251</f>
        <v>403403396</v>
      </c>
      <c r="H252" s="7"/>
      <c r="I252" s="7"/>
      <c r="J252" s="7"/>
      <c r="K252" s="7">
        <f>K248+K251</f>
        <v>1944044275</v>
      </c>
      <c r="L252" s="31"/>
      <c r="M252" s="12"/>
      <c r="N252" s="32"/>
      <c r="O252" s="13"/>
      <c r="P252" s="13"/>
      <c r="Q252" s="7"/>
      <c r="R252" s="81"/>
      <c r="S252" s="7"/>
      <c r="T252" s="81"/>
      <c r="V252" s="20"/>
      <c r="W252" s="17"/>
      <c r="X252" s="17"/>
      <c r="Y252" s="17"/>
      <c r="Z252" s="17"/>
      <c r="AA252" s="17"/>
      <c r="AB252" s="17"/>
      <c r="AC252" s="17"/>
      <c r="AD252" s="17"/>
      <c r="AE252" s="17"/>
    </row>
    <row r="253" spans="4:22" s="59" customFormat="1" ht="30" customHeight="1">
      <c r="D253" s="169"/>
      <c r="E253" s="202" t="s">
        <v>0</v>
      </c>
      <c r="F253" s="202"/>
      <c r="G253" s="202"/>
      <c r="H253" s="202"/>
      <c r="I253" s="202"/>
      <c r="J253" s="202"/>
      <c r="K253" s="202"/>
      <c r="L253" s="194" t="s">
        <v>399</v>
      </c>
      <c r="M253" s="194"/>
      <c r="N253" s="194"/>
      <c r="O253" s="194"/>
      <c r="P253" s="194"/>
      <c r="Q253" s="194"/>
      <c r="R253" s="195"/>
      <c r="S253" s="195"/>
      <c r="T253" s="195"/>
      <c r="U253" s="60"/>
      <c r="V253" s="84"/>
    </row>
    <row r="254" spans="5:22" ht="21" customHeight="1">
      <c r="E254" s="170"/>
      <c r="F254" s="63"/>
      <c r="G254" s="63"/>
      <c r="H254" s="63"/>
      <c r="I254" s="63"/>
      <c r="J254" s="63"/>
      <c r="K254" s="63"/>
      <c r="L254" s="64"/>
      <c r="M254" s="63"/>
      <c r="N254" s="65"/>
      <c r="O254" s="65"/>
      <c r="P254" s="65"/>
      <c r="Q254" s="66"/>
      <c r="R254" s="67"/>
      <c r="S254" s="68"/>
      <c r="T254" s="69" t="s">
        <v>1</v>
      </c>
      <c r="V254" s="84"/>
    </row>
    <row r="255" spans="1:22" ht="18" customHeight="1">
      <c r="A255" s="203" t="s">
        <v>22</v>
      </c>
      <c r="B255" s="213"/>
      <c r="C255" s="213"/>
      <c r="D255" s="213"/>
      <c r="E255" s="214"/>
      <c r="F255" s="183" t="s">
        <v>2</v>
      </c>
      <c r="G255" s="184"/>
      <c r="H255" s="184"/>
      <c r="I255" s="184"/>
      <c r="J255" s="184"/>
      <c r="K255" s="184"/>
      <c r="L255" s="184" t="s">
        <v>3</v>
      </c>
      <c r="M255" s="184"/>
      <c r="N255" s="184"/>
      <c r="O255" s="184"/>
      <c r="P255" s="185"/>
      <c r="Q255" s="183" t="s">
        <v>4</v>
      </c>
      <c r="R255" s="184"/>
      <c r="S255" s="184"/>
      <c r="T255" s="184"/>
      <c r="V255" s="84"/>
    </row>
    <row r="256" spans="1:22" ht="18" customHeight="1">
      <c r="A256" s="215"/>
      <c r="B256" s="215"/>
      <c r="C256" s="215"/>
      <c r="D256" s="215"/>
      <c r="E256" s="216"/>
      <c r="F256" s="192" t="s">
        <v>5</v>
      </c>
      <c r="G256" s="183" t="s">
        <v>6</v>
      </c>
      <c r="H256" s="184"/>
      <c r="I256" s="184"/>
      <c r="J256" s="184"/>
      <c r="K256" s="185"/>
      <c r="L256" s="186" t="s">
        <v>189</v>
      </c>
      <c r="M256" s="226" t="s">
        <v>7</v>
      </c>
      <c r="N256" s="199" t="s">
        <v>381</v>
      </c>
      <c r="O256" s="199" t="s">
        <v>382</v>
      </c>
      <c r="P256" s="189" t="s">
        <v>383</v>
      </c>
      <c r="Q256" s="183" t="s">
        <v>8</v>
      </c>
      <c r="R256" s="185"/>
      <c r="S256" s="183" t="s">
        <v>9</v>
      </c>
      <c r="T256" s="184"/>
      <c r="V256" s="84"/>
    </row>
    <row r="257" spans="1:22" ht="18" customHeight="1">
      <c r="A257" s="215"/>
      <c r="B257" s="215"/>
      <c r="C257" s="215"/>
      <c r="D257" s="215"/>
      <c r="E257" s="216"/>
      <c r="F257" s="198"/>
      <c r="G257" s="229" t="s">
        <v>10</v>
      </c>
      <c r="H257" s="207"/>
      <c r="I257" s="207"/>
      <c r="J257" s="208"/>
      <c r="K257" s="192" t="s">
        <v>11</v>
      </c>
      <c r="L257" s="187"/>
      <c r="M257" s="227"/>
      <c r="N257" s="200"/>
      <c r="O257" s="200"/>
      <c r="P257" s="190"/>
      <c r="Q257" s="192" t="s">
        <v>12</v>
      </c>
      <c r="R257" s="189" t="s">
        <v>38</v>
      </c>
      <c r="S257" s="192" t="s">
        <v>12</v>
      </c>
      <c r="T257" s="196" t="s">
        <v>38</v>
      </c>
      <c r="V257" s="84"/>
    </row>
    <row r="258" spans="1:22" ht="33" customHeight="1">
      <c r="A258" s="217"/>
      <c r="B258" s="217"/>
      <c r="C258" s="217"/>
      <c r="D258" s="217"/>
      <c r="E258" s="218"/>
      <c r="F258" s="193"/>
      <c r="G258" s="73" t="s">
        <v>13</v>
      </c>
      <c r="H258" s="75" t="s">
        <v>14</v>
      </c>
      <c r="I258" s="76" t="s">
        <v>15</v>
      </c>
      <c r="J258" s="72" t="s">
        <v>16</v>
      </c>
      <c r="K258" s="193"/>
      <c r="L258" s="188"/>
      <c r="M258" s="228"/>
      <c r="N258" s="201"/>
      <c r="O258" s="201"/>
      <c r="P258" s="191"/>
      <c r="Q258" s="193"/>
      <c r="R258" s="191"/>
      <c r="S258" s="193"/>
      <c r="T258" s="197"/>
      <c r="V258" s="84"/>
    </row>
    <row r="259" spans="1:22" s="71" customFormat="1" ht="4.5" customHeight="1">
      <c r="A259" s="74"/>
      <c r="B259" s="74"/>
      <c r="C259" s="74"/>
      <c r="D259" s="137"/>
      <c r="E259" s="137"/>
      <c r="F259" s="77"/>
      <c r="G259" s="77"/>
      <c r="H259" s="78"/>
      <c r="I259" s="77"/>
      <c r="J259" s="77"/>
      <c r="K259" s="77"/>
      <c r="L259" s="70"/>
      <c r="M259" s="78"/>
      <c r="N259" s="79"/>
      <c r="O259" s="79"/>
      <c r="P259" s="79"/>
      <c r="Q259" s="77"/>
      <c r="R259" s="79"/>
      <c r="S259" s="77"/>
      <c r="T259" s="79"/>
      <c r="U259" s="70"/>
      <c r="V259" s="84"/>
    </row>
    <row r="260" spans="4:31" s="1" customFormat="1" ht="24" customHeight="1">
      <c r="D260" s="15"/>
      <c r="E260" s="15"/>
      <c r="U260" s="17"/>
      <c r="V260" s="84"/>
      <c r="W260" s="2"/>
      <c r="X260" s="2"/>
      <c r="Y260" s="2"/>
      <c r="Z260" s="2"/>
      <c r="AA260" s="2"/>
      <c r="AB260" s="2"/>
      <c r="AC260" s="2"/>
      <c r="AD260" s="2"/>
      <c r="AE260" s="2"/>
    </row>
    <row r="261" spans="4:31" s="1" customFormat="1" ht="24" customHeight="1">
      <c r="D261" s="15"/>
      <c r="E261" s="15"/>
      <c r="U261" s="17"/>
      <c r="V261" s="84"/>
      <c r="W261" s="2"/>
      <c r="X261" s="2"/>
      <c r="Y261" s="2"/>
      <c r="Z261" s="2"/>
      <c r="AA261" s="2"/>
      <c r="AB261" s="2"/>
      <c r="AC261" s="2"/>
      <c r="AD261" s="2"/>
      <c r="AE261" s="2"/>
    </row>
    <row r="262" spans="4:31" s="1" customFormat="1" ht="24" customHeight="1">
      <c r="D262" s="15"/>
      <c r="E262" s="15"/>
      <c r="U262" s="17"/>
      <c r="V262" s="84"/>
      <c r="W262" s="2"/>
      <c r="X262" s="2"/>
      <c r="Y262" s="2"/>
      <c r="Z262" s="2"/>
      <c r="AA262" s="2"/>
      <c r="AB262" s="2"/>
      <c r="AC262" s="2"/>
      <c r="AD262" s="2"/>
      <c r="AE262" s="2"/>
    </row>
    <row r="263" spans="4:22" s="71" customFormat="1" ht="21" customHeight="1">
      <c r="D263" s="70"/>
      <c r="E263" s="70"/>
      <c r="U263" s="70"/>
      <c r="V263" s="84"/>
    </row>
    <row r="264" spans="4:22" s="71" customFormat="1" ht="21" customHeight="1">
      <c r="D264" s="70"/>
      <c r="E264" s="70"/>
      <c r="U264" s="70"/>
      <c r="V264" s="84"/>
    </row>
    <row r="265" spans="4:22" s="71" customFormat="1" ht="24" customHeight="1">
      <c r="D265" s="70"/>
      <c r="E265" s="70"/>
      <c r="U265" s="70"/>
      <c r="V265" s="84"/>
    </row>
    <row r="266" spans="1:22" s="71" customFormat="1" ht="4.5" customHeight="1">
      <c r="A266" s="74"/>
      <c r="B266" s="74"/>
      <c r="C266" s="74"/>
      <c r="D266" s="137"/>
      <c r="E266" s="137"/>
      <c r="F266" s="77"/>
      <c r="G266" s="77"/>
      <c r="H266" s="78"/>
      <c r="I266" s="77"/>
      <c r="J266" s="77"/>
      <c r="K266" s="77"/>
      <c r="L266" s="70"/>
      <c r="M266" s="78"/>
      <c r="N266" s="79"/>
      <c r="O266" s="79"/>
      <c r="P266" s="79"/>
      <c r="Q266" s="77"/>
      <c r="R266" s="79"/>
      <c r="S266" s="77"/>
      <c r="T266" s="79"/>
      <c r="U266" s="70"/>
      <c r="V266" s="84"/>
    </row>
    <row r="267" spans="1:22" s="71" customFormat="1" ht="31.5" customHeight="1">
      <c r="A267" s="70"/>
      <c r="B267" s="70"/>
      <c r="C267" s="3"/>
      <c r="D267" s="70"/>
      <c r="E267" s="15"/>
      <c r="F267" s="7"/>
      <c r="G267" s="7"/>
      <c r="H267" s="7"/>
      <c r="I267" s="7"/>
      <c r="J267" s="7"/>
      <c r="K267" s="7"/>
      <c r="L267" s="6"/>
      <c r="M267" s="99"/>
      <c r="N267" s="82"/>
      <c r="O267" s="82"/>
      <c r="P267" s="82"/>
      <c r="Q267" s="7"/>
      <c r="R267" s="100"/>
      <c r="S267" s="7"/>
      <c r="T267" s="100"/>
      <c r="U267" s="70"/>
      <c r="V267" s="84"/>
    </row>
    <row r="268" spans="1:22" s="71" customFormat="1" ht="31.5" customHeight="1">
      <c r="A268" s="70"/>
      <c r="B268" s="70"/>
      <c r="C268" s="3"/>
      <c r="D268" s="70"/>
      <c r="E268" s="15"/>
      <c r="F268" s="7"/>
      <c r="G268" s="7"/>
      <c r="H268" s="7"/>
      <c r="I268" s="7"/>
      <c r="J268" s="7"/>
      <c r="K268" s="7"/>
      <c r="L268" s="6"/>
      <c r="M268" s="99"/>
      <c r="N268" s="82"/>
      <c r="O268" s="82"/>
      <c r="P268" s="82"/>
      <c r="Q268" s="7"/>
      <c r="R268" s="100"/>
      <c r="S268" s="7"/>
      <c r="T268" s="100"/>
      <c r="U268" s="70"/>
      <c r="V268" s="84"/>
    </row>
    <row r="269" spans="1:22" s="71" customFormat="1" ht="31.5" customHeight="1">
      <c r="A269" s="70"/>
      <c r="B269" s="70"/>
      <c r="C269" s="3"/>
      <c r="D269" s="70"/>
      <c r="E269" s="15"/>
      <c r="F269" s="7"/>
      <c r="G269" s="7"/>
      <c r="H269" s="7"/>
      <c r="I269" s="7"/>
      <c r="J269" s="7"/>
      <c r="K269" s="7"/>
      <c r="L269" s="6"/>
      <c r="M269" s="99"/>
      <c r="N269" s="82"/>
      <c r="O269" s="82"/>
      <c r="P269" s="82"/>
      <c r="Q269" s="7"/>
      <c r="R269" s="100"/>
      <c r="S269" s="7"/>
      <c r="T269" s="100"/>
      <c r="U269" s="70"/>
      <c r="V269" s="84"/>
    </row>
    <row r="270" spans="1:22" s="71" customFormat="1" ht="31.5" customHeight="1">
      <c r="A270" s="70"/>
      <c r="B270" s="70"/>
      <c r="C270" s="3"/>
      <c r="D270" s="70"/>
      <c r="E270" s="15"/>
      <c r="F270" s="7"/>
      <c r="G270" s="7"/>
      <c r="H270" s="7"/>
      <c r="I270" s="7"/>
      <c r="J270" s="7"/>
      <c r="K270" s="7"/>
      <c r="L270" s="6"/>
      <c r="M270" s="99"/>
      <c r="N270" s="82"/>
      <c r="O270" s="82"/>
      <c r="P270" s="82"/>
      <c r="Q270" s="7"/>
      <c r="R270" s="100"/>
      <c r="S270" s="7"/>
      <c r="T270" s="100"/>
      <c r="U270" s="70"/>
      <c r="V270" s="84"/>
    </row>
    <row r="271" spans="1:22" s="71" customFormat="1" ht="31.5" customHeight="1">
      <c r="A271" s="70"/>
      <c r="B271" s="70"/>
      <c r="C271" s="3"/>
      <c r="D271" s="70"/>
      <c r="E271" s="15"/>
      <c r="F271" s="7"/>
      <c r="G271" s="7"/>
      <c r="H271" s="7"/>
      <c r="I271" s="7"/>
      <c r="J271" s="7"/>
      <c r="K271" s="7"/>
      <c r="L271" s="6"/>
      <c r="M271" s="99"/>
      <c r="N271" s="82"/>
      <c r="O271" s="82"/>
      <c r="P271" s="82"/>
      <c r="Q271" s="7"/>
      <c r="R271" s="100"/>
      <c r="S271" s="7"/>
      <c r="T271" s="100"/>
      <c r="U271" s="70"/>
      <c r="V271" s="84"/>
    </row>
    <row r="272" spans="1:22" s="71" customFormat="1" ht="77.25" customHeight="1">
      <c r="A272" s="70"/>
      <c r="B272" s="70"/>
      <c r="C272" s="3"/>
      <c r="D272" s="70"/>
      <c r="E272" s="15"/>
      <c r="F272" s="7"/>
      <c r="G272" s="7"/>
      <c r="H272" s="7"/>
      <c r="I272" s="7"/>
      <c r="J272" s="7"/>
      <c r="K272" s="7"/>
      <c r="L272" s="6"/>
      <c r="M272" s="99"/>
      <c r="N272" s="82"/>
      <c r="O272" s="82"/>
      <c r="P272" s="82"/>
      <c r="Q272" s="7"/>
      <c r="R272" s="100"/>
      <c r="S272" s="7"/>
      <c r="T272" s="100"/>
      <c r="U272" s="70"/>
      <c r="V272" s="84"/>
    </row>
    <row r="273" spans="1:22" s="71" customFormat="1" ht="15.75" customHeight="1">
      <c r="A273" s="70"/>
      <c r="B273" s="70"/>
      <c r="C273" s="3"/>
      <c r="D273" s="70"/>
      <c r="E273" s="15"/>
      <c r="F273" s="7"/>
      <c r="G273" s="7"/>
      <c r="H273" s="7"/>
      <c r="I273" s="7"/>
      <c r="J273" s="7"/>
      <c r="K273" s="7"/>
      <c r="L273" s="6"/>
      <c r="M273" s="101"/>
      <c r="N273" s="82"/>
      <c r="O273" s="82"/>
      <c r="P273" s="82"/>
      <c r="Q273" s="7"/>
      <c r="R273" s="100"/>
      <c r="S273" s="7"/>
      <c r="T273" s="100"/>
      <c r="U273" s="70"/>
      <c r="V273" s="84"/>
    </row>
    <row r="274" spans="1:22" s="71" customFormat="1" ht="15.75" customHeight="1">
      <c r="A274" s="70"/>
      <c r="B274" s="70"/>
      <c r="C274" s="3"/>
      <c r="D274" s="70"/>
      <c r="E274" s="15"/>
      <c r="F274" s="7"/>
      <c r="G274" s="7"/>
      <c r="H274" s="7"/>
      <c r="I274" s="7"/>
      <c r="J274" s="7"/>
      <c r="K274" s="7"/>
      <c r="L274" s="6"/>
      <c r="M274" s="101"/>
      <c r="N274" s="82"/>
      <c r="O274" s="82"/>
      <c r="P274" s="82"/>
      <c r="Q274" s="7"/>
      <c r="R274" s="100"/>
      <c r="S274" s="7"/>
      <c r="T274" s="100"/>
      <c r="U274" s="70"/>
      <c r="V274" s="84"/>
    </row>
    <row r="275" spans="1:22" s="71" customFormat="1" ht="15.75" customHeight="1">
      <c r="A275" s="70"/>
      <c r="B275" s="70"/>
      <c r="C275" s="3"/>
      <c r="D275" s="70"/>
      <c r="E275" s="15"/>
      <c r="F275" s="7"/>
      <c r="G275" s="7"/>
      <c r="H275" s="7"/>
      <c r="I275" s="7"/>
      <c r="J275" s="7"/>
      <c r="K275" s="7"/>
      <c r="L275" s="6"/>
      <c r="M275" s="101"/>
      <c r="N275" s="82"/>
      <c r="O275" s="82"/>
      <c r="P275" s="82"/>
      <c r="Q275" s="7"/>
      <c r="R275" s="100"/>
      <c r="S275" s="7"/>
      <c r="T275" s="100"/>
      <c r="U275" s="70"/>
      <c r="V275" s="84"/>
    </row>
    <row r="276" spans="1:22" s="71" customFormat="1" ht="15" customHeight="1">
      <c r="A276" s="70"/>
      <c r="B276" s="70"/>
      <c r="C276" s="3"/>
      <c r="D276" s="70"/>
      <c r="E276" s="15"/>
      <c r="F276" s="7"/>
      <c r="G276" s="7"/>
      <c r="H276" s="7"/>
      <c r="I276" s="7"/>
      <c r="J276" s="7"/>
      <c r="K276" s="7"/>
      <c r="L276" s="6"/>
      <c r="M276" s="101"/>
      <c r="N276" s="82"/>
      <c r="O276" s="82"/>
      <c r="P276" s="82"/>
      <c r="Q276" s="7"/>
      <c r="R276" s="100"/>
      <c r="S276" s="7"/>
      <c r="T276" s="100"/>
      <c r="U276" s="70"/>
      <c r="V276" s="84"/>
    </row>
    <row r="277" spans="1:22" s="71" customFormat="1" ht="48.75" customHeight="1">
      <c r="A277" s="70"/>
      <c r="B277" s="70"/>
      <c r="C277" s="3"/>
      <c r="D277" s="70"/>
      <c r="E277" s="15"/>
      <c r="F277" s="7"/>
      <c r="G277" s="7"/>
      <c r="H277" s="7"/>
      <c r="I277" s="7"/>
      <c r="J277" s="7"/>
      <c r="K277" s="7"/>
      <c r="L277" s="6"/>
      <c r="M277" s="101"/>
      <c r="N277" s="82"/>
      <c r="O277" s="82"/>
      <c r="P277" s="82"/>
      <c r="Q277" s="7"/>
      <c r="R277" s="100"/>
      <c r="S277" s="7"/>
      <c r="T277" s="100"/>
      <c r="U277" s="70"/>
      <c r="V277" s="84"/>
    </row>
    <row r="278" spans="1:23" s="71" customFormat="1" ht="23.25" customHeight="1">
      <c r="A278" s="70"/>
      <c r="B278" s="70"/>
      <c r="C278" s="3"/>
      <c r="D278" s="70"/>
      <c r="E278" s="15"/>
      <c r="F278" s="7"/>
      <c r="G278" s="7"/>
      <c r="H278" s="7"/>
      <c r="I278" s="7"/>
      <c r="J278" s="7"/>
      <c r="K278" s="7"/>
      <c r="L278" s="6"/>
      <c r="M278" s="101"/>
      <c r="N278" s="82"/>
      <c r="O278" s="82"/>
      <c r="P278" s="82"/>
      <c r="Q278" s="7"/>
      <c r="R278" s="100"/>
      <c r="S278" s="7"/>
      <c r="T278" s="100"/>
      <c r="U278" s="70"/>
      <c r="V278" s="84">
        <v>2606075160</v>
      </c>
      <c r="W278" s="71">
        <v>518770322</v>
      </c>
    </row>
    <row r="279" spans="1:26" s="1" customFormat="1" ht="27" customHeight="1">
      <c r="A279" s="230" t="s">
        <v>206</v>
      </c>
      <c r="B279" s="230"/>
      <c r="C279" s="230"/>
      <c r="D279" s="230"/>
      <c r="E279" s="230" t="s">
        <v>207</v>
      </c>
      <c r="F279" s="23" t="s">
        <v>119</v>
      </c>
      <c r="G279" s="23" t="s">
        <v>120</v>
      </c>
      <c r="H279" s="24" t="s">
        <v>73</v>
      </c>
      <c r="I279" s="23" t="s">
        <v>112</v>
      </c>
      <c r="J279" s="24" t="s">
        <v>92</v>
      </c>
      <c r="K279" s="25" t="s">
        <v>113</v>
      </c>
      <c r="L279" s="26"/>
      <c r="M279" s="9"/>
      <c r="N279" s="27"/>
      <c r="O279" s="11"/>
      <c r="P279" s="11"/>
      <c r="Q279" s="24" t="s">
        <v>93</v>
      </c>
      <c r="R279" s="29">
        <v>10.35</v>
      </c>
      <c r="S279" s="25" t="s">
        <v>105</v>
      </c>
      <c r="T279" s="30">
        <v>49.05</v>
      </c>
      <c r="U279" s="15"/>
      <c r="V279" s="84">
        <f>F279+2500000</f>
        <v>2608575160</v>
      </c>
      <c r="W279" s="84">
        <f>G279+2500000</f>
        <v>521270322</v>
      </c>
      <c r="X279" s="84"/>
      <c r="Z279" s="84"/>
    </row>
    <row r="280" spans="1:22" s="92" customFormat="1" ht="15" customHeight="1">
      <c r="A280" s="5" t="s">
        <v>208</v>
      </c>
      <c r="B280" s="90"/>
      <c r="C280" s="90"/>
      <c r="D280" s="90"/>
      <c r="E280" s="90"/>
      <c r="F280" s="91"/>
      <c r="G280" s="91"/>
      <c r="H280" s="91"/>
      <c r="I280" s="91"/>
      <c r="J280" s="91"/>
      <c r="K280" s="91"/>
      <c r="L280" s="5" t="s">
        <v>104</v>
      </c>
      <c r="V280" s="102"/>
    </row>
    <row r="281" spans="1:22" s="92" customFormat="1" ht="15" customHeight="1">
      <c r="A281" s="5" t="s">
        <v>209</v>
      </c>
      <c r="B281" s="90"/>
      <c r="C281" s="90"/>
      <c r="D281" s="90"/>
      <c r="E281" s="90"/>
      <c r="F281" s="91"/>
      <c r="G281" s="91"/>
      <c r="H281" s="91"/>
      <c r="I281" s="91"/>
      <c r="J281" s="91"/>
      <c r="K281" s="91"/>
      <c r="L281" s="5" t="s">
        <v>389</v>
      </c>
      <c r="M281" s="5"/>
      <c r="N281" s="5"/>
      <c r="O281" s="5"/>
      <c r="P281" s="5"/>
      <c r="Q281" s="5"/>
      <c r="R281" s="5"/>
      <c r="S281" s="5"/>
      <c r="T281" s="5"/>
      <c r="V281" s="102"/>
    </row>
    <row r="282" spans="1:22" s="92" customFormat="1" ht="15" customHeight="1">
      <c r="A282" s="5" t="s">
        <v>210</v>
      </c>
      <c r="B282" s="90"/>
      <c r="C282" s="90"/>
      <c r="D282" s="90"/>
      <c r="E282" s="90"/>
      <c r="F282" s="91"/>
      <c r="G282" s="91"/>
      <c r="H282" s="91"/>
      <c r="I282" s="91"/>
      <c r="J282" s="91"/>
      <c r="K282" s="91"/>
      <c r="L282" s="5" t="s">
        <v>103</v>
      </c>
      <c r="M282" s="93"/>
      <c r="N282" s="93"/>
      <c r="O282" s="93"/>
      <c r="P282" s="93"/>
      <c r="Q282" s="93"/>
      <c r="R282" s="93"/>
      <c r="S282" s="93"/>
      <c r="T282" s="93"/>
      <c r="V282" s="102"/>
    </row>
    <row r="283" spans="1:22" s="92" customFormat="1" ht="15" customHeight="1">
      <c r="A283" s="5" t="s">
        <v>211</v>
      </c>
      <c r="B283" s="90"/>
      <c r="C283" s="90"/>
      <c r="D283" s="90"/>
      <c r="E283" s="90"/>
      <c r="F283" s="91"/>
      <c r="G283" s="91"/>
      <c r="H283" s="91"/>
      <c r="I283" s="91"/>
      <c r="J283" s="91"/>
      <c r="K283" s="91"/>
      <c r="L283" s="103"/>
      <c r="M283" s="94"/>
      <c r="N283" s="95"/>
      <c r="O283" s="95"/>
      <c r="P283" s="95"/>
      <c r="Q283" s="96"/>
      <c r="R283" s="95"/>
      <c r="S283" s="96"/>
      <c r="T283" s="95"/>
      <c r="V283" s="102"/>
    </row>
    <row r="284" spans="1:22" s="19" customFormat="1" ht="15" customHeight="1">
      <c r="A284" s="5" t="s">
        <v>390</v>
      </c>
      <c r="B284" s="5"/>
      <c r="C284" s="5"/>
      <c r="D284" s="5"/>
      <c r="E284" s="5"/>
      <c r="F284" s="5"/>
      <c r="G284" s="5"/>
      <c r="H284" s="5"/>
      <c r="I284" s="5"/>
      <c r="J284" s="5"/>
      <c r="K284" s="5"/>
      <c r="L284" s="28" t="s">
        <v>116</v>
      </c>
      <c r="M284" s="97"/>
      <c r="N284" s="97"/>
      <c r="O284" s="98"/>
      <c r="P284" s="97"/>
      <c r="Q284" s="98"/>
      <c r="R284" s="97"/>
      <c r="S284" s="98"/>
      <c r="T284" s="97"/>
      <c r="U284" s="70"/>
      <c r="V284" s="70"/>
    </row>
    <row r="285" spans="1:22" s="19" customFormat="1" ht="15" customHeight="1">
      <c r="A285" s="5" t="s">
        <v>212</v>
      </c>
      <c r="B285" s="5"/>
      <c r="C285" s="5"/>
      <c r="D285" s="5"/>
      <c r="E285" s="5"/>
      <c r="F285" s="5"/>
      <c r="G285" s="5"/>
      <c r="H285" s="5"/>
      <c r="I285" s="5"/>
      <c r="J285" s="5"/>
      <c r="K285" s="5"/>
      <c r="L285" s="28" t="s">
        <v>118</v>
      </c>
      <c r="M285" s="98"/>
      <c r="N285" s="97"/>
      <c r="O285" s="97"/>
      <c r="P285" s="97"/>
      <c r="Q285" s="98"/>
      <c r="R285" s="97"/>
      <c r="S285" s="98"/>
      <c r="T285" s="97"/>
      <c r="U285" s="70"/>
      <c r="V285" s="70"/>
    </row>
    <row r="286" spans="1:22" s="19" customFormat="1" ht="15" customHeight="1">
      <c r="A286" s="5" t="s">
        <v>117</v>
      </c>
      <c r="B286" s="5"/>
      <c r="C286" s="5"/>
      <c r="D286" s="5"/>
      <c r="E286" s="5"/>
      <c r="F286" s="5"/>
      <c r="G286" s="5"/>
      <c r="H286" s="5"/>
      <c r="I286" s="5"/>
      <c r="J286" s="5"/>
      <c r="K286" s="5"/>
      <c r="L286" s="21"/>
      <c r="M286" s="98"/>
      <c r="N286" s="97"/>
      <c r="O286" s="97"/>
      <c r="P286" s="97"/>
      <c r="Q286" s="98"/>
      <c r="R286" s="97"/>
      <c r="S286" s="98"/>
      <c r="T286" s="97"/>
      <c r="U286" s="70"/>
      <c r="V286" s="70"/>
    </row>
    <row r="287" spans="1:22" s="19" customFormat="1" ht="15">
      <c r="A287" s="104"/>
      <c r="E287" s="105"/>
      <c r="F287" s="105"/>
      <c r="G287" s="105"/>
      <c r="H287" s="105"/>
      <c r="I287" s="105"/>
      <c r="J287" s="105"/>
      <c r="K287" s="105"/>
      <c r="L287" s="5"/>
      <c r="M287" s="105"/>
      <c r="N287" s="106"/>
      <c r="O287" s="106"/>
      <c r="P287" s="106"/>
      <c r="Q287" s="105"/>
      <c r="R287" s="106"/>
      <c r="S287" s="105"/>
      <c r="T287" s="106"/>
      <c r="U287" s="70"/>
      <c r="V287" s="70"/>
    </row>
    <row r="288" spans="1:20" ht="15.75">
      <c r="A288" s="107" t="s">
        <v>96</v>
      </c>
      <c r="E288" s="105"/>
      <c r="F288" s="108"/>
      <c r="G288" s="108"/>
      <c r="H288" s="108"/>
      <c r="I288" s="108"/>
      <c r="J288" s="108"/>
      <c r="K288" s="108"/>
      <c r="M288" s="108"/>
      <c r="N288" s="109"/>
      <c r="O288" s="109"/>
      <c r="P288" s="109"/>
      <c r="Q288" s="108"/>
      <c r="R288" s="109"/>
      <c r="S288" s="108"/>
      <c r="T288" s="109"/>
    </row>
    <row r="289" spans="1:20" ht="15.75">
      <c r="A289" s="107" t="s">
        <v>391</v>
      </c>
      <c r="E289" s="105"/>
      <c r="F289" s="108"/>
      <c r="G289" s="108"/>
      <c r="H289" s="108"/>
      <c r="I289" s="108"/>
      <c r="J289" s="108"/>
      <c r="K289" s="108"/>
      <c r="M289" s="108"/>
      <c r="N289" s="109"/>
      <c r="O289" s="109"/>
      <c r="P289" s="109"/>
      <c r="Q289" s="108"/>
      <c r="R289" s="109"/>
      <c r="S289" s="108"/>
      <c r="T289" s="109"/>
    </row>
    <row r="290" spans="5:20" ht="15.75">
      <c r="E290" s="105"/>
      <c r="F290" s="108"/>
      <c r="G290" s="108"/>
      <c r="H290" s="108"/>
      <c r="I290" s="108"/>
      <c r="J290" s="108"/>
      <c r="K290" s="108"/>
      <c r="L290" s="5"/>
      <c r="M290" s="108"/>
      <c r="N290" s="109"/>
      <c r="O290" s="109"/>
      <c r="P290" s="109"/>
      <c r="Q290" s="108"/>
      <c r="R290" s="109"/>
      <c r="S290" s="108"/>
      <c r="T290" s="109"/>
    </row>
    <row r="291" spans="1:20" ht="15.75">
      <c r="A291" s="28" t="s">
        <v>95</v>
      </c>
      <c r="E291" s="105"/>
      <c r="F291" s="108"/>
      <c r="G291" s="108"/>
      <c r="H291" s="108"/>
      <c r="I291" s="108"/>
      <c r="J291" s="108"/>
      <c r="K291" s="108"/>
      <c r="L291" s="5"/>
      <c r="M291" s="108"/>
      <c r="N291" s="109"/>
      <c r="O291" s="109"/>
      <c r="P291" s="109"/>
      <c r="Q291" s="108"/>
      <c r="R291" s="109"/>
      <c r="S291" s="108"/>
      <c r="T291" s="109"/>
    </row>
    <row r="292" spans="1:20" ht="15.75">
      <c r="A292" s="28" t="s">
        <v>392</v>
      </c>
      <c r="E292" s="105"/>
      <c r="F292" s="108"/>
      <c r="G292" s="108"/>
      <c r="H292" s="108"/>
      <c r="I292" s="108"/>
      <c r="J292" s="108"/>
      <c r="K292" s="108"/>
      <c r="L292" s="5"/>
      <c r="M292" s="108"/>
      <c r="N292" s="109"/>
      <c r="O292" s="109"/>
      <c r="P292" s="109"/>
      <c r="Q292" s="108"/>
      <c r="R292" s="109"/>
      <c r="S292" s="108"/>
      <c r="T292" s="109"/>
    </row>
    <row r="293" spans="1:20" ht="15.75">
      <c r="A293" s="5"/>
      <c r="E293" s="105"/>
      <c r="F293" s="108"/>
      <c r="G293" s="108"/>
      <c r="H293" s="108"/>
      <c r="I293" s="108"/>
      <c r="J293" s="108"/>
      <c r="K293" s="108"/>
      <c r="L293" s="5"/>
      <c r="M293" s="108"/>
      <c r="N293" s="109"/>
      <c r="O293" s="109"/>
      <c r="P293" s="109"/>
      <c r="Q293" s="108"/>
      <c r="R293" s="109"/>
      <c r="S293" s="108"/>
      <c r="T293" s="109"/>
    </row>
    <row r="294" spans="1:20" ht="15.75">
      <c r="A294" s="5" t="s">
        <v>393</v>
      </c>
      <c r="B294" s="5"/>
      <c r="C294" s="5"/>
      <c r="D294" s="5"/>
      <c r="E294" s="5"/>
      <c r="F294" s="5"/>
      <c r="G294" s="5"/>
      <c r="H294" s="5"/>
      <c r="I294" s="5"/>
      <c r="J294" s="5"/>
      <c r="K294" s="5"/>
      <c r="L294" s="28" t="s">
        <v>115</v>
      </c>
      <c r="M294" s="97"/>
      <c r="N294" s="97"/>
      <c r="O294" s="98"/>
      <c r="P294" s="97"/>
      <c r="Q294" s="98"/>
      <c r="R294" s="97"/>
      <c r="S294" s="108"/>
      <c r="T294" s="109"/>
    </row>
    <row r="295" spans="1:20" ht="15.75">
      <c r="A295" s="5"/>
      <c r="B295" s="5"/>
      <c r="C295" s="5"/>
      <c r="D295" s="5"/>
      <c r="E295" s="5"/>
      <c r="F295" s="5"/>
      <c r="G295" s="5"/>
      <c r="H295" s="5"/>
      <c r="I295" s="5"/>
      <c r="J295" s="5"/>
      <c r="K295" s="5"/>
      <c r="L295" s="28"/>
      <c r="M295" s="97"/>
      <c r="N295" s="97"/>
      <c r="O295" s="98"/>
      <c r="P295" s="97"/>
      <c r="Q295" s="98"/>
      <c r="R295" s="97"/>
      <c r="S295" s="108"/>
      <c r="T295" s="109"/>
    </row>
    <row r="296" spans="1:20" ht="15.75">
      <c r="A296" s="5" t="s">
        <v>213</v>
      </c>
      <c r="B296" s="5"/>
      <c r="C296" s="5"/>
      <c r="D296" s="5"/>
      <c r="E296" s="5"/>
      <c r="F296" s="5"/>
      <c r="G296" s="5"/>
      <c r="H296" s="5"/>
      <c r="I296" s="5"/>
      <c r="J296" s="5"/>
      <c r="K296" s="5"/>
      <c r="L296" s="5" t="s">
        <v>394</v>
      </c>
      <c r="M296" s="98"/>
      <c r="N296" s="97"/>
      <c r="O296" s="97"/>
      <c r="P296" s="97"/>
      <c r="Q296" s="98"/>
      <c r="R296" s="97"/>
      <c r="S296" s="98"/>
      <c r="T296" s="97"/>
    </row>
    <row r="297" spans="1:20" ht="15.75">
      <c r="A297" s="5" t="s">
        <v>214</v>
      </c>
      <c r="B297" s="5"/>
      <c r="C297" s="5"/>
      <c r="D297" s="5"/>
      <c r="E297" s="5"/>
      <c r="F297" s="5"/>
      <c r="G297" s="5"/>
      <c r="H297" s="5"/>
      <c r="I297" s="5"/>
      <c r="J297" s="5"/>
      <c r="K297" s="5"/>
      <c r="L297" s="21"/>
      <c r="M297" s="98"/>
      <c r="N297" s="97"/>
      <c r="O297" s="97"/>
      <c r="P297" s="97"/>
      <c r="Q297" s="98"/>
      <c r="R297" s="97"/>
      <c r="S297" s="98"/>
      <c r="T297" s="97"/>
    </row>
    <row r="298" spans="1:20" ht="15.75">
      <c r="A298" s="5"/>
      <c r="B298" s="5"/>
      <c r="C298" s="5"/>
      <c r="D298" s="5"/>
      <c r="E298" s="5"/>
      <c r="F298" s="5"/>
      <c r="G298" s="5"/>
      <c r="H298" s="5"/>
      <c r="I298" s="5"/>
      <c r="J298" s="5"/>
      <c r="K298" s="5"/>
      <c r="L298" s="28"/>
      <c r="M298" s="97"/>
      <c r="N298" s="97"/>
      <c r="O298" s="98"/>
      <c r="P298" s="97"/>
      <c r="Q298" s="98"/>
      <c r="R298" s="97"/>
      <c r="S298" s="108"/>
      <c r="T298" s="109"/>
    </row>
    <row r="299" spans="1:20" ht="15.75">
      <c r="A299" s="5" t="s">
        <v>114</v>
      </c>
      <c r="B299" s="5"/>
      <c r="C299" s="5"/>
      <c r="D299" s="5"/>
      <c r="E299" s="5"/>
      <c r="F299" s="5"/>
      <c r="G299" s="5"/>
      <c r="H299" s="5"/>
      <c r="I299" s="5"/>
      <c r="J299" s="5"/>
      <c r="K299" s="5"/>
      <c r="L299" s="5"/>
      <c r="M299" s="97"/>
      <c r="N299" s="97"/>
      <c r="O299" s="98"/>
      <c r="P299" s="97"/>
      <c r="Q299" s="98"/>
      <c r="R299" s="97"/>
      <c r="S299" s="108"/>
      <c r="T299" s="109"/>
    </row>
    <row r="300" spans="5:20" ht="15.75">
      <c r="E300" s="105"/>
      <c r="F300" s="108"/>
      <c r="G300" s="108"/>
      <c r="H300" s="108"/>
      <c r="I300" s="108"/>
      <c r="J300" s="108"/>
      <c r="K300" s="108"/>
      <c r="L300" s="5"/>
      <c r="M300" s="108"/>
      <c r="N300" s="109"/>
      <c r="O300" s="109"/>
      <c r="P300" s="109"/>
      <c r="Q300" s="108"/>
      <c r="R300" s="109"/>
      <c r="S300" s="108"/>
      <c r="T300" s="109"/>
    </row>
    <row r="301" spans="1:20" ht="15.75">
      <c r="A301" s="5" t="s">
        <v>215</v>
      </c>
      <c r="E301" s="105"/>
      <c r="F301" s="108"/>
      <c r="G301" s="108"/>
      <c r="H301" s="108"/>
      <c r="I301" s="108"/>
      <c r="J301" s="108"/>
      <c r="K301" s="108"/>
      <c r="L301" s="105"/>
      <c r="M301" s="108"/>
      <c r="N301" s="109"/>
      <c r="O301" s="109"/>
      <c r="P301" s="109"/>
      <c r="Q301" s="108"/>
      <c r="R301" s="109"/>
      <c r="S301" s="108"/>
      <c r="T301" s="109"/>
    </row>
    <row r="302" spans="1:20" ht="15.75">
      <c r="A302" s="5" t="s">
        <v>216</v>
      </c>
      <c r="E302" s="105"/>
      <c r="F302" s="108"/>
      <c r="G302" s="108"/>
      <c r="H302" s="108"/>
      <c r="I302" s="108"/>
      <c r="J302" s="108"/>
      <c r="K302" s="108"/>
      <c r="L302" s="105"/>
      <c r="M302" s="108"/>
      <c r="N302" s="109"/>
      <c r="O302" s="109"/>
      <c r="P302" s="109"/>
      <c r="Q302" s="108"/>
      <c r="R302" s="109"/>
      <c r="S302" s="108"/>
      <c r="T302" s="109"/>
    </row>
    <row r="303" spans="1:20" ht="15.75">
      <c r="A303" s="5"/>
      <c r="E303" s="105"/>
      <c r="F303" s="108"/>
      <c r="G303" s="108"/>
      <c r="H303" s="108"/>
      <c r="I303" s="108"/>
      <c r="J303" s="108"/>
      <c r="K303" s="108"/>
      <c r="L303" s="5" t="s">
        <v>217</v>
      </c>
      <c r="M303" s="108"/>
      <c r="N303" s="109"/>
      <c r="O303" s="109"/>
      <c r="P303" s="109"/>
      <c r="Q303" s="108"/>
      <c r="R303" s="109"/>
      <c r="S303" s="108"/>
      <c r="T303" s="109"/>
    </row>
    <row r="304" spans="1:20" ht="15.75">
      <c r="A304" s="5" t="s">
        <v>218</v>
      </c>
      <c r="E304" s="105"/>
      <c r="F304" s="108"/>
      <c r="G304" s="108"/>
      <c r="H304" s="108"/>
      <c r="I304" s="108"/>
      <c r="J304" s="108"/>
      <c r="K304" s="108"/>
      <c r="L304" s="5" t="s">
        <v>395</v>
      </c>
      <c r="M304" s="108"/>
      <c r="N304" s="109"/>
      <c r="O304" s="109"/>
      <c r="P304" s="109"/>
      <c r="Q304" s="108"/>
      <c r="R304" s="109"/>
      <c r="S304" s="108"/>
      <c r="T304" s="109"/>
    </row>
    <row r="305" spans="1:20" ht="15.75">
      <c r="A305" s="5" t="s">
        <v>401</v>
      </c>
      <c r="E305" s="105"/>
      <c r="F305" s="108"/>
      <c r="G305" s="108"/>
      <c r="H305" s="108"/>
      <c r="I305" s="108"/>
      <c r="J305" s="108"/>
      <c r="K305" s="108"/>
      <c r="M305" s="108"/>
      <c r="N305" s="109"/>
      <c r="O305" s="109"/>
      <c r="P305" s="109"/>
      <c r="Q305" s="108"/>
      <c r="R305" s="109"/>
      <c r="S305" s="108"/>
      <c r="T305" s="109"/>
    </row>
    <row r="306" spans="1:20" ht="15.75">
      <c r="A306" s="5" t="s">
        <v>219</v>
      </c>
      <c r="E306" s="105"/>
      <c r="F306" s="108"/>
      <c r="G306" s="108"/>
      <c r="H306" s="108"/>
      <c r="I306" s="108"/>
      <c r="J306" s="108"/>
      <c r="K306" s="108"/>
      <c r="L306" s="5"/>
      <c r="M306" s="108"/>
      <c r="N306" s="109"/>
      <c r="O306" s="109"/>
      <c r="P306" s="109"/>
      <c r="Q306" s="108"/>
      <c r="R306" s="109"/>
      <c r="S306" s="108"/>
      <c r="T306" s="109"/>
    </row>
    <row r="307" spans="2:256" ht="15.7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c r="HD307" s="5"/>
      <c r="HE307" s="5"/>
      <c r="HF307" s="5"/>
      <c r="HG307" s="5"/>
      <c r="HH307" s="5"/>
      <c r="HI307" s="5"/>
      <c r="HJ307" s="5"/>
      <c r="HK307" s="5"/>
      <c r="HL307" s="5"/>
      <c r="HM307" s="5"/>
      <c r="HN307" s="5"/>
      <c r="HO307" s="5"/>
      <c r="HP307" s="5"/>
      <c r="HQ307" s="5"/>
      <c r="HR307" s="5"/>
      <c r="HS307" s="5"/>
      <c r="HT307" s="5"/>
      <c r="HU307" s="5"/>
      <c r="HV307" s="5"/>
      <c r="HW307" s="5"/>
      <c r="HX307" s="5"/>
      <c r="HY307" s="5"/>
      <c r="HZ307" s="5"/>
      <c r="IA307" s="5"/>
      <c r="IB307" s="5"/>
      <c r="IC307" s="5"/>
      <c r="ID307" s="5"/>
      <c r="IE307" s="5"/>
      <c r="IF307" s="5"/>
      <c r="IG307" s="5"/>
      <c r="IH307" s="5"/>
      <c r="II307" s="5"/>
      <c r="IJ307" s="5"/>
      <c r="IK307" s="5"/>
      <c r="IL307" s="5"/>
      <c r="IM307" s="5"/>
      <c r="IN307" s="5"/>
      <c r="IO307" s="5"/>
      <c r="IP307" s="5"/>
      <c r="IQ307" s="5"/>
      <c r="IR307" s="5"/>
      <c r="IS307" s="5"/>
      <c r="IT307" s="5"/>
      <c r="IU307" s="5"/>
      <c r="IV307" s="5"/>
    </row>
    <row r="308" spans="4:22" s="59" customFormat="1" ht="30" customHeight="1">
      <c r="D308" s="169"/>
      <c r="E308" s="202" t="s">
        <v>0</v>
      </c>
      <c r="F308" s="202"/>
      <c r="G308" s="202"/>
      <c r="H308" s="202"/>
      <c r="I308" s="202"/>
      <c r="J308" s="202"/>
      <c r="K308" s="202"/>
      <c r="L308" s="194" t="s">
        <v>399</v>
      </c>
      <c r="M308" s="194"/>
      <c r="N308" s="194"/>
      <c r="O308" s="194"/>
      <c r="P308" s="194"/>
      <c r="Q308" s="194"/>
      <c r="R308" s="195"/>
      <c r="S308" s="195"/>
      <c r="T308" s="195"/>
      <c r="U308" s="60"/>
      <c r="V308" s="84"/>
    </row>
    <row r="309" spans="5:22" ht="21" customHeight="1">
      <c r="E309" s="170"/>
      <c r="F309" s="63"/>
      <c r="G309" s="63"/>
      <c r="H309" s="63"/>
      <c r="I309" s="63"/>
      <c r="J309" s="63"/>
      <c r="K309" s="63"/>
      <c r="L309" s="64"/>
      <c r="M309" s="63"/>
      <c r="N309" s="65"/>
      <c r="O309" s="65"/>
      <c r="P309" s="65"/>
      <c r="Q309" s="66"/>
      <c r="R309" s="67"/>
      <c r="S309" s="68"/>
      <c r="T309" s="69" t="s">
        <v>1</v>
      </c>
      <c r="V309" s="84"/>
    </row>
    <row r="310" spans="1:22" ht="18" customHeight="1">
      <c r="A310" s="203" t="s">
        <v>22</v>
      </c>
      <c r="B310" s="213"/>
      <c r="C310" s="213"/>
      <c r="D310" s="213"/>
      <c r="E310" s="214"/>
      <c r="F310" s="183" t="s">
        <v>2</v>
      </c>
      <c r="G310" s="184"/>
      <c r="H310" s="184"/>
      <c r="I310" s="184"/>
      <c r="J310" s="184"/>
      <c r="K310" s="184"/>
      <c r="L310" s="184" t="s">
        <v>3</v>
      </c>
      <c r="M310" s="184"/>
      <c r="N310" s="184"/>
      <c r="O310" s="184"/>
      <c r="P310" s="185"/>
      <c r="Q310" s="183" t="s">
        <v>4</v>
      </c>
      <c r="R310" s="184"/>
      <c r="S310" s="184"/>
      <c r="T310" s="184"/>
      <c r="V310" s="84"/>
    </row>
    <row r="311" spans="1:22" ht="18" customHeight="1">
      <c r="A311" s="215"/>
      <c r="B311" s="215"/>
      <c r="C311" s="215"/>
      <c r="D311" s="215"/>
      <c r="E311" s="216"/>
      <c r="F311" s="192" t="s">
        <v>5</v>
      </c>
      <c r="G311" s="183" t="s">
        <v>6</v>
      </c>
      <c r="H311" s="184"/>
      <c r="I311" s="184"/>
      <c r="J311" s="184"/>
      <c r="K311" s="185"/>
      <c r="L311" s="186" t="s">
        <v>189</v>
      </c>
      <c r="M311" s="226" t="s">
        <v>7</v>
      </c>
      <c r="N311" s="199" t="s">
        <v>381</v>
      </c>
      <c r="O311" s="165" t="s">
        <v>382</v>
      </c>
      <c r="P311" s="189" t="s">
        <v>383</v>
      </c>
      <c r="Q311" s="183" t="s">
        <v>8</v>
      </c>
      <c r="R311" s="185"/>
      <c r="S311" s="183" t="s">
        <v>9</v>
      </c>
      <c r="T311" s="184"/>
      <c r="V311" s="84"/>
    </row>
    <row r="312" spans="1:22" ht="18" customHeight="1">
      <c r="A312" s="215"/>
      <c r="B312" s="215"/>
      <c r="C312" s="215"/>
      <c r="D312" s="215"/>
      <c r="E312" s="216"/>
      <c r="F312" s="198"/>
      <c r="G312" s="229" t="s">
        <v>10</v>
      </c>
      <c r="H312" s="207"/>
      <c r="I312" s="207"/>
      <c r="J312" s="208"/>
      <c r="K312" s="192" t="s">
        <v>11</v>
      </c>
      <c r="L312" s="187"/>
      <c r="M312" s="227"/>
      <c r="N312" s="200"/>
      <c r="O312" s="166"/>
      <c r="P312" s="190"/>
      <c r="Q312" s="192" t="s">
        <v>12</v>
      </c>
      <c r="R312" s="189" t="s">
        <v>38</v>
      </c>
      <c r="S312" s="192" t="s">
        <v>12</v>
      </c>
      <c r="T312" s="196" t="s">
        <v>38</v>
      </c>
      <c r="V312" s="84"/>
    </row>
    <row r="313" spans="1:22" ht="33" customHeight="1">
      <c r="A313" s="217"/>
      <c r="B313" s="217"/>
      <c r="C313" s="217"/>
      <c r="D313" s="217"/>
      <c r="E313" s="218"/>
      <c r="F313" s="193"/>
      <c r="G313" s="73" t="s">
        <v>13</v>
      </c>
      <c r="H313" s="75" t="s">
        <v>14</v>
      </c>
      <c r="I313" s="76" t="s">
        <v>15</v>
      </c>
      <c r="J313" s="72" t="s">
        <v>16</v>
      </c>
      <c r="K313" s="193"/>
      <c r="L313" s="188"/>
      <c r="M313" s="228"/>
      <c r="N313" s="201"/>
      <c r="O313" s="167"/>
      <c r="P313" s="191"/>
      <c r="Q313" s="193"/>
      <c r="R313" s="191"/>
      <c r="S313" s="193"/>
      <c r="T313" s="197"/>
      <c r="V313" s="84"/>
    </row>
    <row r="314" spans="5:20" ht="15.75">
      <c r="E314" s="105"/>
      <c r="F314" s="108"/>
      <c r="G314" s="108"/>
      <c r="H314" s="108"/>
      <c r="I314" s="108"/>
      <c r="J314" s="108"/>
      <c r="K314" s="108"/>
      <c r="L314" s="105"/>
      <c r="M314" s="108"/>
      <c r="N314" s="109"/>
      <c r="O314" s="109"/>
      <c r="P314" s="109"/>
      <c r="Q314" s="108"/>
      <c r="R314" s="109"/>
      <c r="S314" s="108"/>
      <c r="T314" s="109"/>
    </row>
    <row r="315" spans="5:20" ht="15.75">
      <c r="E315" s="105"/>
      <c r="F315" s="108"/>
      <c r="G315" s="108"/>
      <c r="H315" s="108"/>
      <c r="I315" s="108"/>
      <c r="J315" s="108"/>
      <c r="K315" s="108"/>
      <c r="L315" s="105"/>
      <c r="M315" s="108"/>
      <c r="N315" s="109"/>
      <c r="O315" s="109"/>
      <c r="P315" s="109"/>
      <c r="Q315" s="108"/>
      <c r="R315" s="109"/>
      <c r="S315" s="108"/>
      <c r="T315" s="109"/>
    </row>
    <row r="316" spans="1:20" ht="15.75">
      <c r="A316" s="5" t="s">
        <v>215</v>
      </c>
      <c r="E316" s="105"/>
      <c r="F316" s="108"/>
      <c r="G316" s="108"/>
      <c r="H316" s="108"/>
      <c r="I316" s="108"/>
      <c r="J316" s="108"/>
      <c r="K316" s="108"/>
      <c r="L316" s="5" t="s">
        <v>71</v>
      </c>
      <c r="M316" s="108"/>
      <c r="N316" s="109"/>
      <c r="O316" s="109"/>
      <c r="P316" s="109"/>
      <c r="Q316" s="108"/>
      <c r="R316" s="109"/>
      <c r="S316" s="108"/>
      <c r="T316" s="109"/>
    </row>
    <row r="317" spans="1:20" ht="15.75">
      <c r="A317" s="5" t="s">
        <v>219</v>
      </c>
      <c r="E317" s="105"/>
      <c r="F317" s="108"/>
      <c r="G317" s="108"/>
      <c r="H317" s="108"/>
      <c r="I317" s="108"/>
      <c r="J317" s="108"/>
      <c r="K317" s="108"/>
      <c r="L317" s="5" t="s">
        <v>396</v>
      </c>
      <c r="M317" s="108"/>
      <c r="N317" s="109"/>
      <c r="O317" s="109"/>
      <c r="P317" s="109"/>
      <c r="Q317" s="108"/>
      <c r="R317" s="109"/>
      <c r="S317" s="108"/>
      <c r="T317" s="109"/>
    </row>
    <row r="318" spans="1:20" ht="15.75">
      <c r="A318" s="5" t="s">
        <v>220</v>
      </c>
      <c r="E318" s="105"/>
      <c r="F318" s="108"/>
      <c r="G318" s="108"/>
      <c r="H318" s="108"/>
      <c r="I318" s="108"/>
      <c r="J318" s="108"/>
      <c r="K318" s="108"/>
      <c r="L318" s="5" t="s">
        <v>101</v>
      </c>
      <c r="M318" s="108"/>
      <c r="N318" s="109"/>
      <c r="O318" s="109"/>
      <c r="P318" s="109"/>
      <c r="Q318" s="108"/>
      <c r="R318" s="109"/>
      <c r="S318" s="108"/>
      <c r="T318" s="109"/>
    </row>
    <row r="319" spans="1:20" ht="15.75">
      <c r="A319" s="5" t="s">
        <v>397</v>
      </c>
      <c r="E319" s="105"/>
      <c r="F319" s="108"/>
      <c r="G319" s="108"/>
      <c r="H319" s="108"/>
      <c r="I319" s="108"/>
      <c r="J319" s="108"/>
      <c r="K319" s="108"/>
      <c r="M319" s="108"/>
      <c r="N319" s="109"/>
      <c r="O319" s="109"/>
      <c r="P319" s="109"/>
      <c r="Q319" s="108"/>
      <c r="R319" s="109"/>
      <c r="S319" s="108"/>
      <c r="T319" s="109"/>
    </row>
    <row r="320" spans="1:20" ht="15.75">
      <c r="A320" s="5" t="s">
        <v>221</v>
      </c>
      <c r="E320" s="105"/>
      <c r="F320" s="108"/>
      <c r="G320" s="108"/>
      <c r="H320" s="108"/>
      <c r="I320" s="108"/>
      <c r="J320" s="108"/>
      <c r="K320" s="108"/>
      <c r="L320" s="21" t="s">
        <v>98</v>
      </c>
      <c r="M320" s="108"/>
      <c r="N320" s="109"/>
      <c r="O320" s="109"/>
      <c r="P320" s="109"/>
      <c r="Q320" s="108"/>
      <c r="R320" s="109"/>
      <c r="S320" s="108"/>
      <c r="T320" s="109"/>
    </row>
    <row r="321" spans="1:20" ht="15.75">
      <c r="A321" s="5" t="s">
        <v>218</v>
      </c>
      <c r="E321" s="105"/>
      <c r="F321" s="108"/>
      <c r="G321" s="108"/>
      <c r="H321" s="108"/>
      <c r="I321" s="108"/>
      <c r="J321" s="108"/>
      <c r="K321" s="108"/>
      <c r="L321" s="5"/>
      <c r="M321" s="108"/>
      <c r="N321" s="109"/>
      <c r="O321" s="109"/>
      <c r="P321" s="109"/>
      <c r="Q321" s="108"/>
      <c r="R321" s="109"/>
      <c r="S321" s="108"/>
      <c r="T321" s="109"/>
    </row>
    <row r="322" spans="1:20" ht="15.75">
      <c r="A322" s="5" t="s">
        <v>402</v>
      </c>
      <c r="E322" s="105"/>
      <c r="F322" s="108"/>
      <c r="G322" s="108"/>
      <c r="H322" s="108"/>
      <c r="I322" s="108"/>
      <c r="J322" s="108"/>
      <c r="K322" s="108"/>
      <c r="L322" s="5" t="s">
        <v>395</v>
      </c>
      <c r="M322" s="108"/>
      <c r="N322" s="109"/>
      <c r="O322" s="109"/>
      <c r="P322" s="109"/>
      <c r="Q322" s="108"/>
      <c r="R322" s="109"/>
      <c r="S322" s="108"/>
      <c r="T322" s="109"/>
    </row>
    <row r="323" spans="5:20" ht="15.75">
      <c r="E323" s="105"/>
      <c r="F323" s="108"/>
      <c r="G323" s="108"/>
      <c r="H323" s="108"/>
      <c r="I323" s="108"/>
      <c r="J323" s="108"/>
      <c r="K323" s="108"/>
      <c r="L323" s="21" t="s">
        <v>99</v>
      </c>
      <c r="M323" s="108"/>
      <c r="N323" s="109"/>
      <c r="O323" s="109"/>
      <c r="P323" s="109"/>
      <c r="Q323" s="108"/>
      <c r="R323" s="109"/>
      <c r="S323" s="108"/>
      <c r="T323" s="109"/>
    </row>
    <row r="324" spans="5:20" ht="15.75">
      <c r="E324" s="105"/>
      <c r="F324" s="108"/>
      <c r="G324" s="108"/>
      <c r="H324" s="108"/>
      <c r="I324" s="108"/>
      <c r="J324" s="108"/>
      <c r="K324" s="108"/>
      <c r="L324" s="105"/>
      <c r="M324" s="108"/>
      <c r="N324" s="109"/>
      <c r="O324" s="109"/>
      <c r="P324" s="109"/>
      <c r="Q324" s="108"/>
      <c r="R324" s="109"/>
      <c r="S324" s="108"/>
      <c r="T324" s="109"/>
    </row>
    <row r="325" spans="1:20" ht="15.75">
      <c r="A325" s="5" t="s">
        <v>398</v>
      </c>
      <c r="B325" s="5"/>
      <c r="C325" s="5"/>
      <c r="D325" s="5"/>
      <c r="E325" s="5"/>
      <c r="F325" s="5"/>
      <c r="G325" s="5"/>
      <c r="H325" s="5"/>
      <c r="I325" s="5"/>
      <c r="J325" s="5"/>
      <c r="K325" s="5"/>
      <c r="L325" s="5" t="s">
        <v>102</v>
      </c>
      <c r="M325" s="98"/>
      <c r="N325" s="97"/>
      <c r="O325" s="97"/>
      <c r="P325" s="97"/>
      <c r="Q325" s="98"/>
      <c r="R325" s="97"/>
      <c r="S325" s="98"/>
      <c r="T325" s="97"/>
    </row>
    <row r="326" spans="1:20" ht="15.75">
      <c r="A326" s="5" t="s">
        <v>222</v>
      </c>
      <c r="B326" s="5"/>
      <c r="C326" s="5"/>
      <c r="D326" s="5"/>
      <c r="E326" s="5"/>
      <c r="F326" s="5"/>
      <c r="G326" s="5"/>
      <c r="H326" s="5"/>
      <c r="I326" s="5"/>
      <c r="J326" s="5"/>
      <c r="K326" s="5"/>
      <c r="L326" s="5"/>
      <c r="M326" s="98"/>
      <c r="N326" s="97"/>
      <c r="O326" s="97"/>
      <c r="P326" s="97"/>
      <c r="Q326" s="98"/>
      <c r="R326" s="97"/>
      <c r="S326" s="98"/>
      <c r="T326" s="97"/>
    </row>
    <row r="327" spans="5:20" ht="15.75">
      <c r="E327" s="105"/>
      <c r="F327" s="108"/>
      <c r="G327" s="108"/>
      <c r="H327" s="108"/>
      <c r="I327" s="108"/>
      <c r="J327" s="108"/>
      <c r="K327" s="108"/>
      <c r="L327" s="5" t="s">
        <v>100</v>
      </c>
      <c r="M327" s="108"/>
      <c r="N327" s="109"/>
      <c r="O327" s="109"/>
      <c r="P327" s="109"/>
      <c r="Q327" s="108"/>
      <c r="R327" s="109"/>
      <c r="S327" s="108"/>
      <c r="T327" s="109"/>
    </row>
    <row r="328" spans="5:20" ht="15.75">
      <c r="E328" s="105"/>
      <c r="F328" s="108"/>
      <c r="G328" s="108"/>
      <c r="H328" s="108"/>
      <c r="I328" s="108"/>
      <c r="J328" s="108"/>
      <c r="K328" s="108"/>
      <c r="L328" s="105"/>
      <c r="M328" s="108"/>
      <c r="N328" s="109"/>
      <c r="O328" s="109"/>
      <c r="P328" s="109"/>
      <c r="Q328" s="108"/>
      <c r="R328" s="109"/>
      <c r="S328" s="108"/>
      <c r="T328" s="109"/>
    </row>
    <row r="329" spans="5:20" ht="15.75">
      <c r="E329" s="105"/>
      <c r="F329" s="108"/>
      <c r="G329" s="108"/>
      <c r="H329" s="108"/>
      <c r="I329" s="108"/>
      <c r="J329" s="108"/>
      <c r="K329" s="108"/>
      <c r="L329" s="105"/>
      <c r="M329" s="108"/>
      <c r="N329" s="109"/>
      <c r="O329" s="109"/>
      <c r="P329" s="109"/>
      <c r="Q329" s="108"/>
      <c r="R329" s="109"/>
      <c r="S329" s="108"/>
      <c r="T329" s="109"/>
    </row>
    <row r="330" spans="5:20" ht="15.75">
      <c r="E330" s="105"/>
      <c r="F330" s="108"/>
      <c r="G330" s="108"/>
      <c r="H330" s="108"/>
      <c r="I330" s="108"/>
      <c r="J330" s="108"/>
      <c r="K330" s="108"/>
      <c r="L330" s="105"/>
      <c r="M330" s="108"/>
      <c r="N330" s="109"/>
      <c r="O330" s="109"/>
      <c r="P330" s="109"/>
      <c r="Q330" s="108"/>
      <c r="R330" s="109"/>
      <c r="S330" s="108"/>
      <c r="T330" s="109"/>
    </row>
    <row r="331" spans="5:20" ht="15.75">
      <c r="E331" s="105"/>
      <c r="F331" s="108"/>
      <c r="G331" s="108"/>
      <c r="H331" s="108"/>
      <c r="I331" s="108"/>
      <c r="J331" s="108"/>
      <c r="K331" s="108"/>
      <c r="L331" s="105"/>
      <c r="M331" s="108"/>
      <c r="N331" s="109"/>
      <c r="O331" s="109"/>
      <c r="P331" s="109"/>
      <c r="Q331" s="108"/>
      <c r="R331" s="109"/>
      <c r="S331" s="108"/>
      <c r="T331" s="109"/>
    </row>
    <row r="332" spans="5:20" ht="15.75">
      <c r="E332" s="105"/>
      <c r="F332" s="108"/>
      <c r="G332" s="108"/>
      <c r="H332" s="108"/>
      <c r="I332" s="108"/>
      <c r="J332" s="108"/>
      <c r="K332" s="108"/>
      <c r="L332" s="105"/>
      <c r="M332" s="108"/>
      <c r="N332" s="109"/>
      <c r="O332" s="109"/>
      <c r="P332" s="109"/>
      <c r="Q332" s="108"/>
      <c r="R332" s="109"/>
      <c r="S332" s="108"/>
      <c r="T332" s="109"/>
    </row>
    <row r="333" spans="5:20" ht="15.75">
      <c r="E333" s="105"/>
      <c r="F333" s="108"/>
      <c r="G333" s="108"/>
      <c r="H333" s="108"/>
      <c r="I333" s="108"/>
      <c r="J333" s="108"/>
      <c r="K333" s="108"/>
      <c r="L333" s="105"/>
      <c r="M333" s="108"/>
      <c r="N333" s="109"/>
      <c r="O333" s="109"/>
      <c r="P333" s="109"/>
      <c r="Q333" s="108"/>
      <c r="R333" s="109"/>
      <c r="S333" s="108"/>
      <c r="T333" s="109"/>
    </row>
    <row r="334" spans="5:20" ht="15.75">
      <c r="E334" s="105"/>
      <c r="F334" s="108"/>
      <c r="G334" s="108"/>
      <c r="H334" s="108"/>
      <c r="I334" s="108"/>
      <c r="J334" s="108"/>
      <c r="K334" s="108"/>
      <c r="L334" s="105"/>
      <c r="M334" s="108"/>
      <c r="N334" s="109"/>
      <c r="O334" s="109"/>
      <c r="P334" s="109"/>
      <c r="Q334" s="108"/>
      <c r="R334" s="109"/>
      <c r="S334" s="108"/>
      <c r="T334" s="109"/>
    </row>
    <row r="335" spans="5:20" ht="15.75">
      <c r="E335" s="105"/>
      <c r="F335" s="108"/>
      <c r="G335" s="108"/>
      <c r="H335" s="108"/>
      <c r="I335" s="108"/>
      <c r="J335" s="108"/>
      <c r="K335" s="108"/>
      <c r="L335" s="105"/>
      <c r="M335" s="108"/>
      <c r="N335" s="109"/>
      <c r="O335" s="109"/>
      <c r="P335" s="109"/>
      <c r="Q335" s="108"/>
      <c r="R335" s="109"/>
      <c r="S335" s="108"/>
      <c r="T335" s="109"/>
    </row>
    <row r="336" spans="5:20" ht="15.75">
      <c r="E336" s="105"/>
      <c r="F336" s="108"/>
      <c r="G336" s="108"/>
      <c r="H336" s="108"/>
      <c r="I336" s="108"/>
      <c r="J336" s="108"/>
      <c r="K336" s="108"/>
      <c r="L336" s="105"/>
      <c r="M336" s="108"/>
      <c r="N336" s="109"/>
      <c r="O336" s="109"/>
      <c r="P336" s="109"/>
      <c r="Q336" s="108"/>
      <c r="R336" s="109"/>
      <c r="S336" s="108"/>
      <c r="T336" s="109"/>
    </row>
    <row r="337" spans="5:20" ht="15.75">
      <c r="E337" s="105"/>
      <c r="F337" s="108"/>
      <c r="G337" s="108"/>
      <c r="H337" s="108"/>
      <c r="I337" s="108"/>
      <c r="J337" s="108"/>
      <c r="K337" s="108"/>
      <c r="L337" s="105"/>
      <c r="M337" s="108"/>
      <c r="N337" s="109"/>
      <c r="O337" s="109"/>
      <c r="P337" s="109"/>
      <c r="Q337" s="108"/>
      <c r="R337" s="109"/>
      <c r="S337" s="108"/>
      <c r="T337" s="109"/>
    </row>
    <row r="338" spans="5:20" ht="15.75">
      <c r="E338" s="105"/>
      <c r="F338" s="108"/>
      <c r="G338" s="108"/>
      <c r="H338" s="108"/>
      <c r="I338" s="108"/>
      <c r="J338" s="108"/>
      <c r="K338" s="108"/>
      <c r="L338" s="105"/>
      <c r="M338" s="108"/>
      <c r="N338" s="109"/>
      <c r="O338" s="109"/>
      <c r="P338" s="109"/>
      <c r="Q338" s="108"/>
      <c r="R338" s="109"/>
      <c r="S338" s="108"/>
      <c r="T338" s="109"/>
    </row>
    <row r="339" spans="5:20" ht="15.75">
      <c r="E339" s="105"/>
      <c r="F339" s="108"/>
      <c r="G339" s="108"/>
      <c r="H339" s="108"/>
      <c r="I339" s="108"/>
      <c r="J339" s="108"/>
      <c r="K339" s="108"/>
      <c r="L339" s="105"/>
      <c r="M339" s="108"/>
      <c r="N339" s="109"/>
      <c r="O339" s="109"/>
      <c r="P339" s="109"/>
      <c r="Q339" s="108"/>
      <c r="R339" s="109"/>
      <c r="S339" s="108"/>
      <c r="T339" s="109"/>
    </row>
    <row r="340" spans="5:20" ht="15.75">
      <c r="E340" s="105"/>
      <c r="F340" s="108"/>
      <c r="G340" s="108"/>
      <c r="H340" s="108"/>
      <c r="I340" s="108"/>
      <c r="J340" s="108"/>
      <c r="K340" s="108"/>
      <c r="L340" s="105"/>
      <c r="M340" s="108"/>
      <c r="N340" s="109"/>
      <c r="O340" s="109"/>
      <c r="P340" s="109"/>
      <c r="Q340" s="108"/>
      <c r="R340" s="109"/>
      <c r="S340" s="108"/>
      <c r="T340" s="109"/>
    </row>
    <row r="341" spans="5:20" ht="15.75">
      <c r="E341" s="105"/>
      <c r="F341" s="108"/>
      <c r="G341" s="108"/>
      <c r="H341" s="108"/>
      <c r="I341" s="108"/>
      <c r="J341" s="108"/>
      <c r="K341" s="108"/>
      <c r="L341" s="105"/>
      <c r="M341" s="108"/>
      <c r="N341" s="109"/>
      <c r="O341" s="109"/>
      <c r="P341" s="109"/>
      <c r="Q341" s="108"/>
      <c r="R341" s="109"/>
      <c r="S341" s="108"/>
      <c r="T341" s="109"/>
    </row>
    <row r="342" spans="5:20" ht="15.75">
      <c r="E342" s="105"/>
      <c r="F342" s="108"/>
      <c r="G342" s="108"/>
      <c r="H342" s="108"/>
      <c r="I342" s="108"/>
      <c r="J342" s="108"/>
      <c r="K342" s="108"/>
      <c r="L342" s="105"/>
      <c r="M342" s="108"/>
      <c r="N342" s="109"/>
      <c r="O342" s="109"/>
      <c r="P342" s="109"/>
      <c r="Q342" s="108"/>
      <c r="R342" s="109"/>
      <c r="S342" s="108"/>
      <c r="T342" s="109"/>
    </row>
    <row r="343" spans="5:20" ht="15.75">
      <c r="E343" s="105"/>
      <c r="F343" s="108"/>
      <c r="G343" s="108"/>
      <c r="H343" s="108"/>
      <c r="I343" s="108"/>
      <c r="J343" s="108"/>
      <c r="K343" s="108"/>
      <c r="L343" s="105"/>
      <c r="M343" s="108"/>
      <c r="N343" s="109"/>
      <c r="O343" s="109"/>
      <c r="P343" s="109"/>
      <c r="Q343" s="108"/>
      <c r="R343" s="109"/>
      <c r="S343" s="108"/>
      <c r="T343" s="109"/>
    </row>
    <row r="344" spans="5:20" ht="15.75">
      <c r="E344" s="105"/>
      <c r="F344" s="108"/>
      <c r="G344" s="108"/>
      <c r="H344" s="108"/>
      <c r="I344" s="108"/>
      <c r="J344" s="108"/>
      <c r="K344" s="108"/>
      <c r="L344" s="105"/>
      <c r="M344" s="108"/>
      <c r="N344" s="109"/>
      <c r="O344" s="109"/>
      <c r="P344" s="109"/>
      <c r="Q344" s="108"/>
      <c r="R344" s="109"/>
      <c r="S344" s="108"/>
      <c r="T344" s="109"/>
    </row>
    <row r="345" spans="5:20" ht="15.75">
      <c r="E345" s="105"/>
      <c r="F345" s="108"/>
      <c r="G345" s="108"/>
      <c r="H345" s="108"/>
      <c r="I345" s="108"/>
      <c r="J345" s="108"/>
      <c r="K345" s="108"/>
      <c r="L345" s="105"/>
      <c r="M345" s="108"/>
      <c r="N345" s="109"/>
      <c r="O345" s="109"/>
      <c r="P345" s="109"/>
      <c r="Q345" s="108"/>
      <c r="R345" s="109"/>
      <c r="S345" s="108"/>
      <c r="T345" s="109"/>
    </row>
    <row r="346" spans="5:20" ht="15.75">
      <c r="E346" s="105"/>
      <c r="F346" s="108"/>
      <c r="G346" s="108"/>
      <c r="H346" s="108"/>
      <c r="I346" s="108"/>
      <c r="J346" s="108"/>
      <c r="K346" s="108"/>
      <c r="L346" s="105"/>
      <c r="M346" s="108"/>
      <c r="N346" s="109"/>
      <c r="O346" s="109"/>
      <c r="P346" s="109"/>
      <c r="Q346" s="108"/>
      <c r="R346" s="109"/>
      <c r="S346" s="108"/>
      <c r="T346" s="109"/>
    </row>
    <row r="347" spans="5:20" ht="15.75">
      <c r="E347" s="105"/>
      <c r="F347" s="108"/>
      <c r="G347" s="108"/>
      <c r="H347" s="108"/>
      <c r="I347" s="108"/>
      <c r="J347" s="108"/>
      <c r="K347" s="108"/>
      <c r="L347" s="105"/>
      <c r="M347" s="108"/>
      <c r="N347" s="109"/>
      <c r="O347" s="109"/>
      <c r="P347" s="109"/>
      <c r="Q347" s="108"/>
      <c r="R347" s="109"/>
      <c r="S347" s="108"/>
      <c r="T347" s="109"/>
    </row>
    <row r="348" spans="5:20" ht="15.75">
      <c r="E348" s="105"/>
      <c r="F348" s="108"/>
      <c r="G348" s="108"/>
      <c r="H348" s="108"/>
      <c r="I348" s="108"/>
      <c r="J348" s="108"/>
      <c r="K348" s="108"/>
      <c r="L348" s="105"/>
      <c r="M348" s="108"/>
      <c r="N348" s="109"/>
      <c r="O348" s="109"/>
      <c r="P348" s="109"/>
      <c r="Q348" s="108"/>
      <c r="R348" s="109"/>
      <c r="S348" s="108"/>
      <c r="T348" s="109"/>
    </row>
    <row r="349" spans="5:20" ht="15.75">
      <c r="E349" s="105"/>
      <c r="F349" s="108"/>
      <c r="G349" s="108"/>
      <c r="H349" s="108"/>
      <c r="I349" s="108"/>
      <c r="J349" s="108"/>
      <c r="K349" s="108"/>
      <c r="L349" s="105"/>
      <c r="M349" s="108"/>
      <c r="N349" s="109"/>
      <c r="O349" s="109"/>
      <c r="P349" s="109"/>
      <c r="Q349" s="108"/>
      <c r="R349" s="109"/>
      <c r="S349" s="108"/>
      <c r="T349" s="109"/>
    </row>
    <row r="350" spans="5:20" ht="15.75">
      <c r="E350" s="105"/>
      <c r="F350" s="108"/>
      <c r="G350" s="108"/>
      <c r="H350" s="108"/>
      <c r="I350" s="108"/>
      <c r="J350" s="108"/>
      <c r="K350" s="108"/>
      <c r="L350" s="105"/>
      <c r="M350" s="108"/>
      <c r="N350" s="109"/>
      <c r="O350" s="109"/>
      <c r="P350" s="109"/>
      <c r="Q350" s="108"/>
      <c r="R350" s="109"/>
      <c r="S350" s="108"/>
      <c r="T350" s="109"/>
    </row>
    <row r="351" spans="5:20" ht="15.75">
      <c r="E351" s="105"/>
      <c r="F351" s="108"/>
      <c r="G351" s="108"/>
      <c r="H351" s="108"/>
      <c r="I351" s="108"/>
      <c r="J351" s="108"/>
      <c r="K351" s="108"/>
      <c r="L351" s="105"/>
      <c r="M351" s="108"/>
      <c r="N351" s="109"/>
      <c r="O351" s="109"/>
      <c r="P351" s="109"/>
      <c r="Q351" s="108"/>
      <c r="R351" s="109"/>
      <c r="S351" s="108"/>
      <c r="T351" s="109"/>
    </row>
    <row r="352" spans="5:20" ht="15.75">
      <c r="E352" s="105"/>
      <c r="F352" s="108"/>
      <c r="G352" s="108"/>
      <c r="H352" s="108"/>
      <c r="I352" s="108"/>
      <c r="J352" s="108"/>
      <c r="K352" s="108"/>
      <c r="L352" s="105"/>
      <c r="M352" s="108"/>
      <c r="N352" s="109"/>
      <c r="O352" s="109"/>
      <c r="P352" s="109"/>
      <c r="Q352" s="108"/>
      <c r="R352" s="109"/>
      <c r="S352" s="108"/>
      <c r="T352" s="109"/>
    </row>
    <row r="353" spans="5:20" ht="15.75">
      <c r="E353" s="105"/>
      <c r="F353" s="108"/>
      <c r="G353" s="108"/>
      <c r="H353" s="108"/>
      <c r="I353" s="108"/>
      <c r="J353" s="108"/>
      <c r="K353" s="108"/>
      <c r="L353" s="105"/>
      <c r="M353" s="108"/>
      <c r="N353" s="109"/>
      <c r="O353" s="109"/>
      <c r="P353" s="109"/>
      <c r="Q353" s="108"/>
      <c r="R353" s="109"/>
      <c r="S353" s="108"/>
      <c r="T353" s="109"/>
    </row>
    <row r="354" spans="5:20" ht="15.75">
      <c r="E354" s="105"/>
      <c r="F354" s="108"/>
      <c r="G354" s="108"/>
      <c r="H354" s="108"/>
      <c r="I354" s="108"/>
      <c r="J354" s="108"/>
      <c r="K354" s="108"/>
      <c r="L354" s="105"/>
      <c r="M354" s="108"/>
      <c r="N354" s="109"/>
      <c r="O354" s="109"/>
      <c r="P354" s="109"/>
      <c r="Q354" s="108"/>
      <c r="R354" s="109"/>
      <c r="S354" s="108"/>
      <c r="T354" s="109"/>
    </row>
    <row r="355" spans="5:20" ht="15.75">
      <c r="E355" s="105"/>
      <c r="F355" s="108"/>
      <c r="G355" s="108"/>
      <c r="H355" s="108"/>
      <c r="I355" s="108"/>
      <c r="J355" s="108"/>
      <c r="K355" s="108"/>
      <c r="L355" s="105"/>
      <c r="M355" s="108"/>
      <c r="N355" s="109"/>
      <c r="O355" s="109"/>
      <c r="P355" s="109"/>
      <c r="Q355" s="108"/>
      <c r="R355" s="109"/>
      <c r="S355" s="108"/>
      <c r="T355" s="109"/>
    </row>
    <row r="356" spans="5:20" ht="15.75">
      <c r="E356" s="105"/>
      <c r="F356" s="108"/>
      <c r="G356" s="108"/>
      <c r="H356" s="108"/>
      <c r="I356" s="108"/>
      <c r="J356" s="108"/>
      <c r="K356" s="108"/>
      <c r="L356" s="105"/>
      <c r="M356" s="108"/>
      <c r="N356" s="109"/>
      <c r="O356" s="109"/>
      <c r="P356" s="109"/>
      <c r="Q356" s="108"/>
      <c r="R356" s="109"/>
      <c r="S356" s="108"/>
      <c r="T356" s="109"/>
    </row>
    <row r="357" spans="5:20" ht="15.75">
      <c r="E357" s="105"/>
      <c r="F357" s="108"/>
      <c r="G357" s="108"/>
      <c r="H357" s="108"/>
      <c r="I357" s="108"/>
      <c r="J357" s="108"/>
      <c r="K357" s="108"/>
      <c r="L357" s="105"/>
      <c r="M357" s="108"/>
      <c r="N357" s="109"/>
      <c r="O357" s="109"/>
      <c r="P357" s="109"/>
      <c r="Q357" s="108"/>
      <c r="R357" s="109"/>
      <c r="S357" s="108"/>
      <c r="T357" s="109"/>
    </row>
    <row r="358" spans="5:20" ht="15.75">
      <c r="E358" s="105"/>
      <c r="F358" s="108"/>
      <c r="G358" s="108"/>
      <c r="H358" s="108"/>
      <c r="I358" s="108"/>
      <c r="J358" s="108"/>
      <c r="K358" s="108"/>
      <c r="L358" s="105"/>
      <c r="M358" s="108"/>
      <c r="N358" s="109"/>
      <c r="O358" s="109"/>
      <c r="P358" s="109"/>
      <c r="Q358" s="108"/>
      <c r="R358" s="109"/>
      <c r="S358" s="108"/>
      <c r="T358" s="109"/>
    </row>
    <row r="359" spans="5:20" ht="15.75">
      <c r="E359" s="105"/>
      <c r="F359" s="108"/>
      <c r="G359" s="108"/>
      <c r="H359" s="108"/>
      <c r="I359" s="108"/>
      <c r="J359" s="108"/>
      <c r="K359" s="108"/>
      <c r="L359" s="105"/>
      <c r="M359" s="108"/>
      <c r="N359" s="109"/>
      <c r="O359" s="109"/>
      <c r="P359" s="109"/>
      <c r="Q359" s="108"/>
      <c r="R359" s="109"/>
      <c r="S359" s="108"/>
      <c r="T359" s="109"/>
    </row>
    <row r="360" spans="5:20" ht="15.75">
      <c r="E360" s="105"/>
      <c r="F360" s="108"/>
      <c r="G360" s="108"/>
      <c r="H360" s="108"/>
      <c r="I360" s="108"/>
      <c r="J360" s="108"/>
      <c r="K360" s="108"/>
      <c r="L360" s="105"/>
      <c r="M360" s="108"/>
      <c r="N360" s="109"/>
      <c r="O360" s="109"/>
      <c r="P360" s="109"/>
      <c r="Q360" s="108"/>
      <c r="R360" s="109"/>
      <c r="S360" s="108"/>
      <c r="T360" s="109"/>
    </row>
    <row r="361" spans="5:20" ht="15.75">
      <c r="E361" s="105"/>
      <c r="F361" s="108"/>
      <c r="G361" s="108"/>
      <c r="H361" s="108"/>
      <c r="I361" s="108"/>
      <c r="J361" s="108"/>
      <c r="K361" s="108"/>
      <c r="L361" s="105"/>
      <c r="M361" s="108"/>
      <c r="N361" s="109"/>
      <c r="O361" s="109"/>
      <c r="P361" s="109"/>
      <c r="Q361" s="108"/>
      <c r="R361" s="109"/>
      <c r="S361" s="108"/>
      <c r="T361" s="109"/>
    </row>
    <row r="362" spans="5:20" ht="15.75">
      <c r="E362" s="105"/>
      <c r="F362" s="108"/>
      <c r="G362" s="108"/>
      <c r="H362" s="108"/>
      <c r="I362" s="108"/>
      <c r="J362" s="108"/>
      <c r="K362" s="108"/>
      <c r="L362" s="105"/>
      <c r="M362" s="108"/>
      <c r="N362" s="109"/>
      <c r="O362" s="109"/>
      <c r="P362" s="109"/>
      <c r="Q362" s="108"/>
      <c r="R362" s="109"/>
      <c r="S362" s="108"/>
      <c r="T362" s="109"/>
    </row>
    <row r="363" spans="5:20" ht="15.75">
      <c r="E363" s="105"/>
      <c r="F363" s="108"/>
      <c r="G363" s="108"/>
      <c r="H363" s="108"/>
      <c r="I363" s="108"/>
      <c r="J363" s="108"/>
      <c r="K363" s="108"/>
      <c r="L363" s="105"/>
      <c r="M363" s="108"/>
      <c r="N363" s="109"/>
      <c r="O363" s="109"/>
      <c r="P363" s="109"/>
      <c r="Q363" s="108"/>
      <c r="R363" s="109"/>
      <c r="S363" s="108"/>
      <c r="T363" s="109"/>
    </row>
    <row r="364" spans="5:20" ht="15.75">
      <c r="E364" s="105"/>
      <c r="F364" s="108"/>
      <c r="G364" s="108"/>
      <c r="H364" s="108"/>
      <c r="I364" s="108"/>
      <c r="J364" s="108"/>
      <c r="K364" s="108"/>
      <c r="L364" s="105"/>
      <c r="M364" s="108"/>
      <c r="N364" s="109"/>
      <c r="O364" s="109"/>
      <c r="P364" s="109"/>
      <c r="Q364" s="108"/>
      <c r="R364" s="109"/>
      <c r="S364" s="108"/>
      <c r="T364" s="109"/>
    </row>
    <row r="365" spans="5:20" ht="15.75">
      <c r="E365" s="105"/>
      <c r="F365" s="108"/>
      <c r="G365" s="108"/>
      <c r="H365" s="108"/>
      <c r="I365" s="108"/>
      <c r="J365" s="108"/>
      <c r="K365" s="108"/>
      <c r="L365" s="105"/>
      <c r="M365" s="108"/>
      <c r="N365" s="109"/>
      <c r="O365" s="109"/>
      <c r="P365" s="109"/>
      <c r="Q365" s="108"/>
      <c r="R365" s="109"/>
      <c r="S365" s="108"/>
      <c r="T365" s="109"/>
    </row>
    <row r="366" spans="5:20" ht="15.75">
      <c r="E366" s="105"/>
      <c r="F366" s="108"/>
      <c r="G366" s="108"/>
      <c r="H366" s="108"/>
      <c r="I366" s="108"/>
      <c r="J366" s="108"/>
      <c r="K366" s="108"/>
      <c r="L366" s="105"/>
      <c r="M366" s="108"/>
      <c r="N366" s="109"/>
      <c r="O366" s="109"/>
      <c r="P366" s="109"/>
      <c r="Q366" s="108"/>
      <c r="R366" s="109"/>
      <c r="S366" s="108"/>
      <c r="T366" s="109"/>
    </row>
    <row r="367" spans="5:20" ht="15.75">
      <c r="E367" s="105"/>
      <c r="F367" s="108"/>
      <c r="G367" s="108"/>
      <c r="H367" s="108"/>
      <c r="I367" s="108"/>
      <c r="J367" s="108"/>
      <c r="K367" s="108"/>
      <c r="L367" s="105"/>
      <c r="M367" s="108"/>
      <c r="N367" s="109"/>
      <c r="O367" s="109"/>
      <c r="P367" s="109"/>
      <c r="Q367" s="108"/>
      <c r="R367" s="109"/>
      <c r="S367" s="108"/>
      <c r="T367" s="109"/>
    </row>
    <row r="368" spans="5:20" ht="15.75">
      <c r="E368" s="105"/>
      <c r="F368" s="108"/>
      <c r="G368" s="108"/>
      <c r="H368" s="108"/>
      <c r="I368" s="108"/>
      <c r="J368" s="108"/>
      <c r="K368" s="108"/>
      <c r="L368" s="105"/>
      <c r="M368" s="108"/>
      <c r="N368" s="109"/>
      <c r="O368" s="109"/>
      <c r="P368" s="109"/>
      <c r="Q368" s="108"/>
      <c r="R368" s="109"/>
      <c r="S368" s="108"/>
      <c r="T368" s="109"/>
    </row>
    <row r="369" spans="5:20" ht="15.75">
      <c r="E369" s="105"/>
      <c r="F369" s="108"/>
      <c r="G369" s="108"/>
      <c r="H369" s="108"/>
      <c r="I369" s="108"/>
      <c r="J369" s="108"/>
      <c r="K369" s="108"/>
      <c r="L369" s="105"/>
      <c r="M369" s="108"/>
      <c r="N369" s="109"/>
      <c r="O369" s="109"/>
      <c r="P369" s="109"/>
      <c r="Q369" s="108"/>
      <c r="R369" s="109"/>
      <c r="S369" s="108"/>
      <c r="T369" s="109"/>
    </row>
    <row r="370" spans="5:20" ht="15.75">
      <c r="E370" s="105"/>
      <c r="F370" s="108"/>
      <c r="G370" s="108"/>
      <c r="H370" s="108"/>
      <c r="I370" s="108"/>
      <c r="J370" s="108"/>
      <c r="K370" s="108"/>
      <c r="L370" s="105"/>
      <c r="M370" s="108"/>
      <c r="N370" s="109"/>
      <c r="O370" s="109"/>
      <c r="P370" s="109"/>
      <c r="Q370" s="108"/>
      <c r="R370" s="109"/>
      <c r="S370" s="108"/>
      <c r="T370" s="109"/>
    </row>
    <row r="371" spans="5:20" ht="15.75">
      <c r="E371" s="105"/>
      <c r="F371" s="108"/>
      <c r="G371" s="108"/>
      <c r="H371" s="108"/>
      <c r="I371" s="108"/>
      <c r="J371" s="108"/>
      <c r="K371" s="108"/>
      <c r="L371" s="105"/>
      <c r="M371" s="108"/>
      <c r="N371" s="109"/>
      <c r="O371" s="109"/>
      <c r="P371" s="109"/>
      <c r="Q371" s="108"/>
      <c r="R371" s="109"/>
      <c r="S371" s="108"/>
      <c r="T371" s="109"/>
    </row>
    <row r="372" spans="5:20" ht="15.75">
      <c r="E372" s="105"/>
      <c r="F372" s="108"/>
      <c r="G372" s="108"/>
      <c r="H372" s="108"/>
      <c r="I372" s="108"/>
      <c r="J372" s="108"/>
      <c r="K372" s="108"/>
      <c r="L372" s="105"/>
      <c r="M372" s="108"/>
      <c r="N372" s="109"/>
      <c r="O372" s="109"/>
      <c r="P372" s="109"/>
      <c r="Q372" s="108"/>
      <c r="R372" s="109"/>
      <c r="S372" s="108"/>
      <c r="T372" s="109"/>
    </row>
    <row r="373" spans="5:20" ht="15.75">
      <c r="E373" s="105"/>
      <c r="F373" s="108"/>
      <c r="G373" s="108"/>
      <c r="H373" s="108"/>
      <c r="I373" s="108"/>
      <c r="J373" s="108"/>
      <c r="K373" s="108"/>
      <c r="L373" s="105"/>
      <c r="M373" s="108"/>
      <c r="N373" s="109"/>
      <c r="O373" s="109"/>
      <c r="P373" s="109"/>
      <c r="Q373" s="108"/>
      <c r="R373" s="109"/>
      <c r="S373" s="108"/>
      <c r="T373" s="109"/>
    </row>
    <row r="374" spans="5:20" ht="15.75">
      <c r="E374" s="105"/>
      <c r="F374" s="108"/>
      <c r="G374" s="108"/>
      <c r="H374" s="108"/>
      <c r="I374" s="108"/>
      <c r="J374" s="108"/>
      <c r="K374" s="108"/>
      <c r="L374" s="105"/>
      <c r="M374" s="108"/>
      <c r="N374" s="109"/>
      <c r="O374" s="109"/>
      <c r="P374" s="109"/>
      <c r="Q374" s="108"/>
      <c r="R374" s="109"/>
      <c r="S374" s="108"/>
      <c r="T374" s="109"/>
    </row>
    <row r="375" spans="5:20" ht="15.75">
      <c r="E375" s="105"/>
      <c r="F375" s="108"/>
      <c r="G375" s="108"/>
      <c r="H375" s="108"/>
      <c r="I375" s="108"/>
      <c r="J375" s="108"/>
      <c r="K375" s="108"/>
      <c r="L375" s="105"/>
      <c r="M375" s="108"/>
      <c r="N375" s="109"/>
      <c r="O375" s="109"/>
      <c r="P375" s="109"/>
      <c r="Q375" s="108"/>
      <c r="R375" s="109"/>
      <c r="S375" s="108"/>
      <c r="T375" s="109"/>
    </row>
    <row r="376" spans="5:20" ht="15.75">
      <c r="E376" s="105"/>
      <c r="F376" s="108"/>
      <c r="G376" s="108"/>
      <c r="H376" s="108"/>
      <c r="I376" s="108"/>
      <c r="J376" s="108"/>
      <c r="K376" s="108"/>
      <c r="L376" s="105"/>
      <c r="M376" s="108"/>
      <c r="N376" s="109"/>
      <c r="O376" s="109"/>
      <c r="P376" s="109"/>
      <c r="Q376" s="108"/>
      <c r="R376" s="109"/>
      <c r="S376" s="108"/>
      <c r="T376" s="109"/>
    </row>
    <row r="377" spans="5:20" ht="15.75">
      <c r="E377" s="105"/>
      <c r="F377" s="108"/>
      <c r="G377" s="108"/>
      <c r="H377" s="108"/>
      <c r="I377" s="108"/>
      <c r="J377" s="108"/>
      <c r="K377" s="108"/>
      <c r="L377" s="105"/>
      <c r="M377" s="108"/>
      <c r="N377" s="109"/>
      <c r="O377" s="109"/>
      <c r="P377" s="109"/>
      <c r="Q377" s="108"/>
      <c r="R377" s="109"/>
      <c r="S377" s="108"/>
      <c r="T377" s="109"/>
    </row>
    <row r="378" spans="5:20" ht="15.75">
      <c r="E378" s="105"/>
      <c r="F378" s="108"/>
      <c r="G378" s="108"/>
      <c r="H378" s="108"/>
      <c r="I378" s="108"/>
      <c r="J378" s="108"/>
      <c r="K378" s="108"/>
      <c r="L378" s="105"/>
      <c r="M378" s="108"/>
      <c r="N378" s="109"/>
      <c r="O378" s="109"/>
      <c r="P378" s="109"/>
      <c r="Q378" s="108"/>
      <c r="R378" s="109"/>
      <c r="S378" s="108"/>
      <c r="T378" s="109"/>
    </row>
    <row r="379" spans="5:20" ht="15.75">
      <c r="E379" s="105"/>
      <c r="F379" s="108"/>
      <c r="G379" s="108"/>
      <c r="H379" s="108"/>
      <c r="I379" s="108"/>
      <c r="J379" s="108"/>
      <c r="K379" s="108"/>
      <c r="L379" s="105"/>
      <c r="M379" s="108"/>
      <c r="N379" s="109"/>
      <c r="O379" s="109"/>
      <c r="P379" s="109"/>
      <c r="Q379" s="108"/>
      <c r="R379" s="109"/>
      <c r="S379" s="108"/>
      <c r="T379" s="109"/>
    </row>
    <row r="380" spans="5:20" ht="15.75">
      <c r="E380" s="105"/>
      <c r="F380" s="108"/>
      <c r="G380" s="108"/>
      <c r="H380" s="108"/>
      <c r="I380" s="108"/>
      <c r="J380" s="108"/>
      <c r="K380" s="108"/>
      <c r="L380" s="105"/>
      <c r="M380" s="108"/>
      <c r="N380" s="109"/>
      <c r="O380" s="109"/>
      <c r="P380" s="109"/>
      <c r="Q380" s="108"/>
      <c r="R380" s="109"/>
      <c r="S380" s="108"/>
      <c r="T380" s="109"/>
    </row>
    <row r="381" spans="5:20" ht="15.75">
      <c r="E381" s="105"/>
      <c r="F381" s="108"/>
      <c r="G381" s="108"/>
      <c r="H381" s="108"/>
      <c r="I381" s="108"/>
      <c r="J381" s="108"/>
      <c r="K381" s="108"/>
      <c r="L381" s="105"/>
      <c r="M381" s="108"/>
      <c r="N381" s="109"/>
      <c r="O381" s="109"/>
      <c r="P381" s="109"/>
      <c r="Q381" s="108"/>
      <c r="R381" s="109"/>
      <c r="S381" s="108"/>
      <c r="T381" s="109"/>
    </row>
    <row r="382" spans="5:20" ht="15.75">
      <c r="E382" s="105"/>
      <c r="F382" s="108"/>
      <c r="G382" s="108"/>
      <c r="H382" s="108"/>
      <c r="I382" s="108"/>
      <c r="J382" s="108"/>
      <c r="K382" s="108"/>
      <c r="L382" s="105"/>
      <c r="M382" s="108"/>
      <c r="N382" s="109"/>
      <c r="O382" s="109"/>
      <c r="P382" s="109"/>
      <c r="Q382" s="108"/>
      <c r="R382" s="109"/>
      <c r="S382" s="108"/>
      <c r="T382" s="109"/>
    </row>
    <row r="383" spans="5:20" ht="15.75">
      <c r="E383" s="105"/>
      <c r="F383" s="108"/>
      <c r="G383" s="108"/>
      <c r="H383" s="108"/>
      <c r="I383" s="108"/>
      <c r="J383" s="108"/>
      <c r="K383" s="108"/>
      <c r="L383" s="105"/>
      <c r="M383" s="108"/>
      <c r="N383" s="109"/>
      <c r="O383" s="109"/>
      <c r="P383" s="109"/>
      <c r="Q383" s="108"/>
      <c r="R383" s="109"/>
      <c r="S383" s="108"/>
      <c r="T383" s="109"/>
    </row>
    <row r="384" spans="5:20" ht="15.75">
      <c r="E384" s="105"/>
      <c r="F384" s="108"/>
      <c r="G384" s="108"/>
      <c r="H384" s="108"/>
      <c r="I384" s="108"/>
      <c r="J384" s="108"/>
      <c r="K384" s="108"/>
      <c r="L384" s="105"/>
      <c r="M384" s="108"/>
      <c r="N384" s="109"/>
      <c r="O384" s="109"/>
      <c r="P384" s="109"/>
      <c r="Q384" s="108"/>
      <c r="R384" s="109"/>
      <c r="S384" s="108"/>
      <c r="T384" s="109"/>
    </row>
    <row r="385" spans="5:20" ht="15.75">
      <c r="E385" s="105"/>
      <c r="F385" s="108"/>
      <c r="G385" s="108"/>
      <c r="H385" s="108"/>
      <c r="I385" s="108"/>
      <c r="J385" s="108"/>
      <c r="K385" s="108"/>
      <c r="L385" s="105"/>
      <c r="M385" s="108"/>
      <c r="N385" s="109"/>
      <c r="O385" s="109"/>
      <c r="P385" s="109"/>
      <c r="Q385" s="108"/>
      <c r="R385" s="109"/>
      <c r="S385" s="108"/>
      <c r="T385" s="109"/>
    </row>
    <row r="386" spans="5:20" ht="15.75">
      <c r="E386" s="105"/>
      <c r="F386" s="108"/>
      <c r="G386" s="108"/>
      <c r="H386" s="108"/>
      <c r="I386" s="108"/>
      <c r="J386" s="108"/>
      <c r="K386" s="108"/>
      <c r="L386" s="105"/>
      <c r="M386" s="108"/>
      <c r="N386" s="109"/>
      <c r="O386" s="109"/>
      <c r="P386" s="109"/>
      <c r="Q386" s="108"/>
      <c r="R386" s="109"/>
      <c r="S386" s="108"/>
      <c r="T386" s="109"/>
    </row>
    <row r="387" spans="5:20" ht="15.75">
      <c r="E387" s="105"/>
      <c r="F387" s="108"/>
      <c r="G387" s="108"/>
      <c r="H387" s="108"/>
      <c r="I387" s="108"/>
      <c r="J387" s="108"/>
      <c r="K387" s="108"/>
      <c r="L387" s="105"/>
      <c r="M387" s="108"/>
      <c r="N387" s="109"/>
      <c r="O387" s="109"/>
      <c r="P387" s="109"/>
      <c r="Q387" s="108"/>
      <c r="R387" s="109"/>
      <c r="S387" s="108"/>
      <c r="T387" s="109"/>
    </row>
    <row r="388" spans="5:20" ht="15.75">
      <c r="E388" s="105"/>
      <c r="F388" s="108"/>
      <c r="G388" s="108"/>
      <c r="H388" s="108"/>
      <c r="I388" s="108"/>
      <c r="J388" s="108"/>
      <c r="K388" s="108"/>
      <c r="L388" s="105"/>
      <c r="M388" s="108"/>
      <c r="N388" s="109"/>
      <c r="O388" s="109"/>
      <c r="P388" s="109"/>
      <c r="Q388" s="108"/>
      <c r="R388" s="109"/>
      <c r="S388" s="108"/>
      <c r="T388" s="109"/>
    </row>
    <row r="389" spans="5:20" ht="15.75">
      <c r="E389" s="105"/>
      <c r="F389" s="108"/>
      <c r="G389" s="108"/>
      <c r="H389" s="108"/>
      <c r="I389" s="108"/>
      <c r="J389" s="108"/>
      <c r="K389" s="108"/>
      <c r="L389" s="105"/>
      <c r="M389" s="108"/>
      <c r="N389" s="109"/>
      <c r="O389" s="109"/>
      <c r="P389" s="109"/>
      <c r="Q389" s="108"/>
      <c r="R389" s="109"/>
      <c r="S389" s="108"/>
      <c r="T389" s="109"/>
    </row>
    <row r="390" spans="5:20" ht="15.75">
      <c r="E390" s="105"/>
      <c r="F390" s="108"/>
      <c r="G390" s="108"/>
      <c r="H390" s="108"/>
      <c r="I390" s="108"/>
      <c r="J390" s="108"/>
      <c r="K390" s="108"/>
      <c r="L390" s="105"/>
      <c r="M390" s="108"/>
      <c r="N390" s="109"/>
      <c r="O390" s="109"/>
      <c r="P390" s="109"/>
      <c r="Q390" s="108"/>
      <c r="R390" s="109"/>
      <c r="S390" s="108"/>
      <c r="T390" s="109"/>
    </row>
    <row r="391" spans="5:20" ht="15.75">
      <c r="E391" s="105"/>
      <c r="F391" s="108"/>
      <c r="G391" s="108"/>
      <c r="H391" s="108"/>
      <c r="I391" s="108"/>
      <c r="J391" s="108"/>
      <c r="K391" s="108"/>
      <c r="L391" s="105"/>
      <c r="M391" s="108"/>
      <c r="N391" s="109"/>
      <c r="O391" s="109"/>
      <c r="P391" s="109"/>
      <c r="Q391" s="108"/>
      <c r="R391" s="109"/>
      <c r="S391" s="108"/>
      <c r="T391" s="109"/>
    </row>
    <row r="392" spans="5:20" ht="15.75">
      <c r="E392" s="105"/>
      <c r="F392" s="108"/>
      <c r="G392" s="108"/>
      <c r="H392" s="108"/>
      <c r="I392" s="108"/>
      <c r="J392" s="108"/>
      <c r="K392" s="108"/>
      <c r="L392" s="105"/>
      <c r="M392" s="108"/>
      <c r="N392" s="109"/>
      <c r="O392" s="109"/>
      <c r="P392" s="109"/>
      <c r="Q392" s="108"/>
      <c r="R392" s="109"/>
      <c r="S392" s="108"/>
      <c r="T392" s="109"/>
    </row>
    <row r="393" spans="5:20" ht="15.75">
      <c r="E393" s="105"/>
      <c r="F393" s="108"/>
      <c r="G393" s="108"/>
      <c r="H393" s="108"/>
      <c r="I393" s="108"/>
      <c r="J393" s="108"/>
      <c r="K393" s="108"/>
      <c r="L393" s="105"/>
      <c r="M393" s="108"/>
      <c r="N393" s="109"/>
      <c r="O393" s="109"/>
      <c r="P393" s="109"/>
      <c r="Q393" s="108"/>
      <c r="R393" s="109"/>
      <c r="S393" s="108"/>
      <c r="T393" s="109"/>
    </row>
    <row r="394" spans="5:20" ht="15.75">
      <c r="E394" s="105"/>
      <c r="F394" s="108"/>
      <c r="G394" s="108"/>
      <c r="H394" s="108"/>
      <c r="I394" s="108"/>
      <c r="J394" s="108"/>
      <c r="K394" s="108"/>
      <c r="L394" s="105"/>
      <c r="M394" s="108"/>
      <c r="N394" s="109"/>
      <c r="O394" s="109"/>
      <c r="P394" s="109"/>
      <c r="Q394" s="108"/>
      <c r="R394" s="109"/>
      <c r="S394" s="108"/>
      <c r="T394" s="109"/>
    </row>
    <row r="395" spans="5:20" ht="15.75">
      <c r="E395" s="105"/>
      <c r="F395" s="108"/>
      <c r="G395" s="108"/>
      <c r="H395" s="108"/>
      <c r="I395" s="108"/>
      <c r="J395" s="108"/>
      <c r="K395" s="108"/>
      <c r="L395" s="105"/>
      <c r="M395" s="108"/>
      <c r="N395" s="109"/>
      <c r="O395" s="109"/>
      <c r="P395" s="109"/>
      <c r="Q395" s="108"/>
      <c r="R395" s="109"/>
      <c r="S395" s="108"/>
      <c r="T395" s="109"/>
    </row>
    <row r="396" spans="5:20" ht="15.75">
      <c r="E396" s="105"/>
      <c r="F396" s="108"/>
      <c r="G396" s="108"/>
      <c r="H396" s="108"/>
      <c r="I396" s="108"/>
      <c r="J396" s="108"/>
      <c r="K396" s="108"/>
      <c r="L396" s="105"/>
      <c r="M396" s="108"/>
      <c r="N396" s="109"/>
      <c r="O396" s="109"/>
      <c r="P396" s="109"/>
      <c r="Q396" s="108"/>
      <c r="R396" s="109"/>
      <c r="S396" s="108"/>
      <c r="T396" s="109"/>
    </row>
    <row r="397" spans="5:20" ht="15.75">
      <c r="E397" s="105"/>
      <c r="F397" s="108"/>
      <c r="G397" s="108"/>
      <c r="H397" s="108"/>
      <c r="I397" s="108"/>
      <c r="J397" s="108"/>
      <c r="K397" s="108"/>
      <c r="L397" s="105"/>
      <c r="M397" s="108"/>
      <c r="N397" s="109"/>
      <c r="O397" s="109"/>
      <c r="P397" s="109"/>
      <c r="Q397" s="108"/>
      <c r="R397" s="109"/>
      <c r="S397" s="108"/>
      <c r="T397" s="109"/>
    </row>
    <row r="398" spans="5:20" ht="15.75">
      <c r="E398" s="105"/>
      <c r="F398" s="108"/>
      <c r="G398" s="108"/>
      <c r="H398" s="108"/>
      <c r="I398" s="108"/>
      <c r="J398" s="108"/>
      <c r="K398" s="108"/>
      <c r="L398" s="105"/>
      <c r="M398" s="108"/>
      <c r="N398" s="109"/>
      <c r="O398" s="109"/>
      <c r="P398" s="109"/>
      <c r="Q398" s="108"/>
      <c r="R398" s="109"/>
      <c r="S398" s="108"/>
      <c r="T398" s="109"/>
    </row>
    <row r="399" spans="5:20" ht="15.75">
      <c r="E399" s="105"/>
      <c r="F399" s="108"/>
      <c r="G399" s="108"/>
      <c r="H399" s="108"/>
      <c r="I399" s="108"/>
      <c r="J399" s="108"/>
      <c r="K399" s="108"/>
      <c r="L399" s="105"/>
      <c r="M399" s="108"/>
      <c r="N399" s="109"/>
      <c r="O399" s="109"/>
      <c r="P399" s="109"/>
      <c r="Q399" s="108"/>
      <c r="R399" s="109"/>
      <c r="S399" s="108"/>
      <c r="T399" s="109"/>
    </row>
    <row r="400" spans="5:20" ht="15.75">
      <c r="E400" s="105"/>
      <c r="F400" s="108"/>
      <c r="G400" s="108"/>
      <c r="H400" s="108"/>
      <c r="I400" s="108"/>
      <c r="J400" s="108"/>
      <c r="K400" s="108"/>
      <c r="L400" s="105"/>
      <c r="M400" s="108"/>
      <c r="N400" s="109"/>
      <c r="O400" s="109"/>
      <c r="P400" s="109"/>
      <c r="Q400" s="108"/>
      <c r="R400" s="109"/>
      <c r="S400" s="108"/>
      <c r="T400" s="109"/>
    </row>
    <row r="401" spans="5:20" ht="15.75">
      <c r="E401" s="105"/>
      <c r="F401" s="108"/>
      <c r="G401" s="108"/>
      <c r="H401" s="108"/>
      <c r="I401" s="108"/>
      <c r="J401" s="108"/>
      <c r="K401" s="108"/>
      <c r="L401" s="105"/>
      <c r="M401" s="108"/>
      <c r="N401" s="109"/>
      <c r="O401" s="109"/>
      <c r="P401" s="109"/>
      <c r="Q401" s="108"/>
      <c r="R401" s="109"/>
      <c r="S401" s="108"/>
      <c r="T401" s="109"/>
    </row>
    <row r="402" spans="5:20" ht="15.75">
      <c r="E402" s="105"/>
      <c r="F402" s="108"/>
      <c r="G402" s="108"/>
      <c r="H402" s="108"/>
      <c r="I402" s="108"/>
      <c r="J402" s="108"/>
      <c r="K402" s="108"/>
      <c r="L402" s="105"/>
      <c r="M402" s="108"/>
      <c r="N402" s="109"/>
      <c r="O402" s="109"/>
      <c r="P402" s="109"/>
      <c r="Q402" s="108"/>
      <c r="R402" s="109"/>
      <c r="S402" s="108"/>
      <c r="T402" s="109"/>
    </row>
    <row r="403" spans="5:20" ht="15.75">
      <c r="E403" s="105"/>
      <c r="F403" s="108"/>
      <c r="G403" s="108"/>
      <c r="H403" s="108"/>
      <c r="I403" s="108"/>
      <c r="J403" s="108"/>
      <c r="K403" s="108"/>
      <c r="L403" s="105"/>
      <c r="M403" s="108"/>
      <c r="N403" s="109"/>
      <c r="O403" s="109"/>
      <c r="P403" s="109"/>
      <c r="Q403" s="108"/>
      <c r="R403" s="109"/>
      <c r="S403" s="108"/>
      <c r="T403" s="109"/>
    </row>
    <row r="404" spans="5:20" ht="15.75">
      <c r="E404" s="105"/>
      <c r="F404" s="108"/>
      <c r="G404" s="108"/>
      <c r="H404" s="108"/>
      <c r="I404" s="108"/>
      <c r="J404" s="108"/>
      <c r="K404" s="108"/>
      <c r="L404" s="105"/>
      <c r="M404" s="108"/>
      <c r="N404" s="109"/>
      <c r="O404" s="109"/>
      <c r="P404" s="109"/>
      <c r="Q404" s="108"/>
      <c r="R404" s="109"/>
      <c r="S404" s="108"/>
      <c r="T404" s="109"/>
    </row>
    <row r="405" spans="5:20" ht="15.75">
      <c r="E405" s="105"/>
      <c r="F405" s="108"/>
      <c r="G405" s="108"/>
      <c r="H405" s="108"/>
      <c r="I405" s="108"/>
      <c r="J405" s="108"/>
      <c r="K405" s="108"/>
      <c r="L405" s="105"/>
      <c r="M405" s="108"/>
      <c r="N405" s="109"/>
      <c r="O405" s="109"/>
      <c r="P405" s="109"/>
      <c r="Q405" s="108"/>
      <c r="R405" s="109"/>
      <c r="S405" s="108"/>
      <c r="T405" s="109"/>
    </row>
    <row r="406" spans="5:20" ht="15.75">
      <c r="E406" s="105"/>
      <c r="F406" s="108"/>
      <c r="G406" s="108"/>
      <c r="H406" s="108"/>
      <c r="I406" s="108"/>
      <c r="J406" s="108"/>
      <c r="K406" s="108"/>
      <c r="L406" s="105"/>
      <c r="M406" s="108"/>
      <c r="N406" s="109"/>
      <c r="O406" s="109"/>
      <c r="P406" s="109"/>
      <c r="Q406" s="108"/>
      <c r="R406" s="109"/>
      <c r="S406" s="108"/>
      <c r="T406" s="109"/>
    </row>
    <row r="407" spans="5:20" ht="15.75">
      <c r="E407" s="105"/>
      <c r="F407" s="108"/>
      <c r="G407" s="108"/>
      <c r="H407" s="108"/>
      <c r="I407" s="108"/>
      <c r="J407" s="108"/>
      <c r="K407" s="108"/>
      <c r="L407" s="105"/>
      <c r="M407" s="108"/>
      <c r="N407" s="109"/>
      <c r="O407" s="109"/>
      <c r="P407" s="109"/>
      <c r="Q407" s="108"/>
      <c r="R407" s="109"/>
      <c r="S407" s="108"/>
      <c r="T407" s="109"/>
    </row>
    <row r="408" spans="5:20" ht="15.75">
      <c r="E408" s="105"/>
      <c r="F408" s="108"/>
      <c r="G408" s="108"/>
      <c r="H408" s="108"/>
      <c r="I408" s="108"/>
      <c r="J408" s="108"/>
      <c r="K408" s="108"/>
      <c r="L408" s="105"/>
      <c r="M408" s="108"/>
      <c r="N408" s="109"/>
      <c r="O408" s="109"/>
      <c r="P408" s="109"/>
      <c r="Q408" s="108"/>
      <c r="R408" s="109"/>
      <c r="S408" s="108"/>
      <c r="T408" s="109"/>
    </row>
    <row r="409" spans="5:20" ht="15.75">
      <c r="E409" s="105"/>
      <c r="F409" s="108"/>
      <c r="G409" s="108"/>
      <c r="H409" s="108"/>
      <c r="I409" s="108"/>
      <c r="J409" s="108"/>
      <c r="K409" s="108"/>
      <c r="L409" s="105"/>
      <c r="M409" s="108"/>
      <c r="N409" s="109"/>
      <c r="O409" s="109"/>
      <c r="P409" s="109"/>
      <c r="Q409" s="108"/>
      <c r="R409" s="109"/>
      <c r="S409" s="108"/>
      <c r="T409" s="109"/>
    </row>
    <row r="410" spans="5:20" ht="15.75">
      <c r="E410" s="105"/>
      <c r="F410" s="108"/>
      <c r="G410" s="108"/>
      <c r="H410" s="108"/>
      <c r="I410" s="108"/>
      <c r="J410" s="108"/>
      <c r="K410" s="108"/>
      <c r="L410" s="105"/>
      <c r="M410" s="108"/>
      <c r="N410" s="109"/>
      <c r="O410" s="109"/>
      <c r="P410" s="109"/>
      <c r="Q410" s="108"/>
      <c r="R410" s="109"/>
      <c r="S410" s="108"/>
      <c r="T410" s="109"/>
    </row>
    <row r="411" spans="5:20" ht="15.75">
      <c r="E411" s="105"/>
      <c r="F411" s="108"/>
      <c r="G411" s="108"/>
      <c r="H411" s="108"/>
      <c r="I411" s="108"/>
      <c r="J411" s="108"/>
      <c r="K411" s="108"/>
      <c r="L411" s="105"/>
      <c r="M411" s="108"/>
      <c r="N411" s="109"/>
      <c r="O411" s="109"/>
      <c r="P411" s="109"/>
      <c r="Q411" s="108"/>
      <c r="R411" s="109"/>
      <c r="S411" s="108"/>
      <c r="T411" s="109"/>
    </row>
    <row r="412" spans="5:20" ht="15.75">
      <c r="E412" s="105"/>
      <c r="F412" s="108"/>
      <c r="G412" s="108"/>
      <c r="H412" s="108"/>
      <c r="I412" s="108"/>
      <c r="J412" s="108"/>
      <c r="K412" s="108"/>
      <c r="L412" s="105"/>
      <c r="M412" s="108"/>
      <c r="N412" s="109"/>
      <c r="O412" s="109"/>
      <c r="P412" s="109"/>
      <c r="Q412" s="108"/>
      <c r="R412" s="109"/>
      <c r="S412" s="108"/>
      <c r="T412" s="109"/>
    </row>
    <row r="413" spans="5:20" ht="15.75">
      <c r="E413" s="105"/>
      <c r="F413" s="108"/>
      <c r="G413" s="108"/>
      <c r="H413" s="108"/>
      <c r="I413" s="108"/>
      <c r="J413" s="108"/>
      <c r="K413" s="108"/>
      <c r="L413" s="105"/>
      <c r="M413" s="108"/>
      <c r="N413" s="109"/>
      <c r="O413" s="109"/>
      <c r="P413" s="109"/>
      <c r="Q413" s="108"/>
      <c r="R413" s="109"/>
      <c r="S413" s="108"/>
      <c r="T413" s="109"/>
    </row>
    <row r="414" spans="5:20" ht="15.75">
      <c r="E414" s="105"/>
      <c r="F414" s="108"/>
      <c r="G414" s="108"/>
      <c r="H414" s="108"/>
      <c r="I414" s="108"/>
      <c r="J414" s="108"/>
      <c r="K414" s="108"/>
      <c r="L414" s="105"/>
      <c r="M414" s="108"/>
      <c r="N414" s="109"/>
      <c r="O414" s="109"/>
      <c r="P414" s="109"/>
      <c r="Q414" s="108"/>
      <c r="R414" s="109"/>
      <c r="S414" s="108"/>
      <c r="T414" s="109"/>
    </row>
    <row r="415" spans="5:20" ht="15.75">
      <c r="E415" s="105"/>
      <c r="F415" s="108"/>
      <c r="G415" s="108"/>
      <c r="H415" s="108"/>
      <c r="I415" s="108"/>
      <c r="J415" s="108"/>
      <c r="K415" s="108"/>
      <c r="L415" s="105"/>
      <c r="M415" s="108"/>
      <c r="N415" s="109"/>
      <c r="O415" s="109"/>
      <c r="P415" s="109"/>
      <c r="Q415" s="108"/>
      <c r="R415" s="109"/>
      <c r="S415" s="108"/>
      <c r="T415" s="109"/>
    </row>
    <row r="416" spans="5:20" ht="15.75">
      <c r="E416" s="105"/>
      <c r="F416" s="108"/>
      <c r="G416" s="108"/>
      <c r="H416" s="108"/>
      <c r="I416" s="108"/>
      <c r="J416" s="108"/>
      <c r="K416" s="108"/>
      <c r="L416" s="105"/>
      <c r="M416" s="108"/>
      <c r="N416" s="109"/>
      <c r="O416" s="109"/>
      <c r="P416" s="109"/>
      <c r="Q416" s="108"/>
      <c r="R416" s="109"/>
      <c r="S416" s="108"/>
      <c r="T416" s="109"/>
    </row>
    <row r="417" spans="5:20" ht="15.75">
      <c r="E417" s="105"/>
      <c r="F417" s="108"/>
      <c r="G417" s="108"/>
      <c r="H417" s="108"/>
      <c r="I417" s="108"/>
      <c r="J417" s="108"/>
      <c r="K417" s="108"/>
      <c r="L417" s="105"/>
      <c r="M417" s="108"/>
      <c r="N417" s="109"/>
      <c r="O417" s="109"/>
      <c r="P417" s="109"/>
      <c r="Q417" s="108"/>
      <c r="R417" s="109"/>
      <c r="S417" s="108"/>
      <c r="T417" s="109"/>
    </row>
    <row r="418" spans="5:20" ht="15.75">
      <c r="E418" s="105"/>
      <c r="F418" s="108"/>
      <c r="G418" s="108"/>
      <c r="H418" s="108"/>
      <c r="I418" s="108"/>
      <c r="J418" s="108"/>
      <c r="K418" s="108"/>
      <c r="L418" s="105"/>
      <c r="M418" s="108"/>
      <c r="N418" s="109"/>
      <c r="O418" s="109"/>
      <c r="P418" s="109"/>
      <c r="Q418" s="108"/>
      <c r="R418" s="109"/>
      <c r="S418" s="108"/>
      <c r="T418" s="109"/>
    </row>
    <row r="419" spans="5:20" ht="15.75">
      <c r="E419" s="105"/>
      <c r="F419" s="108"/>
      <c r="G419" s="108"/>
      <c r="H419" s="108"/>
      <c r="I419" s="108"/>
      <c r="J419" s="108"/>
      <c r="K419" s="108"/>
      <c r="L419" s="105"/>
      <c r="M419" s="108"/>
      <c r="N419" s="109"/>
      <c r="O419" s="109"/>
      <c r="P419" s="109"/>
      <c r="Q419" s="108"/>
      <c r="R419" s="109"/>
      <c r="S419" s="108"/>
      <c r="T419" s="109"/>
    </row>
    <row r="420" spans="5:20" ht="15.75">
      <c r="E420" s="105"/>
      <c r="F420" s="108"/>
      <c r="G420" s="108"/>
      <c r="H420" s="108"/>
      <c r="I420" s="108"/>
      <c r="J420" s="108"/>
      <c r="K420" s="108"/>
      <c r="L420" s="105"/>
      <c r="M420" s="108"/>
      <c r="N420" s="109"/>
      <c r="O420" s="109"/>
      <c r="P420" s="109"/>
      <c r="Q420" s="108"/>
      <c r="R420" s="109"/>
      <c r="S420" s="108"/>
      <c r="T420" s="109"/>
    </row>
    <row r="421" spans="5:20" ht="15.75">
      <c r="E421" s="105"/>
      <c r="F421" s="108"/>
      <c r="G421" s="108"/>
      <c r="H421" s="108"/>
      <c r="I421" s="108"/>
      <c r="J421" s="108"/>
      <c r="K421" s="108"/>
      <c r="L421" s="105"/>
      <c r="M421" s="108"/>
      <c r="N421" s="109"/>
      <c r="O421" s="109"/>
      <c r="P421" s="109"/>
      <c r="Q421" s="108"/>
      <c r="R421" s="109"/>
      <c r="S421" s="108"/>
      <c r="T421" s="109"/>
    </row>
    <row r="422" spans="5:20" ht="15.75">
      <c r="E422" s="105"/>
      <c r="F422" s="108"/>
      <c r="G422" s="108"/>
      <c r="H422" s="108"/>
      <c r="I422" s="108"/>
      <c r="J422" s="108"/>
      <c r="K422" s="108"/>
      <c r="L422" s="105"/>
      <c r="M422" s="108"/>
      <c r="N422" s="109"/>
      <c r="O422" s="109"/>
      <c r="P422" s="109"/>
      <c r="Q422" s="108"/>
      <c r="R422" s="109"/>
      <c r="S422" s="108"/>
      <c r="T422" s="109"/>
    </row>
    <row r="423" spans="5:20" ht="15.75">
      <c r="E423" s="105"/>
      <c r="F423" s="108"/>
      <c r="G423" s="108"/>
      <c r="H423" s="108"/>
      <c r="I423" s="108"/>
      <c r="J423" s="108"/>
      <c r="K423" s="108"/>
      <c r="L423" s="105"/>
      <c r="M423" s="108"/>
      <c r="N423" s="109"/>
      <c r="O423" s="109"/>
      <c r="P423" s="109"/>
      <c r="Q423" s="108"/>
      <c r="R423" s="109"/>
      <c r="S423" s="108"/>
      <c r="T423" s="109"/>
    </row>
    <row r="424" spans="5:20" ht="15.75">
      <c r="E424" s="105"/>
      <c r="F424" s="108"/>
      <c r="G424" s="108"/>
      <c r="H424" s="108"/>
      <c r="I424" s="108"/>
      <c r="J424" s="108"/>
      <c r="K424" s="108"/>
      <c r="L424" s="105"/>
      <c r="M424" s="108"/>
      <c r="N424" s="109"/>
      <c r="O424" s="109"/>
      <c r="P424" s="109"/>
      <c r="Q424" s="108"/>
      <c r="R424" s="109"/>
      <c r="S424" s="108"/>
      <c r="T424" s="109"/>
    </row>
    <row r="425" spans="5:20" ht="15.75">
      <c r="E425" s="105"/>
      <c r="F425" s="108"/>
      <c r="G425" s="108"/>
      <c r="H425" s="108"/>
      <c r="I425" s="108"/>
      <c r="J425" s="108"/>
      <c r="K425" s="108"/>
      <c r="L425" s="105"/>
      <c r="M425" s="108"/>
      <c r="N425" s="109"/>
      <c r="O425" s="109"/>
      <c r="P425" s="109"/>
      <c r="Q425" s="108"/>
      <c r="R425" s="109"/>
      <c r="S425" s="108"/>
      <c r="T425" s="109"/>
    </row>
    <row r="426" spans="5:20" ht="15.75">
      <c r="E426" s="105"/>
      <c r="F426" s="108"/>
      <c r="G426" s="108"/>
      <c r="H426" s="108"/>
      <c r="I426" s="108"/>
      <c r="J426" s="108"/>
      <c r="K426" s="108"/>
      <c r="L426" s="105"/>
      <c r="M426" s="108"/>
      <c r="N426" s="109"/>
      <c r="O426" s="109"/>
      <c r="P426" s="109"/>
      <c r="Q426" s="108"/>
      <c r="R426" s="109"/>
      <c r="S426" s="108"/>
      <c r="T426" s="109"/>
    </row>
    <row r="427" spans="5:20" ht="15.75">
      <c r="E427" s="105"/>
      <c r="F427" s="108"/>
      <c r="G427" s="108"/>
      <c r="H427" s="108"/>
      <c r="I427" s="108"/>
      <c r="J427" s="108"/>
      <c r="K427" s="108"/>
      <c r="L427" s="105"/>
      <c r="M427" s="108"/>
      <c r="N427" s="109"/>
      <c r="O427" s="109"/>
      <c r="P427" s="109"/>
      <c r="Q427" s="108"/>
      <c r="R427" s="109"/>
      <c r="S427" s="108"/>
      <c r="T427" s="109"/>
    </row>
    <row r="428" spans="5:20" ht="15.75">
      <c r="E428" s="105"/>
      <c r="F428" s="108"/>
      <c r="G428" s="108"/>
      <c r="H428" s="108"/>
      <c r="I428" s="108"/>
      <c r="J428" s="108"/>
      <c r="K428" s="108"/>
      <c r="L428" s="105"/>
      <c r="M428" s="108"/>
      <c r="N428" s="109"/>
      <c r="O428" s="109"/>
      <c r="P428" s="109"/>
      <c r="Q428" s="108"/>
      <c r="R428" s="109"/>
      <c r="S428" s="108"/>
      <c r="T428" s="109"/>
    </row>
    <row r="429" spans="5:20" ht="15.75">
      <c r="E429" s="105"/>
      <c r="F429" s="108"/>
      <c r="G429" s="108"/>
      <c r="H429" s="108"/>
      <c r="I429" s="108"/>
      <c r="J429" s="108"/>
      <c r="K429" s="108"/>
      <c r="L429" s="105"/>
      <c r="M429" s="108"/>
      <c r="N429" s="109"/>
      <c r="O429" s="109"/>
      <c r="P429" s="109"/>
      <c r="Q429" s="108"/>
      <c r="R429" s="109"/>
      <c r="S429" s="108"/>
      <c r="T429" s="109"/>
    </row>
    <row r="430" spans="5:20" ht="15.75">
      <c r="E430" s="105"/>
      <c r="F430" s="108"/>
      <c r="G430" s="108"/>
      <c r="H430" s="108"/>
      <c r="I430" s="108"/>
      <c r="J430" s="108"/>
      <c r="K430" s="108"/>
      <c r="L430" s="105"/>
      <c r="M430" s="108"/>
      <c r="N430" s="109"/>
      <c r="O430" s="109"/>
      <c r="P430" s="109"/>
      <c r="Q430" s="108"/>
      <c r="R430" s="109"/>
      <c r="S430" s="108"/>
      <c r="T430" s="109"/>
    </row>
    <row r="431" spans="5:20" ht="15.75">
      <c r="E431" s="105"/>
      <c r="F431" s="108"/>
      <c r="G431" s="108"/>
      <c r="H431" s="108"/>
      <c r="I431" s="108"/>
      <c r="J431" s="108"/>
      <c r="K431" s="108"/>
      <c r="L431" s="105"/>
      <c r="M431" s="108"/>
      <c r="N431" s="109"/>
      <c r="O431" s="109"/>
      <c r="P431" s="109"/>
      <c r="Q431" s="108"/>
      <c r="R431" s="109"/>
      <c r="S431" s="108"/>
      <c r="T431" s="109"/>
    </row>
    <row r="432" spans="5:20" ht="15.75">
      <c r="E432" s="105"/>
      <c r="F432" s="108"/>
      <c r="G432" s="108"/>
      <c r="H432" s="108"/>
      <c r="I432" s="108"/>
      <c r="J432" s="108"/>
      <c r="K432" s="108"/>
      <c r="L432" s="105"/>
      <c r="M432" s="108"/>
      <c r="N432" s="109"/>
      <c r="O432" s="109"/>
      <c r="P432" s="109"/>
      <c r="Q432" s="108"/>
      <c r="R432" s="109"/>
      <c r="S432" s="108"/>
      <c r="T432" s="109"/>
    </row>
    <row r="433" spans="5:20" ht="15.75">
      <c r="E433" s="105"/>
      <c r="F433" s="108"/>
      <c r="G433" s="108"/>
      <c r="H433" s="108"/>
      <c r="I433" s="108"/>
      <c r="J433" s="108"/>
      <c r="K433" s="108"/>
      <c r="L433" s="105"/>
      <c r="M433" s="108"/>
      <c r="N433" s="109"/>
      <c r="O433" s="109"/>
      <c r="P433" s="109"/>
      <c r="Q433" s="108"/>
      <c r="R433" s="109"/>
      <c r="S433" s="108"/>
      <c r="T433" s="109"/>
    </row>
    <row r="434" spans="5:20" ht="15.75">
      <c r="E434" s="105"/>
      <c r="F434" s="108"/>
      <c r="G434" s="108"/>
      <c r="H434" s="108"/>
      <c r="I434" s="108"/>
      <c r="J434" s="108"/>
      <c r="K434" s="108"/>
      <c r="L434" s="105"/>
      <c r="M434" s="108"/>
      <c r="N434" s="109"/>
      <c r="O434" s="109"/>
      <c r="P434" s="109"/>
      <c r="Q434" s="108"/>
      <c r="R434" s="109"/>
      <c r="S434" s="108"/>
      <c r="T434" s="109"/>
    </row>
    <row r="435" spans="5:20" ht="15.75">
      <c r="E435" s="105"/>
      <c r="F435" s="108"/>
      <c r="G435" s="108"/>
      <c r="H435" s="108"/>
      <c r="I435" s="108"/>
      <c r="J435" s="108"/>
      <c r="K435" s="108"/>
      <c r="L435" s="105"/>
      <c r="M435" s="108"/>
      <c r="N435" s="109"/>
      <c r="O435" s="109"/>
      <c r="P435" s="109"/>
      <c r="Q435" s="108"/>
      <c r="R435" s="109"/>
      <c r="S435" s="108"/>
      <c r="T435" s="109"/>
    </row>
    <row r="436" spans="5:20" ht="15.75">
      <c r="E436" s="105"/>
      <c r="F436" s="108"/>
      <c r="G436" s="108"/>
      <c r="H436" s="108"/>
      <c r="I436" s="108"/>
      <c r="J436" s="108"/>
      <c r="K436" s="108"/>
      <c r="L436" s="105"/>
      <c r="M436" s="108"/>
      <c r="N436" s="109"/>
      <c r="O436" s="109"/>
      <c r="P436" s="109"/>
      <c r="Q436" s="108"/>
      <c r="R436" s="109"/>
      <c r="S436" s="108"/>
      <c r="T436" s="109"/>
    </row>
    <row r="437" spans="5:20" ht="15.75">
      <c r="E437" s="105"/>
      <c r="F437" s="108"/>
      <c r="G437" s="108"/>
      <c r="H437" s="108"/>
      <c r="I437" s="108"/>
      <c r="J437" s="108"/>
      <c r="K437" s="108"/>
      <c r="L437" s="105"/>
      <c r="M437" s="108"/>
      <c r="N437" s="109"/>
      <c r="O437" s="109"/>
      <c r="P437" s="109"/>
      <c r="Q437" s="108"/>
      <c r="R437" s="109"/>
      <c r="S437" s="108"/>
      <c r="T437" s="109"/>
    </row>
    <row r="438" spans="5:20" ht="15.75">
      <c r="E438" s="105"/>
      <c r="F438" s="108"/>
      <c r="G438" s="108"/>
      <c r="H438" s="108"/>
      <c r="I438" s="108"/>
      <c r="J438" s="108"/>
      <c r="K438" s="108"/>
      <c r="L438" s="105"/>
      <c r="M438" s="108"/>
      <c r="N438" s="109"/>
      <c r="O438" s="109"/>
      <c r="P438" s="109"/>
      <c r="Q438" s="108"/>
      <c r="R438" s="109"/>
      <c r="S438" s="108"/>
      <c r="T438" s="109"/>
    </row>
    <row r="439" spans="5:20" ht="15.75">
      <c r="E439" s="105"/>
      <c r="F439" s="108"/>
      <c r="G439" s="108"/>
      <c r="H439" s="108"/>
      <c r="I439" s="108"/>
      <c r="J439" s="108"/>
      <c r="K439" s="108"/>
      <c r="L439" s="105"/>
      <c r="M439" s="108"/>
      <c r="N439" s="109"/>
      <c r="O439" s="109"/>
      <c r="P439" s="109"/>
      <c r="Q439" s="108"/>
      <c r="R439" s="109"/>
      <c r="S439" s="108"/>
      <c r="T439" s="109"/>
    </row>
    <row r="440" spans="5:20" ht="15.75">
      <c r="E440" s="105"/>
      <c r="F440" s="108"/>
      <c r="G440" s="108"/>
      <c r="H440" s="108"/>
      <c r="I440" s="108"/>
      <c r="J440" s="108"/>
      <c r="K440" s="108"/>
      <c r="L440" s="105"/>
      <c r="M440" s="108"/>
      <c r="N440" s="109"/>
      <c r="O440" s="109"/>
      <c r="P440" s="109"/>
      <c r="Q440" s="108"/>
      <c r="R440" s="109"/>
      <c r="S440" s="108"/>
      <c r="T440" s="109"/>
    </row>
    <row r="441" spans="5:20" ht="15.75">
      <c r="E441" s="105"/>
      <c r="F441" s="108"/>
      <c r="G441" s="108"/>
      <c r="H441" s="108"/>
      <c r="I441" s="108"/>
      <c r="J441" s="108"/>
      <c r="K441" s="108"/>
      <c r="L441" s="105"/>
      <c r="M441" s="108"/>
      <c r="N441" s="109"/>
      <c r="O441" s="109"/>
      <c r="P441" s="109"/>
      <c r="Q441" s="108"/>
      <c r="R441" s="109"/>
      <c r="S441" s="108"/>
      <c r="T441" s="109"/>
    </row>
    <row r="442" spans="5:20" ht="15.75">
      <c r="E442" s="105"/>
      <c r="F442" s="108"/>
      <c r="G442" s="108"/>
      <c r="H442" s="108"/>
      <c r="I442" s="108"/>
      <c r="J442" s="108"/>
      <c r="K442" s="108"/>
      <c r="L442" s="105"/>
      <c r="M442" s="108"/>
      <c r="N442" s="109"/>
      <c r="O442" s="109"/>
      <c r="P442" s="109"/>
      <c r="Q442" s="108"/>
      <c r="R442" s="109"/>
      <c r="S442" s="108"/>
      <c r="T442" s="109"/>
    </row>
    <row r="443" spans="5:20" ht="15.75">
      <c r="E443" s="105"/>
      <c r="F443" s="108"/>
      <c r="G443" s="108"/>
      <c r="H443" s="108"/>
      <c r="I443" s="108"/>
      <c r="J443" s="108"/>
      <c r="K443" s="108"/>
      <c r="L443" s="105"/>
      <c r="M443" s="108"/>
      <c r="N443" s="109"/>
      <c r="O443" s="109"/>
      <c r="P443" s="109"/>
      <c r="Q443" s="108"/>
      <c r="R443" s="109"/>
      <c r="S443" s="108"/>
      <c r="T443" s="109"/>
    </row>
    <row r="444" spans="5:20" ht="15.75">
      <c r="E444" s="105"/>
      <c r="F444" s="108"/>
      <c r="G444" s="108"/>
      <c r="H444" s="108"/>
      <c r="I444" s="108"/>
      <c r="J444" s="108"/>
      <c r="K444" s="108"/>
      <c r="L444" s="105"/>
      <c r="M444" s="108"/>
      <c r="N444" s="109"/>
      <c r="O444" s="109"/>
      <c r="P444" s="109"/>
      <c r="Q444" s="108"/>
      <c r="R444" s="109"/>
      <c r="S444" s="108"/>
      <c r="T444" s="109"/>
    </row>
    <row r="445" spans="5:20" ht="15.75">
      <c r="E445" s="105"/>
      <c r="F445" s="108"/>
      <c r="G445" s="108"/>
      <c r="H445" s="108"/>
      <c r="I445" s="108"/>
      <c r="J445" s="108"/>
      <c r="K445" s="108"/>
      <c r="L445" s="105"/>
      <c r="M445" s="108"/>
      <c r="N445" s="109"/>
      <c r="O445" s="109"/>
      <c r="P445" s="109"/>
      <c r="Q445" s="108"/>
      <c r="R445" s="109"/>
      <c r="S445" s="108"/>
      <c r="T445" s="109"/>
    </row>
    <row r="446" spans="5:20" ht="15.75">
      <c r="E446" s="105"/>
      <c r="F446" s="108"/>
      <c r="G446" s="108"/>
      <c r="H446" s="108"/>
      <c r="I446" s="108"/>
      <c r="J446" s="108"/>
      <c r="K446" s="108"/>
      <c r="L446" s="105"/>
      <c r="M446" s="108"/>
      <c r="N446" s="109"/>
      <c r="O446" s="109"/>
      <c r="P446" s="109"/>
      <c r="Q446" s="108"/>
      <c r="R446" s="109"/>
      <c r="S446" s="108"/>
      <c r="T446" s="109"/>
    </row>
    <row r="447" spans="5:20" ht="15.75">
      <c r="E447" s="105"/>
      <c r="F447" s="108"/>
      <c r="G447" s="108"/>
      <c r="H447" s="108"/>
      <c r="I447" s="108"/>
      <c r="J447" s="108"/>
      <c r="K447" s="108"/>
      <c r="L447" s="105"/>
      <c r="M447" s="108"/>
      <c r="N447" s="109"/>
      <c r="O447" s="109"/>
      <c r="P447" s="109"/>
      <c r="Q447" s="108"/>
      <c r="R447" s="109"/>
      <c r="S447" s="108"/>
      <c r="T447" s="109"/>
    </row>
    <row r="448" spans="5:20" ht="15.75">
      <c r="E448" s="105"/>
      <c r="F448" s="108"/>
      <c r="G448" s="108"/>
      <c r="H448" s="108"/>
      <c r="I448" s="108"/>
      <c r="J448" s="108"/>
      <c r="K448" s="108"/>
      <c r="L448" s="105"/>
      <c r="M448" s="108"/>
      <c r="N448" s="109"/>
      <c r="O448" s="109"/>
      <c r="P448" s="109"/>
      <c r="Q448" s="108"/>
      <c r="R448" s="109"/>
      <c r="S448" s="108"/>
      <c r="T448" s="109"/>
    </row>
    <row r="449" spans="5:20" ht="15.75">
      <c r="E449" s="105"/>
      <c r="F449" s="108"/>
      <c r="G449" s="108"/>
      <c r="H449" s="108"/>
      <c r="I449" s="108"/>
      <c r="J449" s="108"/>
      <c r="K449" s="108"/>
      <c r="L449" s="105"/>
      <c r="M449" s="108"/>
      <c r="N449" s="109"/>
      <c r="O449" s="109"/>
      <c r="P449" s="109"/>
      <c r="Q449" s="108"/>
      <c r="R449" s="109"/>
      <c r="S449" s="108"/>
      <c r="T449" s="109"/>
    </row>
    <row r="450" spans="5:20" ht="15.75">
      <c r="E450" s="105"/>
      <c r="F450" s="108"/>
      <c r="G450" s="108"/>
      <c r="H450" s="108"/>
      <c r="I450" s="108"/>
      <c r="J450" s="108"/>
      <c r="K450" s="108"/>
      <c r="L450" s="105"/>
      <c r="M450" s="108"/>
      <c r="N450" s="109"/>
      <c r="O450" s="109"/>
      <c r="P450" s="109"/>
      <c r="Q450" s="108"/>
      <c r="R450" s="109"/>
      <c r="S450" s="108"/>
      <c r="T450" s="109"/>
    </row>
    <row r="451" spans="5:20" ht="15.75">
      <c r="E451" s="105"/>
      <c r="F451" s="108"/>
      <c r="G451" s="108"/>
      <c r="H451" s="108"/>
      <c r="I451" s="108"/>
      <c r="J451" s="108"/>
      <c r="K451" s="108"/>
      <c r="L451" s="105"/>
      <c r="M451" s="108"/>
      <c r="N451" s="109"/>
      <c r="O451" s="109"/>
      <c r="P451" s="109"/>
      <c r="Q451" s="108"/>
      <c r="R451" s="109"/>
      <c r="S451" s="108"/>
      <c r="T451" s="109"/>
    </row>
    <row r="452" spans="5:20" ht="15.75">
      <c r="E452" s="105"/>
      <c r="F452" s="108"/>
      <c r="G452" s="108"/>
      <c r="H452" s="108"/>
      <c r="I452" s="108"/>
      <c r="J452" s="108"/>
      <c r="K452" s="108"/>
      <c r="L452" s="105"/>
      <c r="M452" s="108"/>
      <c r="N452" s="109"/>
      <c r="O452" s="109"/>
      <c r="P452" s="109"/>
      <c r="Q452" s="108"/>
      <c r="R452" s="109"/>
      <c r="S452" s="108"/>
      <c r="T452" s="109"/>
    </row>
    <row r="453" spans="5:20" ht="15.75">
      <c r="E453" s="105"/>
      <c r="F453" s="108"/>
      <c r="G453" s="108"/>
      <c r="H453" s="108"/>
      <c r="I453" s="108"/>
      <c r="J453" s="108"/>
      <c r="K453" s="108"/>
      <c r="L453" s="105"/>
      <c r="M453" s="108"/>
      <c r="N453" s="109"/>
      <c r="O453" s="109"/>
      <c r="P453" s="109"/>
      <c r="Q453" s="108"/>
      <c r="R453" s="109"/>
      <c r="S453" s="108"/>
      <c r="T453" s="109"/>
    </row>
    <row r="454" spans="5:20" ht="15.75">
      <c r="E454" s="105"/>
      <c r="F454" s="108"/>
      <c r="G454" s="108"/>
      <c r="H454" s="108"/>
      <c r="I454" s="108"/>
      <c r="J454" s="108"/>
      <c r="K454" s="108"/>
      <c r="L454" s="105"/>
      <c r="M454" s="108"/>
      <c r="N454" s="109"/>
      <c r="O454" s="109"/>
      <c r="P454" s="109"/>
      <c r="Q454" s="108"/>
      <c r="R454" s="109"/>
      <c r="S454" s="108"/>
      <c r="T454" s="109"/>
    </row>
    <row r="455" spans="5:20" ht="15.75">
      <c r="E455" s="105"/>
      <c r="F455" s="108"/>
      <c r="G455" s="108"/>
      <c r="H455" s="108"/>
      <c r="I455" s="108"/>
      <c r="J455" s="108"/>
      <c r="K455" s="108"/>
      <c r="L455" s="105"/>
      <c r="M455" s="108"/>
      <c r="N455" s="109"/>
      <c r="O455" s="109"/>
      <c r="P455" s="109"/>
      <c r="Q455" s="108"/>
      <c r="R455" s="109"/>
      <c r="S455" s="108"/>
      <c r="T455" s="109"/>
    </row>
    <row r="456" spans="5:20" ht="15.75">
      <c r="E456" s="105"/>
      <c r="F456" s="108"/>
      <c r="G456" s="108"/>
      <c r="H456" s="108"/>
      <c r="I456" s="108"/>
      <c r="J456" s="108"/>
      <c r="K456" s="108"/>
      <c r="L456" s="105"/>
      <c r="M456" s="108"/>
      <c r="N456" s="109"/>
      <c r="O456" s="109"/>
      <c r="P456" s="109"/>
      <c r="Q456" s="108"/>
      <c r="R456" s="109"/>
      <c r="S456" s="108"/>
      <c r="T456" s="109"/>
    </row>
    <row r="457" spans="5:20" ht="15.75">
      <c r="E457" s="105"/>
      <c r="F457" s="108"/>
      <c r="G457" s="108"/>
      <c r="H457" s="108"/>
      <c r="I457" s="108"/>
      <c r="J457" s="108"/>
      <c r="K457" s="108"/>
      <c r="L457" s="105"/>
      <c r="M457" s="108"/>
      <c r="N457" s="109"/>
      <c r="O457" s="109"/>
      <c r="P457" s="109"/>
      <c r="Q457" s="108"/>
      <c r="R457" s="109"/>
      <c r="S457" s="108"/>
      <c r="T457" s="109"/>
    </row>
    <row r="458" spans="5:20" ht="15.75">
      <c r="E458" s="105"/>
      <c r="F458" s="108"/>
      <c r="G458" s="108"/>
      <c r="H458" s="108"/>
      <c r="I458" s="108"/>
      <c r="J458" s="108"/>
      <c r="K458" s="108"/>
      <c r="L458" s="105"/>
      <c r="M458" s="108"/>
      <c r="N458" s="109"/>
      <c r="O458" s="109"/>
      <c r="P458" s="109"/>
      <c r="Q458" s="108"/>
      <c r="R458" s="109"/>
      <c r="S458" s="108"/>
      <c r="T458" s="109"/>
    </row>
    <row r="459" spans="5:20" ht="15.75">
      <c r="E459" s="105"/>
      <c r="F459" s="108"/>
      <c r="G459" s="108"/>
      <c r="H459" s="108"/>
      <c r="I459" s="108"/>
      <c r="J459" s="108"/>
      <c r="K459" s="108"/>
      <c r="L459" s="105"/>
      <c r="M459" s="108"/>
      <c r="N459" s="109"/>
      <c r="O459" s="109"/>
      <c r="P459" s="109"/>
      <c r="Q459" s="108"/>
      <c r="R459" s="109"/>
      <c r="S459" s="108"/>
      <c r="T459" s="109"/>
    </row>
    <row r="460" spans="5:20" ht="15.75">
      <c r="E460" s="105"/>
      <c r="F460" s="108"/>
      <c r="G460" s="108"/>
      <c r="H460" s="108"/>
      <c r="I460" s="108"/>
      <c r="J460" s="108"/>
      <c r="K460" s="108"/>
      <c r="L460" s="105"/>
      <c r="M460" s="108"/>
      <c r="N460" s="109"/>
      <c r="O460" s="109"/>
      <c r="P460" s="109"/>
      <c r="Q460" s="108"/>
      <c r="R460" s="109"/>
      <c r="S460" s="108"/>
      <c r="T460" s="109"/>
    </row>
    <row r="461" spans="5:20" ht="15.75">
      <c r="E461" s="105"/>
      <c r="F461" s="108"/>
      <c r="G461" s="108"/>
      <c r="H461" s="108"/>
      <c r="I461" s="108"/>
      <c r="J461" s="108"/>
      <c r="K461" s="108"/>
      <c r="L461" s="105"/>
      <c r="M461" s="108"/>
      <c r="N461" s="109"/>
      <c r="O461" s="109"/>
      <c r="P461" s="109"/>
      <c r="Q461" s="108"/>
      <c r="R461" s="109"/>
      <c r="S461" s="108"/>
      <c r="T461" s="109"/>
    </row>
    <row r="462" spans="5:20" ht="15.75">
      <c r="E462" s="105"/>
      <c r="F462" s="108"/>
      <c r="G462" s="108"/>
      <c r="H462" s="108"/>
      <c r="I462" s="108"/>
      <c r="J462" s="108"/>
      <c r="K462" s="108"/>
      <c r="L462" s="105"/>
      <c r="M462" s="108"/>
      <c r="N462" s="109"/>
      <c r="O462" s="109"/>
      <c r="P462" s="109"/>
      <c r="Q462" s="108"/>
      <c r="R462" s="109"/>
      <c r="S462" s="108"/>
      <c r="T462" s="109"/>
    </row>
    <row r="463" spans="5:20" ht="15.75">
      <c r="E463" s="105"/>
      <c r="F463" s="108"/>
      <c r="G463" s="108"/>
      <c r="H463" s="108"/>
      <c r="I463" s="108"/>
      <c r="J463" s="108"/>
      <c r="K463" s="108"/>
      <c r="L463" s="105"/>
      <c r="M463" s="108"/>
      <c r="N463" s="109"/>
      <c r="O463" s="109"/>
      <c r="P463" s="109"/>
      <c r="Q463" s="108"/>
      <c r="R463" s="109"/>
      <c r="S463" s="108"/>
      <c r="T463" s="109"/>
    </row>
    <row r="464" spans="5:20" ht="15.75">
      <c r="E464" s="105"/>
      <c r="F464" s="108"/>
      <c r="G464" s="108"/>
      <c r="H464" s="108"/>
      <c r="I464" s="108"/>
      <c r="J464" s="108"/>
      <c r="K464" s="108"/>
      <c r="L464" s="105"/>
      <c r="M464" s="108"/>
      <c r="N464" s="109"/>
      <c r="O464" s="109"/>
      <c r="P464" s="109"/>
      <c r="Q464" s="108"/>
      <c r="R464" s="109"/>
      <c r="S464" s="108"/>
      <c r="T464" s="109"/>
    </row>
    <row r="465" spans="5:20" ht="15.75">
      <c r="E465" s="105"/>
      <c r="F465" s="108"/>
      <c r="G465" s="108"/>
      <c r="H465" s="108"/>
      <c r="I465" s="108"/>
      <c r="J465" s="108"/>
      <c r="K465" s="108"/>
      <c r="L465" s="105"/>
      <c r="M465" s="108"/>
      <c r="N465" s="109"/>
      <c r="O465" s="109"/>
      <c r="P465" s="109"/>
      <c r="Q465" s="108"/>
      <c r="R465" s="109"/>
      <c r="S465" s="108"/>
      <c r="T465" s="109"/>
    </row>
    <row r="466" spans="5:20" ht="15.75">
      <c r="E466" s="105"/>
      <c r="F466" s="108"/>
      <c r="G466" s="108"/>
      <c r="H466" s="108"/>
      <c r="I466" s="108"/>
      <c r="J466" s="108"/>
      <c r="K466" s="108"/>
      <c r="L466" s="105"/>
      <c r="M466" s="108"/>
      <c r="N466" s="109"/>
      <c r="O466" s="109"/>
      <c r="P466" s="109"/>
      <c r="Q466" s="108"/>
      <c r="R466" s="109"/>
      <c r="S466" s="108"/>
      <c r="T466" s="109"/>
    </row>
    <row r="467" spans="5:20" ht="15.75">
      <c r="E467" s="105"/>
      <c r="F467" s="108"/>
      <c r="G467" s="108"/>
      <c r="H467" s="108"/>
      <c r="I467" s="108"/>
      <c r="J467" s="108"/>
      <c r="K467" s="108"/>
      <c r="L467" s="105"/>
      <c r="M467" s="108"/>
      <c r="N467" s="109"/>
      <c r="O467" s="109"/>
      <c r="P467" s="109"/>
      <c r="Q467" s="108"/>
      <c r="R467" s="109"/>
      <c r="S467" s="108"/>
      <c r="T467" s="109"/>
    </row>
    <row r="468" spans="5:20" ht="15.75">
      <c r="E468" s="105"/>
      <c r="F468" s="108"/>
      <c r="G468" s="108"/>
      <c r="H468" s="108"/>
      <c r="I468" s="108"/>
      <c r="J468" s="108"/>
      <c r="K468" s="108"/>
      <c r="L468" s="105"/>
      <c r="M468" s="108"/>
      <c r="N468" s="109"/>
      <c r="O468" s="109"/>
      <c r="P468" s="109"/>
      <c r="Q468" s="108"/>
      <c r="R468" s="109"/>
      <c r="S468" s="108"/>
      <c r="T468" s="109"/>
    </row>
    <row r="469" spans="5:20" ht="15.75">
      <c r="E469" s="105"/>
      <c r="F469" s="108"/>
      <c r="G469" s="108"/>
      <c r="H469" s="108"/>
      <c r="I469" s="108"/>
      <c r="J469" s="108"/>
      <c r="K469" s="108"/>
      <c r="L469" s="105"/>
      <c r="M469" s="108"/>
      <c r="N469" s="109"/>
      <c r="O469" s="109"/>
      <c r="P469" s="109"/>
      <c r="Q469" s="108"/>
      <c r="R469" s="109"/>
      <c r="S469" s="108"/>
      <c r="T469" s="109"/>
    </row>
    <row r="470" spans="5:20" ht="15.75">
      <c r="E470" s="105"/>
      <c r="F470" s="108"/>
      <c r="G470" s="108"/>
      <c r="H470" s="108"/>
      <c r="I470" s="108"/>
      <c r="J470" s="108"/>
      <c r="K470" s="108"/>
      <c r="L470" s="105"/>
      <c r="M470" s="108"/>
      <c r="N470" s="109"/>
      <c r="O470" s="109"/>
      <c r="P470" s="109"/>
      <c r="Q470" s="108"/>
      <c r="R470" s="109"/>
      <c r="S470" s="108"/>
      <c r="T470" s="109"/>
    </row>
    <row r="471" spans="5:20" ht="15.75">
      <c r="E471" s="105"/>
      <c r="F471" s="108"/>
      <c r="G471" s="108"/>
      <c r="H471" s="108"/>
      <c r="I471" s="108"/>
      <c r="J471" s="108"/>
      <c r="K471" s="108"/>
      <c r="L471" s="105"/>
      <c r="M471" s="108"/>
      <c r="N471" s="109"/>
      <c r="O471" s="109"/>
      <c r="P471" s="109"/>
      <c r="Q471" s="108"/>
      <c r="R471" s="109"/>
      <c r="S471" s="108"/>
      <c r="T471" s="109"/>
    </row>
    <row r="472" spans="5:20" ht="15.75">
      <c r="E472" s="105"/>
      <c r="F472" s="108"/>
      <c r="G472" s="108"/>
      <c r="H472" s="108"/>
      <c r="I472" s="108"/>
      <c r="J472" s="108"/>
      <c r="K472" s="108"/>
      <c r="L472" s="105"/>
      <c r="M472" s="108"/>
      <c r="N472" s="109"/>
      <c r="O472" s="109"/>
      <c r="P472" s="109"/>
      <c r="Q472" s="108"/>
      <c r="R472" s="109"/>
      <c r="S472" s="108"/>
      <c r="T472" s="109"/>
    </row>
    <row r="473" spans="5:20" ht="15.75">
      <c r="E473" s="105"/>
      <c r="F473" s="108"/>
      <c r="G473" s="108"/>
      <c r="H473" s="108"/>
      <c r="I473" s="108"/>
      <c r="J473" s="108"/>
      <c r="K473" s="108"/>
      <c r="L473" s="105"/>
      <c r="M473" s="108"/>
      <c r="N473" s="109"/>
      <c r="O473" s="109"/>
      <c r="P473" s="109"/>
      <c r="Q473" s="108"/>
      <c r="R473" s="109"/>
      <c r="S473" s="108"/>
      <c r="T473" s="109"/>
    </row>
    <row r="474" spans="5:20" ht="15.75">
      <c r="E474" s="105"/>
      <c r="F474" s="108"/>
      <c r="G474" s="108"/>
      <c r="H474" s="108"/>
      <c r="I474" s="108"/>
      <c r="J474" s="108"/>
      <c r="K474" s="108"/>
      <c r="L474" s="105"/>
      <c r="M474" s="108"/>
      <c r="N474" s="109"/>
      <c r="O474" s="109"/>
      <c r="P474" s="109"/>
      <c r="Q474" s="108"/>
      <c r="R474" s="109"/>
      <c r="S474" s="108"/>
      <c r="T474" s="109"/>
    </row>
    <row r="475" spans="5:20" ht="15.75">
      <c r="E475" s="105"/>
      <c r="F475" s="108"/>
      <c r="G475" s="108"/>
      <c r="H475" s="108"/>
      <c r="I475" s="108"/>
      <c r="J475" s="108"/>
      <c r="K475" s="108"/>
      <c r="L475" s="105"/>
      <c r="M475" s="108"/>
      <c r="N475" s="109"/>
      <c r="O475" s="109"/>
      <c r="P475" s="109"/>
      <c r="Q475" s="108"/>
      <c r="R475" s="109"/>
      <c r="S475" s="108"/>
      <c r="T475" s="109"/>
    </row>
    <row r="476" spans="5:20" ht="15.75">
      <c r="E476" s="105"/>
      <c r="F476" s="108"/>
      <c r="G476" s="108"/>
      <c r="H476" s="108"/>
      <c r="I476" s="108"/>
      <c r="J476" s="108"/>
      <c r="K476" s="108"/>
      <c r="L476" s="105"/>
      <c r="M476" s="108"/>
      <c r="N476" s="109"/>
      <c r="O476" s="109"/>
      <c r="P476" s="109"/>
      <c r="Q476" s="108"/>
      <c r="R476" s="109"/>
      <c r="S476" s="108"/>
      <c r="T476" s="109"/>
    </row>
    <row r="477" spans="5:20" ht="15.75">
      <c r="E477" s="105"/>
      <c r="F477" s="108"/>
      <c r="G477" s="108"/>
      <c r="H477" s="108"/>
      <c r="I477" s="108"/>
      <c r="J477" s="108"/>
      <c r="K477" s="108"/>
      <c r="L477" s="105"/>
      <c r="M477" s="108"/>
      <c r="N477" s="109"/>
      <c r="O477" s="109"/>
      <c r="P477" s="109"/>
      <c r="Q477" s="108"/>
      <c r="R477" s="109"/>
      <c r="S477" s="108"/>
      <c r="T477" s="109"/>
    </row>
    <row r="478" spans="5:20" ht="15.75">
      <c r="E478" s="105"/>
      <c r="F478" s="108"/>
      <c r="G478" s="108"/>
      <c r="H478" s="108"/>
      <c r="I478" s="108"/>
      <c r="J478" s="108"/>
      <c r="K478" s="108"/>
      <c r="L478" s="105"/>
      <c r="M478" s="108"/>
      <c r="N478" s="109"/>
      <c r="O478" s="109"/>
      <c r="P478" s="109"/>
      <c r="Q478" s="108"/>
      <c r="R478" s="109"/>
      <c r="S478" s="108"/>
      <c r="T478" s="109"/>
    </row>
    <row r="479" spans="5:20" ht="15.75">
      <c r="E479" s="105"/>
      <c r="F479" s="108"/>
      <c r="G479" s="108"/>
      <c r="H479" s="108"/>
      <c r="I479" s="108"/>
      <c r="J479" s="108"/>
      <c r="K479" s="108"/>
      <c r="L479" s="105"/>
      <c r="M479" s="108"/>
      <c r="N479" s="109"/>
      <c r="O479" s="109"/>
      <c r="P479" s="109"/>
      <c r="Q479" s="108"/>
      <c r="R479" s="109"/>
      <c r="S479" s="108"/>
      <c r="T479" s="109"/>
    </row>
    <row r="480" spans="5:20" ht="15.75">
      <c r="E480" s="105"/>
      <c r="F480" s="108"/>
      <c r="G480" s="108"/>
      <c r="H480" s="108"/>
      <c r="I480" s="108"/>
      <c r="J480" s="108"/>
      <c r="K480" s="108"/>
      <c r="L480" s="105"/>
      <c r="M480" s="108"/>
      <c r="N480" s="109"/>
      <c r="O480" s="109"/>
      <c r="P480" s="109"/>
      <c r="Q480" s="108"/>
      <c r="R480" s="109"/>
      <c r="S480" s="108"/>
      <c r="T480" s="109"/>
    </row>
    <row r="481" spans="5:20" ht="15.75">
      <c r="E481" s="105"/>
      <c r="F481" s="108"/>
      <c r="G481" s="108"/>
      <c r="H481" s="108"/>
      <c r="I481" s="108"/>
      <c r="J481" s="108"/>
      <c r="K481" s="108"/>
      <c r="L481" s="105"/>
      <c r="M481" s="108"/>
      <c r="N481" s="109"/>
      <c r="O481" s="109"/>
      <c r="P481" s="109"/>
      <c r="Q481" s="108"/>
      <c r="R481" s="109"/>
      <c r="S481" s="108"/>
      <c r="T481" s="109"/>
    </row>
    <row r="482" spans="5:20" ht="15.75">
      <c r="E482" s="105"/>
      <c r="F482" s="108"/>
      <c r="G482" s="108"/>
      <c r="H482" s="108"/>
      <c r="I482" s="108"/>
      <c r="J482" s="108"/>
      <c r="K482" s="108"/>
      <c r="L482" s="105"/>
      <c r="M482" s="108"/>
      <c r="N482" s="109"/>
      <c r="O482" s="109"/>
      <c r="P482" s="109"/>
      <c r="Q482" s="108"/>
      <c r="R482" s="109"/>
      <c r="S482" s="108"/>
      <c r="T482" s="109"/>
    </row>
    <row r="483" spans="5:20" ht="15.75">
      <c r="E483" s="105"/>
      <c r="F483" s="108"/>
      <c r="G483" s="108"/>
      <c r="H483" s="108"/>
      <c r="I483" s="108"/>
      <c r="J483" s="108"/>
      <c r="K483" s="108"/>
      <c r="L483" s="105"/>
      <c r="M483" s="108"/>
      <c r="N483" s="109"/>
      <c r="O483" s="109"/>
      <c r="P483" s="109"/>
      <c r="Q483" s="108"/>
      <c r="R483" s="109"/>
      <c r="S483" s="108"/>
      <c r="T483" s="109"/>
    </row>
    <row r="484" spans="5:20" ht="15.75">
      <c r="E484" s="105"/>
      <c r="F484" s="108"/>
      <c r="G484" s="108"/>
      <c r="H484" s="108"/>
      <c r="I484" s="108"/>
      <c r="J484" s="108"/>
      <c r="K484" s="108"/>
      <c r="L484" s="105"/>
      <c r="M484" s="108"/>
      <c r="N484" s="109"/>
      <c r="O484" s="109"/>
      <c r="P484" s="109"/>
      <c r="Q484" s="108"/>
      <c r="R484" s="109"/>
      <c r="S484" s="108"/>
      <c r="T484" s="109"/>
    </row>
    <row r="485" spans="5:20" ht="15.75">
      <c r="E485" s="105"/>
      <c r="F485" s="108"/>
      <c r="G485" s="108"/>
      <c r="H485" s="108"/>
      <c r="I485" s="108"/>
      <c r="J485" s="108"/>
      <c r="K485" s="108"/>
      <c r="L485" s="105"/>
      <c r="M485" s="108"/>
      <c r="N485" s="109"/>
      <c r="O485" s="109"/>
      <c r="P485" s="109"/>
      <c r="Q485" s="108"/>
      <c r="R485" s="109"/>
      <c r="S485" s="108"/>
      <c r="T485" s="109"/>
    </row>
    <row r="486" spans="5:20" ht="15.75">
      <c r="E486" s="105"/>
      <c r="F486" s="108"/>
      <c r="G486" s="108"/>
      <c r="H486" s="108"/>
      <c r="I486" s="108"/>
      <c r="J486" s="108"/>
      <c r="K486" s="108"/>
      <c r="L486" s="105"/>
      <c r="M486" s="108"/>
      <c r="N486" s="109"/>
      <c r="O486" s="109"/>
      <c r="P486" s="109"/>
      <c r="Q486" s="108"/>
      <c r="R486" s="109"/>
      <c r="S486" s="108"/>
      <c r="T486" s="109"/>
    </row>
    <row r="487" spans="5:20" ht="15.75">
      <c r="E487" s="105"/>
      <c r="F487" s="108"/>
      <c r="G487" s="108"/>
      <c r="H487" s="108"/>
      <c r="I487" s="108"/>
      <c r="J487" s="108"/>
      <c r="K487" s="108"/>
      <c r="L487" s="105"/>
      <c r="M487" s="108"/>
      <c r="N487" s="109"/>
      <c r="O487" s="109"/>
      <c r="P487" s="109"/>
      <c r="Q487" s="108"/>
      <c r="R487" s="109"/>
      <c r="S487" s="108"/>
      <c r="T487" s="109"/>
    </row>
    <row r="488" spans="5:20" ht="15.75">
      <c r="E488" s="105"/>
      <c r="F488" s="108"/>
      <c r="G488" s="108"/>
      <c r="H488" s="108"/>
      <c r="I488" s="108"/>
      <c r="J488" s="108"/>
      <c r="K488" s="108"/>
      <c r="L488" s="105"/>
      <c r="M488" s="108"/>
      <c r="N488" s="109"/>
      <c r="O488" s="109"/>
      <c r="P488" s="109"/>
      <c r="Q488" s="108"/>
      <c r="R488" s="109"/>
      <c r="S488" s="108"/>
      <c r="T488" s="109"/>
    </row>
    <row r="489" spans="5:20" ht="15.75">
      <c r="E489" s="105"/>
      <c r="F489" s="108"/>
      <c r="G489" s="108"/>
      <c r="H489" s="108"/>
      <c r="I489" s="108"/>
      <c r="J489" s="108"/>
      <c r="K489" s="108"/>
      <c r="L489" s="105"/>
      <c r="M489" s="108"/>
      <c r="N489" s="109"/>
      <c r="O489" s="109"/>
      <c r="P489" s="109"/>
      <c r="Q489" s="108"/>
      <c r="R489" s="109"/>
      <c r="S489" s="108"/>
      <c r="T489" s="109"/>
    </row>
    <row r="490" spans="5:20" ht="15.75">
      <c r="E490" s="105"/>
      <c r="F490" s="108"/>
      <c r="G490" s="108"/>
      <c r="H490" s="108"/>
      <c r="I490" s="108"/>
      <c r="J490" s="108"/>
      <c r="K490" s="108"/>
      <c r="L490" s="105"/>
      <c r="M490" s="108"/>
      <c r="N490" s="109"/>
      <c r="O490" s="109"/>
      <c r="P490" s="109"/>
      <c r="Q490" s="108"/>
      <c r="R490" s="109"/>
      <c r="S490" s="108"/>
      <c r="T490" s="109"/>
    </row>
    <row r="491" spans="5:20" ht="15.75">
      <c r="E491" s="105"/>
      <c r="F491" s="108"/>
      <c r="G491" s="108"/>
      <c r="H491" s="108"/>
      <c r="I491" s="108"/>
      <c r="J491" s="108"/>
      <c r="K491" s="108"/>
      <c r="L491" s="105"/>
      <c r="M491" s="108"/>
      <c r="N491" s="109"/>
      <c r="O491" s="109"/>
      <c r="P491" s="109"/>
      <c r="Q491" s="108"/>
      <c r="R491" s="109"/>
      <c r="S491" s="108"/>
      <c r="T491" s="109"/>
    </row>
    <row r="492" spans="5:20" ht="15.75">
      <c r="E492" s="105"/>
      <c r="F492" s="108"/>
      <c r="G492" s="108"/>
      <c r="H492" s="108"/>
      <c r="I492" s="108"/>
      <c r="J492" s="108"/>
      <c r="K492" s="108"/>
      <c r="L492" s="105"/>
      <c r="M492" s="108"/>
      <c r="N492" s="109"/>
      <c r="O492" s="109"/>
      <c r="P492" s="109"/>
      <c r="Q492" s="108"/>
      <c r="R492" s="109"/>
      <c r="S492" s="108"/>
      <c r="T492" s="109"/>
    </row>
    <row r="493" spans="5:20" ht="15.75">
      <c r="E493" s="105"/>
      <c r="F493" s="108"/>
      <c r="G493" s="108"/>
      <c r="H493" s="108"/>
      <c r="I493" s="108"/>
      <c r="J493" s="108"/>
      <c r="K493" s="108"/>
      <c r="L493" s="105"/>
      <c r="M493" s="108"/>
      <c r="N493" s="109"/>
      <c r="O493" s="109"/>
      <c r="P493" s="109"/>
      <c r="Q493" s="108"/>
      <c r="R493" s="109"/>
      <c r="S493" s="108"/>
      <c r="T493" s="109"/>
    </row>
    <row r="494" spans="5:20" ht="15.75">
      <c r="E494" s="105"/>
      <c r="F494" s="108"/>
      <c r="G494" s="108"/>
      <c r="H494" s="108"/>
      <c r="I494" s="108"/>
      <c r="J494" s="108"/>
      <c r="K494" s="108"/>
      <c r="L494" s="105"/>
      <c r="M494" s="108"/>
      <c r="N494" s="109"/>
      <c r="O494" s="109"/>
      <c r="P494" s="109"/>
      <c r="Q494" s="108"/>
      <c r="R494" s="109"/>
      <c r="S494" s="108"/>
      <c r="T494" s="109"/>
    </row>
    <row r="495" spans="5:20" ht="15.75">
      <c r="E495" s="105"/>
      <c r="F495" s="108"/>
      <c r="G495" s="108"/>
      <c r="H495" s="108"/>
      <c r="I495" s="108"/>
      <c r="J495" s="108"/>
      <c r="K495" s="108"/>
      <c r="L495" s="105"/>
      <c r="M495" s="108"/>
      <c r="N495" s="109"/>
      <c r="O495" s="109"/>
      <c r="P495" s="109"/>
      <c r="Q495" s="108"/>
      <c r="R495" s="109"/>
      <c r="S495" s="108"/>
      <c r="T495" s="109"/>
    </row>
    <row r="496" spans="5:20" ht="15.75">
      <c r="E496" s="105"/>
      <c r="F496" s="108"/>
      <c r="G496" s="108"/>
      <c r="H496" s="108"/>
      <c r="I496" s="108"/>
      <c r="J496" s="108"/>
      <c r="K496" s="108"/>
      <c r="L496" s="105"/>
      <c r="M496" s="108"/>
      <c r="N496" s="109"/>
      <c r="O496" s="109"/>
      <c r="P496" s="109"/>
      <c r="Q496" s="108"/>
      <c r="R496" s="109"/>
      <c r="S496" s="108"/>
      <c r="T496" s="109"/>
    </row>
    <row r="497" spans="5:20" ht="15.75">
      <c r="E497" s="105"/>
      <c r="F497" s="108"/>
      <c r="G497" s="108"/>
      <c r="H497" s="108"/>
      <c r="I497" s="108"/>
      <c r="J497" s="108"/>
      <c r="K497" s="108"/>
      <c r="L497" s="105"/>
      <c r="M497" s="108"/>
      <c r="N497" s="109"/>
      <c r="O497" s="109"/>
      <c r="P497" s="109"/>
      <c r="Q497" s="108"/>
      <c r="R497" s="109"/>
      <c r="S497" s="108"/>
      <c r="T497" s="109"/>
    </row>
    <row r="498" spans="5:20" ht="15.75">
      <c r="E498" s="105"/>
      <c r="F498" s="108"/>
      <c r="G498" s="108"/>
      <c r="H498" s="108"/>
      <c r="I498" s="108"/>
      <c r="J498" s="108"/>
      <c r="K498" s="108"/>
      <c r="L498" s="105"/>
      <c r="M498" s="108"/>
      <c r="N498" s="109"/>
      <c r="O498" s="109"/>
      <c r="P498" s="109"/>
      <c r="Q498" s="108"/>
      <c r="R498" s="109"/>
      <c r="S498" s="108"/>
      <c r="T498" s="109"/>
    </row>
    <row r="499" spans="5:20" ht="15.75">
      <c r="E499" s="105"/>
      <c r="F499" s="108"/>
      <c r="G499" s="108"/>
      <c r="H499" s="108"/>
      <c r="I499" s="108"/>
      <c r="J499" s="108"/>
      <c r="K499" s="108"/>
      <c r="L499" s="105"/>
      <c r="M499" s="108"/>
      <c r="N499" s="109"/>
      <c r="O499" s="109"/>
      <c r="P499" s="109"/>
      <c r="Q499" s="108"/>
      <c r="R499" s="109"/>
      <c r="S499" s="108"/>
      <c r="T499" s="109"/>
    </row>
    <row r="500" spans="5:20" ht="15.75">
      <c r="E500" s="105"/>
      <c r="F500" s="108"/>
      <c r="G500" s="108"/>
      <c r="H500" s="108"/>
      <c r="I500" s="108"/>
      <c r="J500" s="108"/>
      <c r="K500" s="108"/>
      <c r="L500" s="105"/>
      <c r="M500" s="108"/>
      <c r="N500" s="109"/>
      <c r="O500" s="109"/>
      <c r="P500" s="109"/>
      <c r="Q500" s="108"/>
      <c r="R500" s="109"/>
      <c r="S500" s="108"/>
      <c r="T500" s="109"/>
    </row>
    <row r="501" spans="5:20" ht="15.75">
      <c r="E501" s="105"/>
      <c r="F501" s="108"/>
      <c r="G501" s="108"/>
      <c r="H501" s="108"/>
      <c r="I501" s="108"/>
      <c r="J501" s="108"/>
      <c r="K501" s="108"/>
      <c r="L501" s="105"/>
      <c r="M501" s="108"/>
      <c r="N501" s="109"/>
      <c r="O501" s="109"/>
      <c r="P501" s="109"/>
      <c r="Q501" s="108"/>
      <c r="R501" s="109"/>
      <c r="S501" s="108"/>
      <c r="T501" s="109"/>
    </row>
    <row r="502" spans="5:20" ht="15.75">
      <c r="E502" s="105"/>
      <c r="F502" s="108"/>
      <c r="G502" s="108"/>
      <c r="H502" s="108"/>
      <c r="I502" s="108"/>
      <c r="J502" s="108"/>
      <c r="K502" s="108"/>
      <c r="L502" s="105"/>
      <c r="M502" s="108"/>
      <c r="N502" s="109"/>
      <c r="O502" s="109"/>
      <c r="P502" s="109"/>
      <c r="Q502" s="108"/>
      <c r="R502" s="109"/>
      <c r="S502" s="108"/>
      <c r="T502" s="109"/>
    </row>
    <row r="503" spans="5:20" ht="15.75">
      <c r="E503" s="105"/>
      <c r="F503" s="108"/>
      <c r="G503" s="108"/>
      <c r="H503" s="108"/>
      <c r="I503" s="108"/>
      <c r="J503" s="108"/>
      <c r="K503" s="108"/>
      <c r="L503" s="105"/>
      <c r="M503" s="108"/>
      <c r="N503" s="109"/>
      <c r="O503" s="109"/>
      <c r="P503" s="109"/>
      <c r="Q503" s="108"/>
      <c r="R503" s="109"/>
      <c r="S503" s="108"/>
      <c r="T503" s="109"/>
    </row>
    <row r="504" spans="5:20" ht="15.75">
      <c r="E504" s="105"/>
      <c r="F504" s="108"/>
      <c r="G504" s="108"/>
      <c r="H504" s="108"/>
      <c r="I504" s="108"/>
      <c r="J504" s="108"/>
      <c r="K504" s="108"/>
      <c r="L504" s="105"/>
      <c r="M504" s="108"/>
      <c r="N504" s="109"/>
      <c r="O504" s="109"/>
      <c r="P504" s="109"/>
      <c r="Q504" s="108"/>
      <c r="R504" s="109"/>
      <c r="S504" s="108"/>
      <c r="T504" s="109"/>
    </row>
    <row r="505" spans="5:20" ht="15.75">
      <c r="E505" s="105"/>
      <c r="F505" s="108"/>
      <c r="G505" s="108"/>
      <c r="H505" s="108"/>
      <c r="I505" s="108"/>
      <c r="J505" s="108"/>
      <c r="K505" s="108"/>
      <c r="L505" s="105"/>
      <c r="M505" s="108"/>
      <c r="N505" s="109"/>
      <c r="O505" s="109"/>
      <c r="P505" s="109"/>
      <c r="Q505" s="108"/>
      <c r="R505" s="109"/>
      <c r="S505" s="108"/>
      <c r="T505" s="109"/>
    </row>
    <row r="506" spans="5:20" ht="15.75">
      <c r="E506" s="105"/>
      <c r="F506" s="108"/>
      <c r="G506" s="108"/>
      <c r="H506" s="108"/>
      <c r="I506" s="108"/>
      <c r="J506" s="108"/>
      <c r="K506" s="108"/>
      <c r="L506" s="105"/>
      <c r="M506" s="108"/>
      <c r="N506" s="109"/>
      <c r="O506" s="109"/>
      <c r="P506" s="109"/>
      <c r="Q506" s="108"/>
      <c r="R506" s="109"/>
      <c r="S506" s="108"/>
      <c r="T506" s="109"/>
    </row>
    <row r="507" spans="5:20" ht="15.75">
      <c r="E507" s="105"/>
      <c r="F507" s="108"/>
      <c r="G507" s="108"/>
      <c r="H507" s="108"/>
      <c r="I507" s="108"/>
      <c r="J507" s="108"/>
      <c r="K507" s="108"/>
      <c r="L507" s="105"/>
      <c r="M507" s="108"/>
      <c r="N507" s="109"/>
      <c r="O507" s="109"/>
      <c r="P507" s="109"/>
      <c r="Q507" s="108"/>
      <c r="R507" s="109"/>
      <c r="S507" s="108"/>
      <c r="T507" s="109"/>
    </row>
    <row r="508" spans="5:20" ht="15.75">
      <c r="E508" s="105"/>
      <c r="F508" s="108"/>
      <c r="G508" s="108"/>
      <c r="H508" s="108"/>
      <c r="I508" s="108"/>
      <c r="J508" s="108"/>
      <c r="K508" s="108"/>
      <c r="L508" s="105"/>
      <c r="M508" s="108"/>
      <c r="N508" s="109"/>
      <c r="O508" s="109"/>
      <c r="P508" s="109"/>
      <c r="Q508" s="108"/>
      <c r="R508" s="109"/>
      <c r="S508" s="108"/>
      <c r="T508" s="109"/>
    </row>
    <row r="509" spans="5:20" ht="15.75">
      <c r="E509" s="105"/>
      <c r="F509" s="108"/>
      <c r="G509" s="108"/>
      <c r="H509" s="108"/>
      <c r="I509" s="108"/>
      <c r="J509" s="108"/>
      <c r="K509" s="108"/>
      <c r="L509" s="105"/>
      <c r="M509" s="108"/>
      <c r="N509" s="109"/>
      <c r="O509" s="109"/>
      <c r="P509" s="109"/>
      <c r="Q509" s="108"/>
      <c r="R509" s="109"/>
      <c r="S509" s="108"/>
      <c r="T509" s="109"/>
    </row>
    <row r="510" spans="5:20" ht="15.75">
      <c r="E510" s="105"/>
      <c r="F510" s="108"/>
      <c r="G510" s="108"/>
      <c r="H510" s="108"/>
      <c r="I510" s="108"/>
      <c r="J510" s="108"/>
      <c r="K510" s="108"/>
      <c r="L510" s="105"/>
      <c r="M510" s="108"/>
      <c r="N510" s="109"/>
      <c r="O510" s="109"/>
      <c r="P510" s="109"/>
      <c r="Q510" s="108"/>
      <c r="R510" s="109"/>
      <c r="S510" s="108"/>
      <c r="T510" s="109"/>
    </row>
    <row r="511" spans="5:20" ht="15.75">
      <c r="E511" s="105"/>
      <c r="F511" s="108"/>
      <c r="G511" s="108"/>
      <c r="H511" s="108"/>
      <c r="I511" s="108"/>
      <c r="J511" s="108"/>
      <c r="K511" s="108"/>
      <c r="L511" s="105"/>
      <c r="M511" s="108"/>
      <c r="N511" s="109"/>
      <c r="O511" s="109"/>
      <c r="P511" s="109"/>
      <c r="Q511" s="108"/>
      <c r="R511" s="109"/>
      <c r="S511" s="108"/>
      <c r="T511" s="109"/>
    </row>
    <row r="512" spans="5:20" ht="15.75">
      <c r="E512" s="105"/>
      <c r="F512" s="108"/>
      <c r="G512" s="108"/>
      <c r="H512" s="108"/>
      <c r="I512" s="108"/>
      <c r="J512" s="108"/>
      <c r="K512" s="108"/>
      <c r="L512" s="105"/>
      <c r="M512" s="108"/>
      <c r="N512" s="109"/>
      <c r="O512" s="109"/>
      <c r="P512" s="109"/>
      <c r="Q512" s="108"/>
      <c r="R512" s="109"/>
      <c r="S512" s="108"/>
      <c r="T512" s="109"/>
    </row>
    <row r="513" spans="5:20" ht="15.75">
      <c r="E513" s="105"/>
      <c r="F513" s="108"/>
      <c r="G513" s="108"/>
      <c r="H513" s="108"/>
      <c r="I513" s="108"/>
      <c r="J513" s="108"/>
      <c r="K513" s="108"/>
      <c r="L513" s="105"/>
      <c r="M513" s="108"/>
      <c r="N513" s="109"/>
      <c r="O513" s="109"/>
      <c r="P513" s="109"/>
      <c r="Q513" s="108"/>
      <c r="R513" s="109"/>
      <c r="S513" s="108"/>
      <c r="T513" s="109"/>
    </row>
    <row r="514" spans="5:20" ht="15.75">
      <c r="E514" s="105"/>
      <c r="F514" s="108"/>
      <c r="G514" s="108"/>
      <c r="H514" s="108"/>
      <c r="I514" s="108"/>
      <c r="J514" s="108"/>
      <c r="K514" s="108"/>
      <c r="L514" s="105"/>
      <c r="M514" s="108"/>
      <c r="N514" s="109"/>
      <c r="O514" s="109"/>
      <c r="P514" s="109"/>
      <c r="Q514" s="108"/>
      <c r="R514" s="109"/>
      <c r="S514" s="108"/>
      <c r="T514" s="109"/>
    </row>
    <row r="515" spans="5:20" ht="15.75">
      <c r="E515" s="105"/>
      <c r="F515" s="108"/>
      <c r="G515" s="108"/>
      <c r="H515" s="108"/>
      <c r="I515" s="108"/>
      <c r="J515" s="108"/>
      <c r="K515" s="108"/>
      <c r="L515" s="105"/>
      <c r="M515" s="108"/>
      <c r="N515" s="109"/>
      <c r="O515" s="109"/>
      <c r="P515" s="109"/>
      <c r="Q515" s="108"/>
      <c r="R515" s="109"/>
      <c r="S515" s="108"/>
      <c r="T515" s="109"/>
    </row>
    <row r="516" spans="5:20" ht="15.75">
      <c r="E516" s="105"/>
      <c r="F516" s="108"/>
      <c r="G516" s="108"/>
      <c r="H516" s="108"/>
      <c r="I516" s="108"/>
      <c r="J516" s="108"/>
      <c r="K516" s="108"/>
      <c r="L516" s="105"/>
      <c r="M516" s="108"/>
      <c r="N516" s="109"/>
      <c r="O516" s="109"/>
      <c r="P516" s="109"/>
      <c r="Q516" s="108"/>
      <c r="R516" s="109"/>
      <c r="S516" s="108"/>
      <c r="T516" s="109"/>
    </row>
    <row r="517" spans="5:20" ht="15.75">
      <c r="E517" s="105"/>
      <c r="F517" s="108"/>
      <c r="G517" s="108"/>
      <c r="H517" s="108"/>
      <c r="I517" s="108"/>
      <c r="J517" s="108"/>
      <c r="K517" s="108"/>
      <c r="L517" s="105"/>
      <c r="M517" s="108"/>
      <c r="N517" s="109"/>
      <c r="O517" s="109"/>
      <c r="P517" s="109"/>
      <c r="Q517" s="108"/>
      <c r="R517" s="109"/>
      <c r="S517" s="108"/>
      <c r="T517" s="109"/>
    </row>
    <row r="518" spans="5:20" ht="15.75">
      <c r="E518" s="105"/>
      <c r="F518" s="108"/>
      <c r="G518" s="108"/>
      <c r="H518" s="108"/>
      <c r="I518" s="108"/>
      <c r="J518" s="108"/>
      <c r="K518" s="108"/>
      <c r="L518" s="105"/>
      <c r="M518" s="108"/>
      <c r="N518" s="109"/>
      <c r="O518" s="109"/>
      <c r="P518" s="109"/>
      <c r="Q518" s="108"/>
      <c r="R518" s="109"/>
      <c r="S518" s="108"/>
      <c r="T518" s="109"/>
    </row>
    <row r="519" spans="5:20" ht="15.75">
      <c r="E519" s="105"/>
      <c r="F519" s="108"/>
      <c r="G519" s="108"/>
      <c r="H519" s="108"/>
      <c r="I519" s="108"/>
      <c r="J519" s="108"/>
      <c r="K519" s="108"/>
      <c r="L519" s="105"/>
      <c r="M519" s="108"/>
      <c r="N519" s="109"/>
      <c r="O519" s="109"/>
      <c r="P519" s="109"/>
      <c r="Q519" s="108"/>
      <c r="R519" s="109"/>
      <c r="S519" s="108"/>
      <c r="T519" s="109"/>
    </row>
    <row r="520" spans="5:20" ht="15.75">
      <c r="E520" s="105"/>
      <c r="F520" s="108"/>
      <c r="G520" s="108"/>
      <c r="H520" s="108"/>
      <c r="I520" s="108"/>
      <c r="J520" s="108"/>
      <c r="K520" s="108"/>
      <c r="L520" s="105"/>
      <c r="M520" s="108"/>
      <c r="N520" s="109"/>
      <c r="O520" s="109"/>
      <c r="P520" s="109"/>
      <c r="Q520" s="108"/>
      <c r="R520" s="109"/>
      <c r="S520" s="108"/>
      <c r="T520" s="109"/>
    </row>
    <row r="521" spans="5:20" ht="15.75">
      <c r="E521" s="105"/>
      <c r="F521" s="108"/>
      <c r="G521" s="108"/>
      <c r="H521" s="108"/>
      <c r="I521" s="108"/>
      <c r="J521" s="108"/>
      <c r="K521" s="108"/>
      <c r="L521" s="105"/>
      <c r="M521" s="108"/>
      <c r="N521" s="109"/>
      <c r="O521" s="109"/>
      <c r="P521" s="109"/>
      <c r="Q521" s="108"/>
      <c r="R521" s="109"/>
      <c r="S521" s="108"/>
      <c r="T521" s="109"/>
    </row>
    <row r="522" spans="5:20" ht="15.75">
      <c r="E522" s="105"/>
      <c r="F522" s="108"/>
      <c r="G522" s="108"/>
      <c r="H522" s="108"/>
      <c r="I522" s="108"/>
      <c r="J522" s="108"/>
      <c r="K522" s="108"/>
      <c r="L522" s="105"/>
      <c r="M522" s="108"/>
      <c r="N522" s="109"/>
      <c r="O522" s="109"/>
      <c r="P522" s="109"/>
      <c r="Q522" s="108"/>
      <c r="R522" s="109"/>
      <c r="S522" s="108"/>
      <c r="T522" s="109"/>
    </row>
    <row r="523" spans="5:20" ht="15.75">
      <c r="E523" s="105"/>
      <c r="F523" s="108"/>
      <c r="G523" s="108"/>
      <c r="H523" s="108"/>
      <c r="I523" s="108"/>
      <c r="J523" s="108"/>
      <c r="K523" s="108"/>
      <c r="L523" s="105"/>
      <c r="M523" s="108"/>
      <c r="N523" s="109"/>
      <c r="O523" s="109"/>
      <c r="P523" s="109"/>
      <c r="Q523" s="108"/>
      <c r="R523" s="109"/>
      <c r="S523" s="108"/>
      <c r="T523" s="109"/>
    </row>
    <row r="524" spans="5:20" ht="15.75">
      <c r="E524" s="105"/>
      <c r="F524" s="108"/>
      <c r="G524" s="108"/>
      <c r="H524" s="108"/>
      <c r="I524" s="108"/>
      <c r="J524" s="108"/>
      <c r="K524" s="108"/>
      <c r="L524" s="105"/>
      <c r="M524" s="108"/>
      <c r="N524" s="109"/>
      <c r="O524" s="109"/>
      <c r="P524" s="109"/>
      <c r="Q524" s="108"/>
      <c r="R524" s="109"/>
      <c r="S524" s="108"/>
      <c r="T524" s="109"/>
    </row>
    <row r="525" spans="5:20" ht="15.75">
      <c r="E525" s="105"/>
      <c r="F525" s="108"/>
      <c r="G525" s="108"/>
      <c r="H525" s="108"/>
      <c r="I525" s="108"/>
      <c r="J525" s="108"/>
      <c r="K525" s="108"/>
      <c r="L525" s="105"/>
      <c r="M525" s="108"/>
      <c r="N525" s="109"/>
      <c r="O525" s="109"/>
      <c r="P525" s="109"/>
      <c r="Q525" s="108"/>
      <c r="R525" s="109"/>
      <c r="S525" s="108"/>
      <c r="T525" s="109"/>
    </row>
    <row r="526" spans="5:20" ht="15.75">
      <c r="E526" s="105"/>
      <c r="F526" s="108"/>
      <c r="G526" s="108"/>
      <c r="H526" s="108"/>
      <c r="I526" s="108"/>
      <c r="J526" s="108"/>
      <c r="K526" s="108"/>
      <c r="L526" s="105"/>
      <c r="M526" s="108"/>
      <c r="N526" s="109"/>
      <c r="O526" s="109"/>
      <c r="P526" s="109"/>
      <c r="Q526" s="108"/>
      <c r="R526" s="109"/>
      <c r="S526" s="108"/>
      <c r="T526" s="109"/>
    </row>
    <row r="527" spans="5:20" ht="15.75">
      <c r="E527" s="105"/>
      <c r="F527" s="108"/>
      <c r="G527" s="108"/>
      <c r="H527" s="108"/>
      <c r="I527" s="108"/>
      <c r="J527" s="108"/>
      <c r="K527" s="108"/>
      <c r="L527" s="105"/>
      <c r="M527" s="108"/>
      <c r="N527" s="109"/>
      <c r="O527" s="109"/>
      <c r="P527" s="109"/>
      <c r="Q527" s="108"/>
      <c r="R527" s="109"/>
      <c r="S527" s="108"/>
      <c r="T527" s="109"/>
    </row>
    <row r="528" spans="5:20" ht="15.75">
      <c r="E528" s="105"/>
      <c r="F528" s="108"/>
      <c r="G528" s="108"/>
      <c r="H528" s="108"/>
      <c r="I528" s="108"/>
      <c r="J528" s="108"/>
      <c r="K528" s="108"/>
      <c r="L528" s="105"/>
      <c r="M528" s="108"/>
      <c r="N528" s="109"/>
      <c r="O528" s="109"/>
      <c r="P528" s="109"/>
      <c r="Q528" s="108"/>
      <c r="R528" s="109"/>
      <c r="S528" s="108"/>
      <c r="T528" s="109"/>
    </row>
    <row r="529" spans="5:20" ht="15.75">
      <c r="E529" s="105"/>
      <c r="F529" s="108"/>
      <c r="G529" s="108"/>
      <c r="H529" s="108"/>
      <c r="I529" s="108"/>
      <c r="J529" s="108"/>
      <c r="K529" s="108"/>
      <c r="L529" s="105"/>
      <c r="M529" s="108"/>
      <c r="N529" s="109"/>
      <c r="O529" s="109"/>
      <c r="P529" s="109"/>
      <c r="Q529" s="108"/>
      <c r="R529" s="109"/>
      <c r="S529" s="108"/>
      <c r="T529" s="109"/>
    </row>
    <row r="530" spans="5:20" ht="15.75">
      <c r="E530" s="105"/>
      <c r="F530" s="108"/>
      <c r="G530" s="108"/>
      <c r="H530" s="108"/>
      <c r="I530" s="108"/>
      <c r="J530" s="108"/>
      <c r="K530" s="108"/>
      <c r="L530" s="105"/>
      <c r="M530" s="108"/>
      <c r="N530" s="109"/>
      <c r="O530" s="109"/>
      <c r="P530" s="109"/>
      <c r="Q530" s="108"/>
      <c r="R530" s="109"/>
      <c r="S530" s="108"/>
      <c r="T530" s="109"/>
    </row>
    <row r="531" spans="5:20" ht="15.75">
      <c r="E531" s="105"/>
      <c r="F531" s="108"/>
      <c r="G531" s="108"/>
      <c r="H531" s="108"/>
      <c r="I531" s="108"/>
      <c r="J531" s="108"/>
      <c r="K531" s="108"/>
      <c r="L531" s="105"/>
      <c r="M531" s="108"/>
      <c r="N531" s="109"/>
      <c r="O531" s="109"/>
      <c r="P531" s="109"/>
      <c r="Q531" s="108"/>
      <c r="R531" s="109"/>
      <c r="S531" s="108"/>
      <c r="T531" s="109"/>
    </row>
    <row r="532" spans="5:20" ht="15.75">
      <c r="E532" s="105"/>
      <c r="F532" s="108"/>
      <c r="G532" s="108"/>
      <c r="H532" s="108"/>
      <c r="I532" s="108"/>
      <c r="J532" s="108"/>
      <c r="K532" s="108"/>
      <c r="L532" s="105"/>
      <c r="M532" s="108"/>
      <c r="N532" s="109"/>
      <c r="O532" s="109"/>
      <c r="P532" s="109"/>
      <c r="Q532" s="108"/>
      <c r="R532" s="109"/>
      <c r="S532" s="108"/>
      <c r="T532" s="109"/>
    </row>
    <row r="533" spans="5:20" ht="15.75">
      <c r="E533" s="105"/>
      <c r="F533" s="108"/>
      <c r="G533" s="108"/>
      <c r="H533" s="108"/>
      <c r="I533" s="108"/>
      <c r="J533" s="108"/>
      <c r="K533" s="108"/>
      <c r="L533" s="105"/>
      <c r="M533" s="108"/>
      <c r="N533" s="109"/>
      <c r="O533" s="109"/>
      <c r="P533" s="109"/>
      <c r="Q533" s="108"/>
      <c r="R533" s="109"/>
      <c r="S533" s="108"/>
      <c r="T533" s="109"/>
    </row>
    <row r="534" spans="5:20" ht="15.75">
      <c r="E534" s="105"/>
      <c r="F534" s="108"/>
      <c r="G534" s="108"/>
      <c r="H534" s="108"/>
      <c r="I534" s="108"/>
      <c r="J534" s="108"/>
      <c r="K534" s="108"/>
      <c r="L534" s="105"/>
      <c r="M534" s="108"/>
      <c r="N534" s="109"/>
      <c r="O534" s="109"/>
      <c r="P534" s="109"/>
      <c r="Q534" s="108"/>
      <c r="R534" s="109"/>
      <c r="S534" s="108"/>
      <c r="T534" s="109"/>
    </row>
    <row r="535" spans="5:20" ht="15.75">
      <c r="E535" s="105"/>
      <c r="F535" s="108"/>
      <c r="G535" s="108"/>
      <c r="H535" s="108"/>
      <c r="I535" s="108"/>
      <c r="J535" s="108"/>
      <c r="K535" s="108"/>
      <c r="L535" s="105"/>
      <c r="M535" s="108"/>
      <c r="N535" s="109"/>
      <c r="O535" s="109"/>
      <c r="P535" s="109"/>
      <c r="Q535" s="108"/>
      <c r="R535" s="109"/>
      <c r="S535" s="108"/>
      <c r="T535" s="109"/>
    </row>
    <row r="536" spans="5:20" ht="15.75">
      <c r="E536" s="105"/>
      <c r="F536" s="108"/>
      <c r="G536" s="108"/>
      <c r="H536" s="108"/>
      <c r="I536" s="108"/>
      <c r="J536" s="108"/>
      <c r="K536" s="108"/>
      <c r="L536" s="105"/>
      <c r="M536" s="108"/>
      <c r="N536" s="109"/>
      <c r="O536" s="109"/>
      <c r="P536" s="109"/>
      <c r="Q536" s="108"/>
      <c r="R536" s="109"/>
      <c r="S536" s="108"/>
      <c r="T536" s="109"/>
    </row>
    <row r="537" spans="5:20" ht="15.75">
      <c r="E537" s="105"/>
      <c r="F537" s="108"/>
      <c r="G537" s="108"/>
      <c r="H537" s="108"/>
      <c r="I537" s="108"/>
      <c r="J537" s="108"/>
      <c r="K537" s="108"/>
      <c r="L537" s="105"/>
      <c r="M537" s="108"/>
      <c r="N537" s="109"/>
      <c r="O537" s="109"/>
      <c r="P537" s="109"/>
      <c r="Q537" s="108"/>
      <c r="R537" s="109"/>
      <c r="S537" s="108"/>
      <c r="T537" s="109"/>
    </row>
    <row r="538" spans="5:20" ht="15.75">
      <c r="E538" s="105"/>
      <c r="F538" s="108"/>
      <c r="G538" s="108"/>
      <c r="H538" s="108"/>
      <c r="I538" s="108"/>
      <c r="J538" s="108"/>
      <c r="K538" s="108"/>
      <c r="L538" s="105"/>
      <c r="M538" s="108"/>
      <c r="N538" s="109"/>
      <c r="O538" s="109"/>
      <c r="P538" s="109"/>
      <c r="Q538" s="108"/>
      <c r="R538" s="109"/>
      <c r="S538" s="108"/>
      <c r="T538" s="109"/>
    </row>
    <row r="539" spans="5:20" ht="15.75">
      <c r="E539" s="105"/>
      <c r="F539" s="108"/>
      <c r="G539" s="108"/>
      <c r="H539" s="108"/>
      <c r="I539" s="108"/>
      <c r="J539" s="108"/>
      <c r="K539" s="108"/>
      <c r="L539" s="105"/>
      <c r="M539" s="108"/>
      <c r="N539" s="109"/>
      <c r="O539" s="109"/>
      <c r="P539" s="109"/>
      <c r="Q539" s="108"/>
      <c r="R539" s="109"/>
      <c r="S539" s="108"/>
      <c r="T539" s="109"/>
    </row>
    <row r="540" spans="5:20" ht="15.75">
      <c r="E540" s="105"/>
      <c r="F540" s="108"/>
      <c r="G540" s="108"/>
      <c r="H540" s="108"/>
      <c r="I540" s="108"/>
      <c r="J540" s="108"/>
      <c r="K540" s="108"/>
      <c r="L540" s="105"/>
      <c r="M540" s="108"/>
      <c r="N540" s="109"/>
      <c r="O540" s="109"/>
      <c r="P540" s="109"/>
      <c r="Q540" s="108"/>
      <c r="R540" s="109"/>
      <c r="S540" s="108"/>
      <c r="T540" s="109"/>
    </row>
    <row r="541" spans="5:20" ht="15.75">
      <c r="E541" s="105"/>
      <c r="F541" s="108"/>
      <c r="G541" s="108"/>
      <c r="H541" s="108"/>
      <c r="I541" s="108"/>
      <c r="J541" s="108"/>
      <c r="K541" s="108"/>
      <c r="L541" s="105"/>
      <c r="M541" s="108"/>
      <c r="N541" s="109"/>
      <c r="O541" s="109"/>
      <c r="P541" s="109"/>
      <c r="Q541" s="108"/>
      <c r="R541" s="109"/>
      <c r="S541" s="108"/>
      <c r="T541" s="109"/>
    </row>
    <row r="542" spans="5:20" ht="15.75">
      <c r="E542" s="105"/>
      <c r="F542" s="108"/>
      <c r="G542" s="108"/>
      <c r="H542" s="108"/>
      <c r="I542" s="108"/>
      <c r="J542" s="108"/>
      <c r="K542" s="108"/>
      <c r="L542" s="105"/>
      <c r="M542" s="108"/>
      <c r="N542" s="109"/>
      <c r="O542" s="109"/>
      <c r="P542" s="109"/>
      <c r="Q542" s="108"/>
      <c r="R542" s="109"/>
      <c r="S542" s="108"/>
      <c r="T542" s="109"/>
    </row>
    <row r="543" spans="5:20" ht="15.75">
      <c r="E543" s="105"/>
      <c r="F543" s="108"/>
      <c r="G543" s="108"/>
      <c r="H543" s="108"/>
      <c r="I543" s="108"/>
      <c r="J543" s="108"/>
      <c r="K543" s="108"/>
      <c r="L543" s="105"/>
      <c r="M543" s="108"/>
      <c r="N543" s="109"/>
      <c r="O543" s="109"/>
      <c r="P543" s="109"/>
      <c r="Q543" s="108"/>
      <c r="R543" s="109"/>
      <c r="S543" s="108"/>
      <c r="T543" s="109"/>
    </row>
    <row r="544" spans="5:20" ht="15.75">
      <c r="E544" s="105"/>
      <c r="F544" s="108"/>
      <c r="G544" s="108"/>
      <c r="H544" s="108"/>
      <c r="I544" s="108"/>
      <c r="J544" s="108"/>
      <c r="K544" s="108"/>
      <c r="L544" s="105"/>
      <c r="M544" s="108"/>
      <c r="N544" s="109"/>
      <c r="O544" s="109"/>
      <c r="P544" s="109"/>
      <c r="Q544" s="108"/>
      <c r="R544" s="109"/>
      <c r="S544" s="108"/>
      <c r="T544" s="109"/>
    </row>
    <row r="545" spans="5:20" ht="15.75">
      <c r="E545" s="105"/>
      <c r="F545" s="108"/>
      <c r="G545" s="108"/>
      <c r="H545" s="108"/>
      <c r="I545" s="108"/>
      <c r="J545" s="108"/>
      <c r="K545" s="108"/>
      <c r="L545" s="105"/>
      <c r="M545" s="108"/>
      <c r="N545" s="109"/>
      <c r="O545" s="109"/>
      <c r="P545" s="109"/>
      <c r="Q545" s="108"/>
      <c r="R545" s="109"/>
      <c r="S545" s="108"/>
      <c r="T545" s="109"/>
    </row>
    <row r="546" spans="5:20" ht="15.75">
      <c r="E546" s="105"/>
      <c r="F546" s="108"/>
      <c r="G546" s="108"/>
      <c r="H546" s="108"/>
      <c r="I546" s="108"/>
      <c r="J546" s="108"/>
      <c r="K546" s="108"/>
      <c r="L546" s="105"/>
      <c r="M546" s="108"/>
      <c r="N546" s="109"/>
      <c r="O546" s="109"/>
      <c r="P546" s="109"/>
      <c r="Q546" s="108"/>
      <c r="R546" s="109"/>
      <c r="S546" s="108"/>
      <c r="T546" s="109"/>
    </row>
    <row r="547" spans="5:20" ht="15.75">
      <c r="E547" s="105"/>
      <c r="F547" s="108"/>
      <c r="G547" s="108"/>
      <c r="H547" s="108"/>
      <c r="I547" s="108"/>
      <c r="J547" s="108"/>
      <c r="K547" s="108"/>
      <c r="L547" s="105"/>
      <c r="M547" s="108"/>
      <c r="N547" s="109"/>
      <c r="O547" s="109"/>
      <c r="P547" s="109"/>
      <c r="Q547" s="108"/>
      <c r="R547" s="109"/>
      <c r="S547" s="108"/>
      <c r="T547" s="109"/>
    </row>
    <row r="548" spans="5:20" ht="15.75">
      <c r="E548" s="105"/>
      <c r="F548" s="108"/>
      <c r="G548" s="108"/>
      <c r="H548" s="108"/>
      <c r="I548" s="108"/>
      <c r="J548" s="108"/>
      <c r="K548" s="108"/>
      <c r="L548" s="105"/>
      <c r="M548" s="108"/>
      <c r="N548" s="109"/>
      <c r="O548" s="109"/>
      <c r="P548" s="109"/>
      <c r="Q548" s="108"/>
      <c r="R548" s="109"/>
      <c r="S548" s="108"/>
      <c r="T548" s="109"/>
    </row>
    <row r="549" spans="5:20" ht="15.75">
      <c r="E549" s="105"/>
      <c r="F549" s="108"/>
      <c r="G549" s="108"/>
      <c r="H549" s="108"/>
      <c r="I549" s="108"/>
      <c r="J549" s="108"/>
      <c r="K549" s="108"/>
      <c r="L549" s="105"/>
      <c r="M549" s="108"/>
      <c r="N549" s="109"/>
      <c r="O549" s="109"/>
      <c r="P549" s="109"/>
      <c r="Q549" s="108"/>
      <c r="R549" s="109"/>
      <c r="S549" s="108"/>
      <c r="T549" s="109"/>
    </row>
    <row r="550" spans="5:20" ht="15.75">
      <c r="E550" s="105"/>
      <c r="F550" s="108"/>
      <c r="G550" s="108"/>
      <c r="H550" s="108"/>
      <c r="I550" s="108"/>
      <c r="J550" s="108"/>
      <c r="K550" s="108"/>
      <c r="L550" s="105"/>
      <c r="M550" s="108"/>
      <c r="N550" s="109"/>
      <c r="O550" s="109"/>
      <c r="P550" s="109"/>
      <c r="Q550" s="108"/>
      <c r="R550" s="109"/>
      <c r="S550" s="108"/>
      <c r="T550" s="109"/>
    </row>
    <row r="551" spans="5:20" ht="15.75">
      <c r="E551" s="105"/>
      <c r="F551" s="108"/>
      <c r="G551" s="108"/>
      <c r="H551" s="108"/>
      <c r="I551" s="108"/>
      <c r="J551" s="108"/>
      <c r="K551" s="108"/>
      <c r="L551" s="105"/>
      <c r="M551" s="108"/>
      <c r="N551" s="109"/>
      <c r="O551" s="109"/>
      <c r="P551" s="109"/>
      <c r="Q551" s="108"/>
      <c r="R551" s="109"/>
      <c r="S551" s="108"/>
      <c r="T551" s="109"/>
    </row>
    <row r="552" spans="5:20" ht="15.75">
      <c r="E552" s="105"/>
      <c r="F552" s="108"/>
      <c r="G552" s="108"/>
      <c r="H552" s="108"/>
      <c r="I552" s="108"/>
      <c r="J552" s="108"/>
      <c r="K552" s="108"/>
      <c r="L552" s="105"/>
      <c r="M552" s="108"/>
      <c r="N552" s="109"/>
      <c r="O552" s="109"/>
      <c r="P552" s="109"/>
      <c r="Q552" s="108"/>
      <c r="R552" s="109"/>
      <c r="S552" s="108"/>
      <c r="T552" s="109"/>
    </row>
    <row r="553" spans="5:20" ht="15.75">
      <c r="E553" s="105"/>
      <c r="F553" s="108"/>
      <c r="G553" s="108"/>
      <c r="H553" s="108"/>
      <c r="I553" s="108"/>
      <c r="J553" s="108"/>
      <c r="K553" s="108"/>
      <c r="L553" s="105"/>
      <c r="M553" s="108"/>
      <c r="N553" s="109"/>
      <c r="O553" s="109"/>
      <c r="P553" s="109"/>
      <c r="Q553" s="108"/>
      <c r="R553" s="109"/>
      <c r="S553" s="108"/>
      <c r="T553" s="109"/>
    </row>
    <row r="554" spans="5:20" ht="15.75">
      <c r="E554" s="105"/>
      <c r="F554" s="108"/>
      <c r="G554" s="108"/>
      <c r="H554" s="108"/>
      <c r="I554" s="108"/>
      <c r="J554" s="108"/>
      <c r="K554" s="108"/>
      <c r="L554" s="105"/>
      <c r="M554" s="108"/>
      <c r="N554" s="109"/>
      <c r="O554" s="109"/>
      <c r="P554" s="109"/>
      <c r="Q554" s="108"/>
      <c r="R554" s="109"/>
      <c r="S554" s="108"/>
      <c r="T554" s="109"/>
    </row>
    <row r="555" spans="5:20" ht="15.75">
      <c r="E555" s="105"/>
      <c r="F555" s="108"/>
      <c r="G555" s="108"/>
      <c r="H555" s="108"/>
      <c r="I555" s="108"/>
      <c r="J555" s="108"/>
      <c r="K555" s="108"/>
      <c r="L555" s="105"/>
      <c r="M555" s="108"/>
      <c r="N555" s="109"/>
      <c r="O555" s="109"/>
      <c r="P555" s="109"/>
      <c r="Q555" s="108"/>
      <c r="R555" s="109"/>
      <c r="S555" s="108"/>
      <c r="T555" s="109"/>
    </row>
    <row r="556" spans="5:20" ht="15.75">
      <c r="E556" s="105"/>
      <c r="F556" s="108"/>
      <c r="G556" s="108"/>
      <c r="H556" s="108"/>
      <c r="I556" s="108"/>
      <c r="J556" s="108"/>
      <c r="K556" s="108"/>
      <c r="L556" s="105"/>
      <c r="M556" s="108"/>
      <c r="N556" s="109"/>
      <c r="O556" s="109"/>
      <c r="P556" s="109"/>
      <c r="Q556" s="108"/>
      <c r="R556" s="109"/>
      <c r="S556" s="108"/>
      <c r="T556" s="109"/>
    </row>
    <row r="557" spans="5:20" ht="15.75">
      <c r="E557" s="105"/>
      <c r="F557" s="108"/>
      <c r="G557" s="108"/>
      <c r="H557" s="108"/>
      <c r="I557" s="108"/>
      <c r="J557" s="108"/>
      <c r="K557" s="108"/>
      <c r="L557" s="105"/>
      <c r="M557" s="108"/>
      <c r="N557" s="109"/>
      <c r="O557" s="109"/>
      <c r="P557" s="109"/>
      <c r="Q557" s="108"/>
      <c r="R557" s="109"/>
      <c r="S557" s="108"/>
      <c r="T557" s="109"/>
    </row>
    <row r="558" spans="5:20" ht="15.75">
      <c r="E558" s="105"/>
      <c r="F558" s="108"/>
      <c r="G558" s="108"/>
      <c r="H558" s="108"/>
      <c r="I558" s="108"/>
      <c r="J558" s="108"/>
      <c r="K558" s="108"/>
      <c r="L558" s="105"/>
      <c r="M558" s="108"/>
      <c r="N558" s="109"/>
      <c r="O558" s="109"/>
      <c r="P558" s="109"/>
      <c r="Q558" s="108"/>
      <c r="R558" s="109"/>
      <c r="S558" s="108"/>
      <c r="T558" s="109"/>
    </row>
    <row r="559" spans="5:20" ht="15.75">
      <c r="E559" s="105"/>
      <c r="F559" s="108"/>
      <c r="G559" s="108"/>
      <c r="H559" s="108"/>
      <c r="I559" s="108"/>
      <c r="J559" s="108"/>
      <c r="K559" s="108"/>
      <c r="L559" s="105"/>
      <c r="M559" s="108"/>
      <c r="N559" s="109"/>
      <c r="O559" s="109"/>
      <c r="P559" s="109"/>
      <c r="Q559" s="108"/>
      <c r="R559" s="109"/>
      <c r="S559" s="108"/>
      <c r="T559" s="109"/>
    </row>
    <row r="560" spans="5:20" ht="15.75">
      <c r="E560" s="105"/>
      <c r="F560" s="108"/>
      <c r="G560" s="108"/>
      <c r="H560" s="108"/>
      <c r="I560" s="108"/>
      <c r="J560" s="108"/>
      <c r="K560" s="108"/>
      <c r="L560" s="105"/>
      <c r="M560" s="108"/>
      <c r="N560" s="109"/>
      <c r="O560" s="109"/>
      <c r="P560" s="109"/>
      <c r="Q560" s="108"/>
      <c r="R560" s="109"/>
      <c r="S560" s="108"/>
      <c r="T560" s="109"/>
    </row>
    <row r="561" spans="5:20" ht="15.75">
      <c r="E561" s="105"/>
      <c r="F561" s="108"/>
      <c r="G561" s="108"/>
      <c r="H561" s="108"/>
      <c r="I561" s="108"/>
      <c r="J561" s="108"/>
      <c r="K561" s="108"/>
      <c r="L561" s="105"/>
      <c r="M561" s="108"/>
      <c r="N561" s="109"/>
      <c r="O561" s="109"/>
      <c r="P561" s="109"/>
      <c r="Q561" s="108"/>
      <c r="R561" s="109"/>
      <c r="S561" s="108"/>
      <c r="T561" s="109"/>
    </row>
    <row r="562" spans="5:20" ht="15.75">
      <c r="E562" s="105"/>
      <c r="F562" s="108"/>
      <c r="G562" s="108"/>
      <c r="H562" s="108"/>
      <c r="I562" s="108"/>
      <c r="J562" s="108"/>
      <c r="K562" s="108"/>
      <c r="L562" s="105"/>
      <c r="M562" s="108"/>
      <c r="N562" s="109"/>
      <c r="O562" s="109"/>
      <c r="P562" s="109"/>
      <c r="Q562" s="108"/>
      <c r="R562" s="109"/>
      <c r="S562" s="108"/>
      <c r="T562" s="109"/>
    </row>
    <row r="563" spans="5:20" ht="15.75">
      <c r="E563" s="105"/>
      <c r="F563" s="108"/>
      <c r="G563" s="108"/>
      <c r="H563" s="108"/>
      <c r="I563" s="108"/>
      <c r="J563" s="108"/>
      <c r="K563" s="108"/>
      <c r="L563" s="105"/>
      <c r="M563" s="108"/>
      <c r="N563" s="109"/>
      <c r="O563" s="109"/>
      <c r="P563" s="109"/>
      <c r="Q563" s="108"/>
      <c r="R563" s="109"/>
      <c r="S563" s="108"/>
      <c r="T563" s="109"/>
    </row>
    <row r="564" spans="5:20" ht="15.75">
      <c r="E564" s="105"/>
      <c r="F564" s="108"/>
      <c r="G564" s="108"/>
      <c r="H564" s="108"/>
      <c r="I564" s="108"/>
      <c r="J564" s="108"/>
      <c r="K564" s="108"/>
      <c r="L564" s="105"/>
      <c r="M564" s="108"/>
      <c r="N564" s="109"/>
      <c r="O564" s="109"/>
      <c r="P564" s="109"/>
      <c r="Q564" s="108"/>
      <c r="R564" s="109"/>
      <c r="S564" s="108"/>
      <c r="T564" s="109"/>
    </row>
    <row r="565" spans="5:20" ht="15.75">
      <c r="E565" s="105"/>
      <c r="F565" s="108"/>
      <c r="G565" s="108"/>
      <c r="H565" s="108"/>
      <c r="I565" s="108"/>
      <c r="J565" s="108"/>
      <c r="K565" s="108"/>
      <c r="L565" s="105"/>
      <c r="M565" s="108"/>
      <c r="N565" s="109"/>
      <c r="O565" s="109"/>
      <c r="P565" s="109"/>
      <c r="Q565" s="108"/>
      <c r="R565" s="109"/>
      <c r="S565" s="108"/>
      <c r="T565" s="109"/>
    </row>
    <row r="566" spans="5:20" ht="15.75">
      <c r="E566" s="105"/>
      <c r="F566" s="108"/>
      <c r="G566" s="108"/>
      <c r="H566" s="108"/>
      <c r="I566" s="108"/>
      <c r="J566" s="108"/>
      <c r="K566" s="108"/>
      <c r="L566" s="105"/>
      <c r="M566" s="108"/>
      <c r="N566" s="109"/>
      <c r="O566" s="109"/>
      <c r="P566" s="109"/>
      <c r="Q566" s="108"/>
      <c r="R566" s="109"/>
      <c r="S566" s="108"/>
      <c r="T566" s="109"/>
    </row>
    <row r="567" spans="5:20" ht="15.75">
      <c r="E567" s="105"/>
      <c r="F567" s="108"/>
      <c r="G567" s="108"/>
      <c r="H567" s="108"/>
      <c r="I567" s="108"/>
      <c r="J567" s="108"/>
      <c r="K567" s="108"/>
      <c r="L567" s="105"/>
      <c r="M567" s="108"/>
      <c r="N567" s="109"/>
      <c r="O567" s="109"/>
      <c r="P567" s="109"/>
      <c r="Q567" s="108"/>
      <c r="R567" s="109"/>
      <c r="S567" s="108"/>
      <c r="T567" s="109"/>
    </row>
    <row r="568" spans="5:20" ht="15.75">
      <c r="E568" s="105"/>
      <c r="F568" s="108"/>
      <c r="G568" s="108"/>
      <c r="H568" s="108"/>
      <c r="I568" s="108"/>
      <c r="J568" s="108"/>
      <c r="K568" s="108"/>
      <c r="L568" s="105"/>
      <c r="M568" s="108"/>
      <c r="N568" s="109"/>
      <c r="O568" s="109"/>
      <c r="P568" s="109"/>
      <c r="Q568" s="108"/>
      <c r="R568" s="109"/>
      <c r="S568" s="108"/>
      <c r="T568" s="109"/>
    </row>
    <row r="569" spans="5:20" ht="15.75">
      <c r="E569" s="105"/>
      <c r="F569" s="108"/>
      <c r="G569" s="108"/>
      <c r="H569" s="108"/>
      <c r="I569" s="108"/>
      <c r="J569" s="108"/>
      <c r="K569" s="108"/>
      <c r="L569" s="105"/>
      <c r="M569" s="108"/>
      <c r="N569" s="109"/>
      <c r="O569" s="109"/>
      <c r="P569" s="109"/>
      <c r="Q569" s="108"/>
      <c r="R569" s="109"/>
      <c r="S569" s="108"/>
      <c r="T569" s="109"/>
    </row>
    <row r="570" spans="5:20" ht="15.75">
      <c r="E570" s="105"/>
      <c r="F570" s="108"/>
      <c r="G570" s="108"/>
      <c r="H570" s="108"/>
      <c r="I570" s="108"/>
      <c r="J570" s="108"/>
      <c r="K570" s="108"/>
      <c r="L570" s="105"/>
      <c r="M570" s="108"/>
      <c r="N570" s="109"/>
      <c r="O570" s="109"/>
      <c r="P570" s="109"/>
      <c r="Q570" s="108"/>
      <c r="R570" s="109"/>
      <c r="S570" s="108"/>
      <c r="T570" s="109"/>
    </row>
    <row r="571" spans="5:20" ht="15.75">
      <c r="E571" s="105"/>
      <c r="F571" s="108"/>
      <c r="G571" s="108"/>
      <c r="H571" s="108"/>
      <c r="I571" s="108"/>
      <c r="J571" s="108"/>
      <c r="K571" s="108"/>
      <c r="L571" s="105"/>
      <c r="M571" s="108"/>
      <c r="N571" s="109"/>
      <c r="O571" s="109"/>
      <c r="P571" s="109"/>
      <c r="Q571" s="108"/>
      <c r="R571" s="109"/>
      <c r="S571" s="108"/>
      <c r="T571" s="109"/>
    </row>
    <row r="572" spans="5:20" ht="15.75">
      <c r="E572" s="105"/>
      <c r="F572" s="108"/>
      <c r="G572" s="108"/>
      <c r="H572" s="108"/>
      <c r="I572" s="108"/>
      <c r="J572" s="108"/>
      <c r="K572" s="108"/>
      <c r="L572" s="105"/>
      <c r="M572" s="108"/>
      <c r="N572" s="109"/>
      <c r="O572" s="109"/>
      <c r="P572" s="109"/>
      <c r="Q572" s="108"/>
      <c r="R572" s="109"/>
      <c r="S572" s="108"/>
      <c r="T572" s="109"/>
    </row>
    <row r="573" spans="5:20" ht="15.75">
      <c r="E573" s="105"/>
      <c r="F573" s="108"/>
      <c r="G573" s="108"/>
      <c r="H573" s="108"/>
      <c r="I573" s="108"/>
      <c r="J573" s="108"/>
      <c r="K573" s="108"/>
      <c r="L573" s="105"/>
      <c r="M573" s="108"/>
      <c r="N573" s="109"/>
      <c r="O573" s="109"/>
      <c r="P573" s="109"/>
      <c r="Q573" s="108"/>
      <c r="R573" s="109"/>
      <c r="S573" s="108"/>
      <c r="T573" s="109"/>
    </row>
    <row r="574" spans="5:20" ht="15.75">
      <c r="E574" s="105"/>
      <c r="F574" s="108"/>
      <c r="G574" s="108"/>
      <c r="H574" s="108"/>
      <c r="I574" s="108"/>
      <c r="J574" s="108"/>
      <c r="K574" s="108"/>
      <c r="L574" s="105"/>
      <c r="M574" s="108"/>
      <c r="N574" s="109"/>
      <c r="O574" s="109"/>
      <c r="P574" s="109"/>
      <c r="Q574" s="108"/>
      <c r="R574" s="109"/>
      <c r="S574" s="108"/>
      <c r="T574" s="109"/>
    </row>
    <row r="575" spans="5:20" ht="15.75">
      <c r="E575" s="105"/>
      <c r="F575" s="108"/>
      <c r="G575" s="108"/>
      <c r="H575" s="108"/>
      <c r="I575" s="108"/>
      <c r="J575" s="108"/>
      <c r="K575" s="108"/>
      <c r="L575" s="105"/>
      <c r="M575" s="108"/>
      <c r="N575" s="109"/>
      <c r="O575" s="109"/>
      <c r="P575" s="109"/>
      <c r="Q575" s="108"/>
      <c r="R575" s="109"/>
      <c r="S575" s="108"/>
      <c r="T575" s="109"/>
    </row>
    <row r="576" spans="5:20" ht="15.75">
      <c r="E576" s="105"/>
      <c r="F576" s="108"/>
      <c r="G576" s="108"/>
      <c r="H576" s="108"/>
      <c r="I576" s="108"/>
      <c r="J576" s="108"/>
      <c r="K576" s="108"/>
      <c r="L576" s="105"/>
      <c r="M576" s="108"/>
      <c r="N576" s="109"/>
      <c r="O576" s="109"/>
      <c r="P576" s="109"/>
      <c r="Q576" s="108"/>
      <c r="R576" s="109"/>
      <c r="S576" s="108"/>
      <c r="T576" s="109"/>
    </row>
    <row r="577" spans="5:20" ht="15.75">
      <c r="E577" s="105"/>
      <c r="F577" s="108"/>
      <c r="G577" s="108"/>
      <c r="H577" s="108"/>
      <c r="I577" s="108"/>
      <c r="J577" s="108"/>
      <c r="K577" s="108"/>
      <c r="L577" s="105"/>
      <c r="M577" s="108"/>
      <c r="N577" s="109"/>
      <c r="O577" s="109"/>
      <c r="P577" s="109"/>
      <c r="Q577" s="108"/>
      <c r="R577" s="109"/>
      <c r="S577" s="108"/>
      <c r="T577" s="109"/>
    </row>
    <row r="578" spans="5:20" ht="15.75">
      <c r="E578" s="105"/>
      <c r="F578" s="108"/>
      <c r="G578" s="108"/>
      <c r="H578" s="108"/>
      <c r="I578" s="108"/>
      <c r="J578" s="108"/>
      <c r="K578" s="108"/>
      <c r="L578" s="105"/>
      <c r="M578" s="108"/>
      <c r="N578" s="109"/>
      <c r="O578" s="109"/>
      <c r="P578" s="109"/>
      <c r="Q578" s="108"/>
      <c r="R578" s="109"/>
      <c r="S578" s="108"/>
      <c r="T578" s="109"/>
    </row>
    <row r="579" spans="5:20" ht="15.75">
      <c r="E579" s="105"/>
      <c r="F579" s="108"/>
      <c r="G579" s="108"/>
      <c r="H579" s="108"/>
      <c r="I579" s="108"/>
      <c r="J579" s="108"/>
      <c r="K579" s="108"/>
      <c r="L579" s="105"/>
      <c r="M579" s="108"/>
      <c r="N579" s="109"/>
      <c r="O579" s="109"/>
      <c r="P579" s="109"/>
      <c r="Q579" s="108"/>
      <c r="R579" s="109"/>
      <c r="S579" s="108"/>
      <c r="T579" s="109"/>
    </row>
    <row r="580" spans="5:20" ht="15.75">
      <c r="E580" s="105"/>
      <c r="F580" s="108"/>
      <c r="G580" s="108"/>
      <c r="H580" s="108"/>
      <c r="I580" s="108"/>
      <c r="J580" s="108"/>
      <c r="K580" s="108"/>
      <c r="L580" s="105"/>
      <c r="M580" s="108"/>
      <c r="N580" s="109"/>
      <c r="O580" s="109"/>
      <c r="P580" s="109"/>
      <c r="Q580" s="108"/>
      <c r="R580" s="109"/>
      <c r="S580" s="108"/>
      <c r="T580" s="109"/>
    </row>
    <row r="581" spans="5:20" ht="15.75">
      <c r="E581" s="105"/>
      <c r="F581" s="108"/>
      <c r="G581" s="108"/>
      <c r="H581" s="108"/>
      <c r="I581" s="108"/>
      <c r="J581" s="108"/>
      <c r="K581" s="108"/>
      <c r="L581" s="105"/>
      <c r="M581" s="108"/>
      <c r="N581" s="109"/>
      <c r="O581" s="109"/>
      <c r="P581" s="109"/>
      <c r="Q581" s="108"/>
      <c r="R581" s="109"/>
      <c r="S581" s="108"/>
      <c r="T581" s="109"/>
    </row>
    <row r="582" spans="5:20" ht="15.75">
      <c r="E582" s="105"/>
      <c r="F582" s="108"/>
      <c r="G582" s="108"/>
      <c r="H582" s="108"/>
      <c r="I582" s="108"/>
      <c r="J582" s="108"/>
      <c r="K582" s="108"/>
      <c r="L582" s="105"/>
      <c r="M582" s="108"/>
      <c r="N582" s="109"/>
      <c r="O582" s="109"/>
      <c r="P582" s="109"/>
      <c r="Q582" s="108"/>
      <c r="R582" s="109"/>
      <c r="S582" s="108"/>
      <c r="T582" s="109"/>
    </row>
    <row r="583" spans="5:20" ht="15.75">
      <c r="E583" s="105"/>
      <c r="F583" s="108"/>
      <c r="G583" s="108"/>
      <c r="H583" s="108"/>
      <c r="I583" s="108"/>
      <c r="J583" s="108"/>
      <c r="K583" s="108"/>
      <c r="L583" s="105"/>
      <c r="M583" s="108"/>
      <c r="N583" s="109"/>
      <c r="O583" s="109"/>
      <c r="P583" s="109"/>
      <c r="Q583" s="108"/>
      <c r="R583" s="109"/>
      <c r="S583" s="108"/>
      <c r="T583" s="109"/>
    </row>
    <row r="584" spans="5:20" ht="15.75">
      <c r="E584" s="105"/>
      <c r="F584" s="108"/>
      <c r="G584" s="108"/>
      <c r="H584" s="108"/>
      <c r="I584" s="108"/>
      <c r="J584" s="108"/>
      <c r="K584" s="108"/>
      <c r="L584" s="105"/>
      <c r="M584" s="108"/>
      <c r="N584" s="109"/>
      <c r="O584" s="109"/>
      <c r="P584" s="109"/>
      <c r="Q584" s="108"/>
      <c r="R584" s="109"/>
      <c r="S584" s="108"/>
      <c r="T584" s="109"/>
    </row>
    <row r="585" spans="5:20" ht="15.75">
      <c r="E585" s="105"/>
      <c r="F585" s="108"/>
      <c r="G585" s="108"/>
      <c r="H585" s="108"/>
      <c r="I585" s="108"/>
      <c r="J585" s="108"/>
      <c r="K585" s="108"/>
      <c r="L585" s="105"/>
      <c r="M585" s="108"/>
      <c r="N585" s="109"/>
      <c r="O585" s="109"/>
      <c r="P585" s="109"/>
      <c r="Q585" s="108"/>
      <c r="R585" s="109"/>
      <c r="S585" s="108"/>
      <c r="T585" s="109"/>
    </row>
    <row r="586" spans="5:20" ht="15.75">
      <c r="E586" s="105"/>
      <c r="F586" s="108"/>
      <c r="G586" s="108"/>
      <c r="H586" s="108"/>
      <c r="I586" s="108"/>
      <c r="J586" s="108"/>
      <c r="K586" s="108"/>
      <c r="L586" s="105"/>
      <c r="M586" s="108"/>
      <c r="N586" s="109"/>
      <c r="O586" s="109"/>
      <c r="P586" s="109"/>
      <c r="Q586" s="108"/>
      <c r="R586" s="109"/>
      <c r="S586" s="108"/>
      <c r="T586" s="109"/>
    </row>
    <row r="587" spans="5:20" ht="15.75">
      <c r="E587" s="105"/>
      <c r="F587" s="108"/>
      <c r="G587" s="108"/>
      <c r="H587" s="108"/>
      <c r="I587" s="108"/>
      <c r="J587" s="108"/>
      <c r="K587" s="108"/>
      <c r="L587" s="105"/>
      <c r="M587" s="108"/>
      <c r="N587" s="109"/>
      <c r="O587" s="109"/>
      <c r="P587" s="109"/>
      <c r="Q587" s="108"/>
      <c r="R587" s="109"/>
      <c r="S587" s="108"/>
      <c r="T587" s="109"/>
    </row>
    <row r="588" spans="5:20" ht="15.75">
      <c r="E588" s="105"/>
      <c r="F588" s="108"/>
      <c r="G588" s="108"/>
      <c r="H588" s="108"/>
      <c r="I588" s="108"/>
      <c r="J588" s="108"/>
      <c r="K588" s="108"/>
      <c r="L588" s="105"/>
      <c r="M588" s="108"/>
      <c r="N588" s="109"/>
      <c r="O588" s="109"/>
      <c r="P588" s="109"/>
      <c r="Q588" s="108"/>
      <c r="R588" s="109"/>
      <c r="S588" s="108"/>
      <c r="T588" s="109"/>
    </row>
    <row r="589" spans="5:20" ht="15.75">
      <c r="E589" s="105"/>
      <c r="F589" s="108"/>
      <c r="G589" s="108"/>
      <c r="H589" s="108"/>
      <c r="I589" s="108"/>
      <c r="J589" s="108"/>
      <c r="K589" s="108"/>
      <c r="L589" s="105"/>
      <c r="M589" s="108"/>
      <c r="N589" s="109"/>
      <c r="O589" s="109"/>
      <c r="P589" s="109"/>
      <c r="Q589" s="108"/>
      <c r="R589" s="109"/>
      <c r="S589" s="108"/>
      <c r="T589" s="109"/>
    </row>
    <row r="590" spans="5:20" ht="15.75">
      <c r="E590" s="105"/>
      <c r="F590" s="108"/>
      <c r="G590" s="108"/>
      <c r="H590" s="108"/>
      <c r="I590" s="108"/>
      <c r="J590" s="108"/>
      <c r="K590" s="108"/>
      <c r="L590" s="105"/>
      <c r="M590" s="108"/>
      <c r="N590" s="109"/>
      <c r="O590" s="109"/>
      <c r="P590" s="109"/>
      <c r="Q590" s="108"/>
      <c r="R590" s="109"/>
      <c r="S590" s="108"/>
      <c r="T590" s="109"/>
    </row>
    <row r="591" spans="5:20" ht="15.75">
      <c r="E591" s="105"/>
      <c r="F591" s="108"/>
      <c r="G591" s="108"/>
      <c r="H591" s="108"/>
      <c r="I591" s="108"/>
      <c r="J591" s="108"/>
      <c r="K591" s="108"/>
      <c r="L591" s="105"/>
      <c r="M591" s="108"/>
      <c r="N591" s="109"/>
      <c r="O591" s="109"/>
      <c r="P591" s="109"/>
      <c r="Q591" s="108"/>
      <c r="R591" s="109"/>
      <c r="S591" s="108"/>
      <c r="T591" s="109"/>
    </row>
    <row r="592" spans="5:20" ht="15.75">
      <c r="E592" s="105"/>
      <c r="F592" s="108"/>
      <c r="G592" s="108"/>
      <c r="H592" s="108"/>
      <c r="I592" s="108"/>
      <c r="J592" s="108"/>
      <c r="K592" s="108"/>
      <c r="L592" s="105"/>
      <c r="M592" s="108"/>
      <c r="N592" s="109"/>
      <c r="O592" s="109"/>
      <c r="P592" s="109"/>
      <c r="Q592" s="108"/>
      <c r="R592" s="109"/>
      <c r="S592" s="108"/>
      <c r="T592" s="109"/>
    </row>
    <row r="593" spans="5:20" ht="15.75">
      <c r="E593" s="105"/>
      <c r="F593" s="108"/>
      <c r="G593" s="108"/>
      <c r="H593" s="108"/>
      <c r="I593" s="108"/>
      <c r="J593" s="108"/>
      <c r="K593" s="108"/>
      <c r="L593" s="105"/>
      <c r="M593" s="108"/>
      <c r="N593" s="109"/>
      <c r="O593" s="109"/>
      <c r="P593" s="109"/>
      <c r="Q593" s="108"/>
      <c r="R593" s="109"/>
      <c r="S593" s="108"/>
      <c r="T593" s="109"/>
    </row>
    <row r="594" spans="5:20" ht="15.75">
      <c r="E594" s="105"/>
      <c r="F594" s="108"/>
      <c r="G594" s="108"/>
      <c r="H594" s="108"/>
      <c r="I594" s="108"/>
      <c r="J594" s="108"/>
      <c r="K594" s="108"/>
      <c r="L594" s="105"/>
      <c r="M594" s="108"/>
      <c r="N594" s="109"/>
      <c r="O594" s="109"/>
      <c r="P594" s="109"/>
      <c r="Q594" s="108"/>
      <c r="R594" s="109"/>
      <c r="S594" s="108"/>
      <c r="T594" s="109"/>
    </row>
    <row r="595" spans="5:20" ht="15.75">
      <c r="E595" s="105"/>
      <c r="F595" s="108"/>
      <c r="G595" s="108"/>
      <c r="H595" s="108"/>
      <c r="I595" s="108"/>
      <c r="J595" s="108"/>
      <c r="K595" s="108"/>
      <c r="L595" s="105"/>
      <c r="M595" s="108"/>
      <c r="N595" s="109"/>
      <c r="O595" s="109"/>
      <c r="P595" s="109"/>
      <c r="Q595" s="108"/>
      <c r="R595" s="109"/>
      <c r="S595" s="108"/>
      <c r="T595" s="109"/>
    </row>
    <row r="596" spans="5:20" ht="15.75">
      <c r="E596" s="105"/>
      <c r="F596" s="108"/>
      <c r="G596" s="108"/>
      <c r="H596" s="108"/>
      <c r="I596" s="108"/>
      <c r="J596" s="108"/>
      <c r="K596" s="108"/>
      <c r="L596" s="105"/>
      <c r="M596" s="108"/>
      <c r="N596" s="109"/>
      <c r="O596" s="109"/>
      <c r="P596" s="109"/>
      <c r="Q596" s="108"/>
      <c r="R596" s="109"/>
      <c r="S596" s="108"/>
      <c r="T596" s="109"/>
    </row>
    <row r="597" spans="5:20" ht="15.75">
      <c r="E597" s="105"/>
      <c r="F597" s="108"/>
      <c r="G597" s="108"/>
      <c r="H597" s="108"/>
      <c r="I597" s="108"/>
      <c r="J597" s="108"/>
      <c r="K597" s="108"/>
      <c r="L597" s="105"/>
      <c r="M597" s="108"/>
      <c r="N597" s="109"/>
      <c r="O597" s="109"/>
      <c r="P597" s="109"/>
      <c r="Q597" s="108"/>
      <c r="R597" s="109"/>
      <c r="S597" s="108"/>
      <c r="T597" s="109"/>
    </row>
    <row r="598" spans="5:20" ht="15.75">
      <c r="E598" s="105"/>
      <c r="F598" s="108"/>
      <c r="G598" s="108"/>
      <c r="H598" s="108"/>
      <c r="I598" s="108"/>
      <c r="J598" s="108"/>
      <c r="K598" s="108"/>
      <c r="L598" s="105"/>
      <c r="M598" s="108"/>
      <c r="N598" s="109"/>
      <c r="O598" s="109"/>
      <c r="P598" s="109"/>
      <c r="Q598" s="108"/>
      <c r="R598" s="109"/>
      <c r="S598" s="108"/>
      <c r="T598" s="109"/>
    </row>
    <row r="599" spans="5:20" ht="15.75">
      <c r="E599" s="105"/>
      <c r="F599" s="108"/>
      <c r="G599" s="108"/>
      <c r="H599" s="108"/>
      <c r="I599" s="108"/>
      <c r="J599" s="108"/>
      <c r="K599" s="108"/>
      <c r="L599" s="105"/>
      <c r="M599" s="108"/>
      <c r="N599" s="109"/>
      <c r="O599" s="109"/>
      <c r="P599" s="109"/>
      <c r="Q599" s="108"/>
      <c r="R599" s="109"/>
      <c r="S599" s="108"/>
      <c r="T599" s="109"/>
    </row>
    <row r="600" spans="5:20" ht="15.75">
      <c r="E600" s="105"/>
      <c r="F600" s="108"/>
      <c r="G600" s="108"/>
      <c r="H600" s="108"/>
      <c r="I600" s="108"/>
      <c r="J600" s="108"/>
      <c r="K600" s="108"/>
      <c r="L600" s="105"/>
      <c r="M600" s="108"/>
      <c r="N600" s="109"/>
      <c r="O600" s="109"/>
      <c r="P600" s="109"/>
      <c r="Q600" s="108"/>
      <c r="R600" s="109"/>
      <c r="S600" s="108"/>
      <c r="T600" s="109"/>
    </row>
    <row r="601" spans="5:20" ht="15.75">
      <c r="E601" s="105"/>
      <c r="F601" s="108"/>
      <c r="G601" s="108"/>
      <c r="H601" s="108"/>
      <c r="I601" s="108"/>
      <c r="J601" s="108"/>
      <c r="K601" s="108"/>
      <c r="L601" s="105"/>
      <c r="M601" s="108"/>
      <c r="N601" s="109"/>
      <c r="O601" s="109"/>
      <c r="P601" s="109"/>
      <c r="Q601" s="108"/>
      <c r="R601" s="109"/>
      <c r="S601" s="108"/>
      <c r="T601" s="109"/>
    </row>
    <row r="602" spans="5:20" ht="15.75">
      <c r="E602" s="105"/>
      <c r="F602" s="108"/>
      <c r="G602" s="108"/>
      <c r="H602" s="108"/>
      <c r="I602" s="108"/>
      <c r="J602" s="108"/>
      <c r="K602" s="108"/>
      <c r="L602" s="105"/>
      <c r="M602" s="108"/>
      <c r="N602" s="109"/>
      <c r="O602" s="109"/>
      <c r="P602" s="109"/>
      <c r="Q602" s="108"/>
      <c r="R602" s="109"/>
      <c r="S602" s="108"/>
      <c r="T602" s="109"/>
    </row>
    <row r="603" spans="5:20" ht="15.75">
      <c r="E603" s="105"/>
      <c r="F603" s="108"/>
      <c r="G603" s="108"/>
      <c r="H603" s="108"/>
      <c r="I603" s="108"/>
      <c r="J603" s="108"/>
      <c r="K603" s="108"/>
      <c r="L603" s="105"/>
      <c r="M603" s="108"/>
      <c r="N603" s="109"/>
      <c r="O603" s="109"/>
      <c r="P603" s="109"/>
      <c r="Q603" s="108"/>
      <c r="R603" s="109"/>
      <c r="S603" s="108"/>
      <c r="T603" s="109"/>
    </row>
    <row r="604" spans="5:20" ht="15.75">
      <c r="E604" s="105"/>
      <c r="F604" s="108"/>
      <c r="G604" s="108"/>
      <c r="H604" s="108"/>
      <c r="I604" s="108"/>
      <c r="J604" s="108"/>
      <c r="K604" s="108"/>
      <c r="L604" s="105"/>
      <c r="M604" s="108"/>
      <c r="N604" s="109"/>
      <c r="O604" s="109"/>
      <c r="P604" s="109"/>
      <c r="Q604" s="108"/>
      <c r="R604" s="109"/>
      <c r="S604" s="108"/>
      <c r="T604" s="109"/>
    </row>
    <row r="605" spans="5:20" ht="15.75">
      <c r="E605" s="105"/>
      <c r="F605" s="108"/>
      <c r="G605" s="108"/>
      <c r="H605" s="108"/>
      <c r="I605" s="108"/>
      <c r="J605" s="108"/>
      <c r="K605" s="108"/>
      <c r="L605" s="105"/>
      <c r="M605" s="108"/>
      <c r="N605" s="109"/>
      <c r="O605" s="109"/>
      <c r="P605" s="109"/>
      <c r="Q605" s="108"/>
      <c r="R605" s="109"/>
      <c r="S605" s="108"/>
      <c r="T605" s="109"/>
    </row>
    <row r="606" spans="5:20" ht="15.75">
      <c r="E606" s="105"/>
      <c r="F606" s="108"/>
      <c r="G606" s="108"/>
      <c r="H606" s="108"/>
      <c r="I606" s="108"/>
      <c r="J606" s="108"/>
      <c r="K606" s="108"/>
      <c r="L606" s="105"/>
      <c r="M606" s="108"/>
      <c r="N606" s="109"/>
      <c r="O606" s="109"/>
      <c r="P606" s="109"/>
      <c r="Q606" s="108"/>
      <c r="R606" s="109"/>
      <c r="S606" s="108"/>
      <c r="T606" s="109"/>
    </row>
    <row r="607" spans="5:20" ht="15.75">
      <c r="E607" s="105"/>
      <c r="F607" s="108"/>
      <c r="G607" s="108"/>
      <c r="H607" s="108"/>
      <c r="I607" s="108"/>
      <c r="J607" s="108"/>
      <c r="K607" s="108"/>
      <c r="L607" s="105"/>
      <c r="M607" s="108"/>
      <c r="N607" s="109"/>
      <c r="O607" s="109"/>
      <c r="P607" s="109"/>
      <c r="Q607" s="108"/>
      <c r="R607" s="109"/>
      <c r="S607" s="108"/>
      <c r="T607" s="109"/>
    </row>
    <row r="608" spans="5:20" ht="15.75">
      <c r="E608" s="105"/>
      <c r="F608" s="108"/>
      <c r="G608" s="108"/>
      <c r="H608" s="108"/>
      <c r="I608" s="108"/>
      <c r="J608" s="108"/>
      <c r="K608" s="108"/>
      <c r="L608" s="105"/>
      <c r="M608" s="108"/>
      <c r="N608" s="109"/>
      <c r="O608" s="109"/>
      <c r="P608" s="109"/>
      <c r="Q608" s="108"/>
      <c r="R608" s="109"/>
      <c r="S608" s="108"/>
      <c r="T608" s="109"/>
    </row>
    <row r="609" spans="5:20" ht="15.75">
      <c r="E609" s="105"/>
      <c r="F609" s="108"/>
      <c r="G609" s="108"/>
      <c r="H609" s="108"/>
      <c r="I609" s="108"/>
      <c r="J609" s="108"/>
      <c r="K609" s="108"/>
      <c r="L609" s="105"/>
      <c r="M609" s="108"/>
      <c r="N609" s="109"/>
      <c r="O609" s="109"/>
      <c r="P609" s="109"/>
      <c r="Q609" s="108"/>
      <c r="R609" s="109"/>
      <c r="S609" s="108"/>
      <c r="T609" s="109"/>
    </row>
    <row r="610" spans="5:20" ht="15.75">
      <c r="E610" s="105"/>
      <c r="F610" s="108"/>
      <c r="G610" s="108"/>
      <c r="H610" s="108"/>
      <c r="I610" s="108"/>
      <c r="J610" s="108"/>
      <c r="K610" s="108"/>
      <c r="L610" s="105"/>
      <c r="M610" s="108"/>
      <c r="N610" s="109"/>
      <c r="O610" s="109"/>
      <c r="P610" s="109"/>
      <c r="Q610" s="108"/>
      <c r="R610" s="109"/>
      <c r="S610" s="108"/>
      <c r="T610" s="109"/>
    </row>
    <row r="611" spans="5:20" ht="15.75">
      <c r="E611" s="105"/>
      <c r="F611" s="108"/>
      <c r="G611" s="108"/>
      <c r="H611" s="108"/>
      <c r="I611" s="108"/>
      <c r="J611" s="108"/>
      <c r="K611" s="108"/>
      <c r="L611" s="105"/>
      <c r="M611" s="108"/>
      <c r="N611" s="109"/>
      <c r="O611" s="109"/>
      <c r="P611" s="109"/>
      <c r="Q611" s="108"/>
      <c r="R611" s="109"/>
      <c r="S611" s="108"/>
      <c r="T611" s="109"/>
    </row>
    <row r="612" spans="5:20" ht="15.75">
      <c r="E612" s="105"/>
      <c r="F612" s="108"/>
      <c r="G612" s="108"/>
      <c r="H612" s="108"/>
      <c r="I612" s="108"/>
      <c r="J612" s="108"/>
      <c r="K612" s="108"/>
      <c r="L612" s="105"/>
      <c r="M612" s="108"/>
      <c r="N612" s="109"/>
      <c r="O612" s="109"/>
      <c r="P612" s="109"/>
      <c r="Q612" s="108"/>
      <c r="R612" s="109"/>
      <c r="S612" s="108"/>
      <c r="T612" s="109"/>
    </row>
    <row r="613" spans="5:20" ht="15.75">
      <c r="E613" s="105"/>
      <c r="F613" s="108"/>
      <c r="G613" s="108"/>
      <c r="H613" s="108"/>
      <c r="I613" s="108"/>
      <c r="J613" s="108"/>
      <c r="K613" s="108"/>
      <c r="L613" s="105"/>
      <c r="M613" s="108"/>
      <c r="N613" s="109"/>
      <c r="O613" s="109"/>
      <c r="P613" s="109"/>
      <c r="Q613" s="108"/>
      <c r="R613" s="109"/>
      <c r="S613" s="108"/>
      <c r="T613" s="109"/>
    </row>
    <row r="614" spans="5:20" ht="15.75">
      <c r="E614" s="105"/>
      <c r="F614" s="108"/>
      <c r="G614" s="108"/>
      <c r="H614" s="108"/>
      <c r="I614" s="108"/>
      <c r="J614" s="108"/>
      <c r="K614" s="108"/>
      <c r="L614" s="105"/>
      <c r="M614" s="108"/>
      <c r="N614" s="109"/>
      <c r="O614" s="109"/>
      <c r="P614" s="109"/>
      <c r="Q614" s="108"/>
      <c r="R614" s="109"/>
      <c r="S614" s="108"/>
      <c r="T614" s="109"/>
    </row>
    <row r="615" spans="5:20" ht="15.75">
      <c r="E615" s="105"/>
      <c r="F615" s="108"/>
      <c r="G615" s="108"/>
      <c r="H615" s="108"/>
      <c r="I615" s="108"/>
      <c r="J615" s="108"/>
      <c r="K615" s="108"/>
      <c r="L615" s="105"/>
      <c r="M615" s="108"/>
      <c r="N615" s="109"/>
      <c r="O615" s="109"/>
      <c r="P615" s="109"/>
      <c r="Q615" s="108"/>
      <c r="R615" s="109"/>
      <c r="S615" s="108"/>
      <c r="T615" s="109"/>
    </row>
    <row r="616" spans="5:20" ht="15.75">
      <c r="E616" s="105"/>
      <c r="F616" s="108"/>
      <c r="G616" s="108"/>
      <c r="H616" s="108"/>
      <c r="I616" s="108"/>
      <c r="J616" s="108"/>
      <c r="K616" s="108"/>
      <c r="L616" s="105"/>
      <c r="M616" s="108"/>
      <c r="N616" s="109"/>
      <c r="O616" s="109"/>
      <c r="P616" s="109"/>
      <c r="Q616" s="108"/>
      <c r="R616" s="109"/>
      <c r="S616" s="108"/>
      <c r="T616" s="109"/>
    </row>
    <row r="617" spans="5:20" ht="15.75">
      <c r="E617" s="105"/>
      <c r="F617" s="108"/>
      <c r="G617" s="108"/>
      <c r="H617" s="108"/>
      <c r="I617" s="108"/>
      <c r="J617" s="108"/>
      <c r="K617" s="108"/>
      <c r="L617" s="105"/>
      <c r="M617" s="108"/>
      <c r="N617" s="109"/>
      <c r="O617" s="109"/>
      <c r="P617" s="109"/>
      <c r="Q617" s="108"/>
      <c r="R617" s="109"/>
      <c r="S617" s="108"/>
      <c r="T617" s="109"/>
    </row>
    <row r="618" spans="5:20" ht="15.75">
      <c r="E618" s="105"/>
      <c r="F618" s="108"/>
      <c r="G618" s="108"/>
      <c r="H618" s="108"/>
      <c r="I618" s="108"/>
      <c r="J618" s="108"/>
      <c r="K618" s="108"/>
      <c r="L618" s="105"/>
      <c r="M618" s="108"/>
      <c r="N618" s="109"/>
      <c r="O618" s="109"/>
      <c r="P618" s="109"/>
      <c r="Q618" s="108"/>
      <c r="R618" s="109"/>
      <c r="S618" s="108"/>
      <c r="T618" s="109"/>
    </row>
    <row r="619" spans="5:20" ht="15.75">
      <c r="E619" s="105"/>
      <c r="F619" s="108"/>
      <c r="G619" s="108"/>
      <c r="H619" s="108"/>
      <c r="I619" s="108"/>
      <c r="J619" s="108"/>
      <c r="K619" s="108"/>
      <c r="L619" s="105"/>
      <c r="M619" s="108"/>
      <c r="N619" s="109"/>
      <c r="O619" s="109"/>
      <c r="P619" s="109"/>
      <c r="Q619" s="108"/>
      <c r="R619" s="109"/>
      <c r="S619" s="108"/>
      <c r="T619" s="109"/>
    </row>
    <row r="620" spans="5:20" ht="15.75">
      <c r="E620" s="105"/>
      <c r="F620" s="108"/>
      <c r="G620" s="108"/>
      <c r="H620" s="108"/>
      <c r="I620" s="108"/>
      <c r="J620" s="108"/>
      <c r="K620" s="108"/>
      <c r="L620" s="105"/>
      <c r="M620" s="108"/>
      <c r="N620" s="109"/>
      <c r="O620" s="109"/>
      <c r="P620" s="109"/>
      <c r="Q620" s="108"/>
      <c r="R620" s="109"/>
      <c r="S620" s="108"/>
      <c r="T620" s="109"/>
    </row>
    <row r="621" spans="11:20" ht="15.75">
      <c r="K621" s="108"/>
      <c r="L621" s="105"/>
      <c r="M621" s="108"/>
      <c r="N621" s="109"/>
      <c r="O621" s="109"/>
      <c r="P621" s="109"/>
      <c r="Q621" s="108"/>
      <c r="R621" s="109"/>
      <c r="S621" s="108"/>
      <c r="T621" s="109"/>
    </row>
    <row r="622" spans="11:20" ht="15.75">
      <c r="K622" s="108"/>
      <c r="L622" s="105"/>
      <c r="M622" s="108"/>
      <c r="N622" s="109"/>
      <c r="O622" s="109"/>
      <c r="P622" s="109"/>
      <c r="Q622" s="108"/>
      <c r="R622" s="109"/>
      <c r="S622" s="108"/>
      <c r="T622" s="109"/>
    </row>
    <row r="623" spans="11:20" ht="15.75">
      <c r="K623" s="108"/>
      <c r="L623" s="105"/>
      <c r="M623" s="108"/>
      <c r="N623" s="109"/>
      <c r="O623" s="109"/>
      <c r="P623" s="109"/>
      <c r="Q623" s="108"/>
      <c r="R623" s="109"/>
      <c r="S623" s="108"/>
      <c r="T623" s="109"/>
    </row>
    <row r="624" spans="11:20" ht="15.75">
      <c r="K624" s="108"/>
      <c r="L624" s="105"/>
      <c r="M624" s="108"/>
      <c r="N624" s="109"/>
      <c r="O624" s="109"/>
      <c r="P624" s="109"/>
      <c r="Q624" s="108"/>
      <c r="R624" s="109"/>
      <c r="S624" s="108"/>
      <c r="T624" s="109"/>
    </row>
    <row r="625" spans="11:20" ht="15.75">
      <c r="K625" s="108"/>
      <c r="L625" s="105"/>
      <c r="M625" s="108"/>
      <c r="N625" s="109"/>
      <c r="O625" s="109"/>
      <c r="P625" s="109"/>
      <c r="Q625" s="108"/>
      <c r="R625" s="109"/>
      <c r="S625" s="108"/>
      <c r="T625" s="109"/>
    </row>
    <row r="626" spans="11:20" ht="15.75">
      <c r="K626" s="108"/>
      <c r="L626" s="105"/>
      <c r="M626" s="108"/>
      <c r="N626" s="109"/>
      <c r="O626" s="109"/>
      <c r="P626" s="109"/>
      <c r="Q626" s="108"/>
      <c r="R626" s="109"/>
      <c r="S626" s="108"/>
      <c r="T626" s="109"/>
    </row>
    <row r="627" spans="11:20" ht="15.75">
      <c r="K627" s="108"/>
      <c r="L627" s="105"/>
      <c r="M627" s="108"/>
      <c r="N627" s="109"/>
      <c r="O627" s="109"/>
      <c r="P627" s="109"/>
      <c r="Q627" s="108"/>
      <c r="R627" s="109"/>
      <c r="S627" s="108"/>
      <c r="T627" s="109"/>
    </row>
    <row r="628" spans="11:20" ht="15.75">
      <c r="K628" s="108"/>
      <c r="L628" s="105"/>
      <c r="M628" s="108"/>
      <c r="N628" s="109"/>
      <c r="O628" s="109"/>
      <c r="P628" s="109"/>
      <c r="Q628" s="108"/>
      <c r="R628" s="109"/>
      <c r="S628" s="108"/>
      <c r="T628" s="109"/>
    </row>
    <row r="629" spans="11:20" ht="15.75">
      <c r="K629" s="108"/>
      <c r="L629" s="105"/>
      <c r="M629" s="108"/>
      <c r="N629" s="109"/>
      <c r="O629" s="109"/>
      <c r="P629" s="109"/>
      <c r="Q629" s="108"/>
      <c r="R629" s="109"/>
      <c r="S629" s="108"/>
      <c r="T629" s="109"/>
    </row>
    <row r="630" spans="11:20" ht="15.75">
      <c r="K630" s="108"/>
      <c r="L630" s="105"/>
      <c r="M630" s="108"/>
      <c r="N630" s="109"/>
      <c r="O630" s="109"/>
      <c r="P630" s="109"/>
      <c r="Q630" s="108"/>
      <c r="R630" s="109"/>
      <c r="S630" s="108"/>
      <c r="T630" s="109"/>
    </row>
    <row r="631" spans="11:20" ht="15.75">
      <c r="K631" s="108"/>
      <c r="L631" s="105"/>
      <c r="M631" s="108"/>
      <c r="N631" s="109"/>
      <c r="O631" s="109"/>
      <c r="P631" s="109"/>
      <c r="Q631" s="108"/>
      <c r="R631" s="109"/>
      <c r="S631" s="108"/>
      <c r="T631" s="109"/>
    </row>
    <row r="632" spans="11:20" ht="15.75">
      <c r="K632" s="108"/>
      <c r="L632" s="105"/>
      <c r="M632" s="108"/>
      <c r="N632" s="109"/>
      <c r="O632" s="109"/>
      <c r="P632" s="109"/>
      <c r="Q632" s="108"/>
      <c r="R632" s="109"/>
      <c r="S632" s="108"/>
      <c r="T632" s="109"/>
    </row>
    <row r="633" spans="11:20" ht="15.75">
      <c r="K633" s="108"/>
      <c r="L633" s="105"/>
      <c r="M633" s="108"/>
      <c r="N633" s="109"/>
      <c r="O633" s="109"/>
      <c r="P633" s="109"/>
      <c r="Q633" s="108"/>
      <c r="R633" s="109"/>
      <c r="S633" s="108"/>
      <c r="T633" s="109"/>
    </row>
    <row r="634" spans="11:20" ht="15.75">
      <c r="K634" s="108"/>
      <c r="L634" s="105"/>
      <c r="M634" s="108"/>
      <c r="N634" s="109"/>
      <c r="O634" s="109"/>
      <c r="P634" s="109"/>
      <c r="Q634" s="108"/>
      <c r="R634" s="109"/>
      <c r="S634" s="108"/>
      <c r="T634" s="109"/>
    </row>
    <row r="635" spans="11:20" ht="15.75">
      <c r="K635" s="108"/>
      <c r="L635" s="105"/>
      <c r="M635" s="108"/>
      <c r="N635" s="109"/>
      <c r="O635" s="109"/>
      <c r="P635" s="109"/>
      <c r="Q635" s="108"/>
      <c r="R635" s="109"/>
      <c r="S635" s="108"/>
      <c r="T635" s="109"/>
    </row>
    <row r="636" spans="11:20" ht="15.75">
      <c r="K636" s="108"/>
      <c r="L636" s="105"/>
      <c r="M636" s="108"/>
      <c r="N636" s="109"/>
      <c r="O636" s="109"/>
      <c r="P636" s="109"/>
      <c r="Q636" s="108"/>
      <c r="R636" s="109"/>
      <c r="S636" s="108"/>
      <c r="T636" s="109"/>
    </row>
    <row r="637" spans="11:20" ht="15.75">
      <c r="K637" s="108"/>
      <c r="L637" s="105"/>
      <c r="M637" s="108"/>
      <c r="N637" s="109"/>
      <c r="O637" s="109"/>
      <c r="P637" s="109"/>
      <c r="Q637" s="108"/>
      <c r="R637" s="109"/>
      <c r="S637" s="108"/>
      <c r="T637" s="109"/>
    </row>
    <row r="638" spans="11:20" ht="15.75">
      <c r="K638" s="108"/>
      <c r="L638" s="105"/>
      <c r="M638" s="108"/>
      <c r="N638" s="109"/>
      <c r="O638" s="109"/>
      <c r="P638" s="109"/>
      <c r="Q638" s="108"/>
      <c r="R638" s="109"/>
      <c r="S638" s="108"/>
      <c r="T638" s="109"/>
    </row>
    <row r="639" spans="11:20" ht="15.75">
      <c r="K639" s="108"/>
      <c r="L639" s="105"/>
      <c r="M639" s="108"/>
      <c r="N639" s="109"/>
      <c r="O639" s="109"/>
      <c r="P639" s="109"/>
      <c r="Q639" s="108"/>
      <c r="R639" s="109"/>
      <c r="S639" s="108"/>
      <c r="T639" s="109"/>
    </row>
    <row r="640" spans="11:20" ht="15.75">
      <c r="K640" s="108"/>
      <c r="L640" s="105"/>
      <c r="M640" s="108"/>
      <c r="N640" s="109"/>
      <c r="O640" s="109"/>
      <c r="P640" s="109"/>
      <c r="Q640" s="108"/>
      <c r="R640" s="109"/>
      <c r="S640" s="108"/>
      <c r="T640" s="109"/>
    </row>
    <row r="641" spans="11:20" ht="15.75">
      <c r="K641" s="108"/>
      <c r="L641" s="105"/>
      <c r="M641" s="108"/>
      <c r="N641" s="109"/>
      <c r="O641" s="109"/>
      <c r="P641" s="109"/>
      <c r="Q641" s="108"/>
      <c r="R641" s="109"/>
      <c r="S641" s="108"/>
      <c r="T641" s="109"/>
    </row>
    <row r="642" spans="11:20" ht="15.75">
      <c r="K642" s="108"/>
      <c r="L642" s="105"/>
      <c r="M642" s="108"/>
      <c r="N642" s="109"/>
      <c r="O642" s="109"/>
      <c r="P642" s="109"/>
      <c r="Q642" s="108"/>
      <c r="R642" s="109"/>
      <c r="S642" s="108"/>
      <c r="T642" s="109"/>
    </row>
    <row r="643" spans="11:20" ht="15.75">
      <c r="K643" s="108"/>
      <c r="L643" s="105"/>
      <c r="M643" s="108"/>
      <c r="N643" s="109"/>
      <c r="O643" s="109"/>
      <c r="P643" s="109"/>
      <c r="Q643" s="108"/>
      <c r="R643" s="109"/>
      <c r="S643" s="108"/>
      <c r="T643" s="109"/>
    </row>
    <row r="644" spans="11:20" ht="15.75">
      <c r="K644" s="108"/>
      <c r="L644" s="105"/>
      <c r="M644" s="108"/>
      <c r="N644" s="109"/>
      <c r="O644" s="109"/>
      <c r="P644" s="109"/>
      <c r="Q644" s="108"/>
      <c r="R644" s="109"/>
      <c r="S644" s="108"/>
      <c r="T644" s="109"/>
    </row>
    <row r="645" spans="11:20" ht="15.75">
      <c r="K645" s="108"/>
      <c r="L645" s="105"/>
      <c r="M645" s="108"/>
      <c r="N645" s="109"/>
      <c r="O645" s="109"/>
      <c r="P645" s="109"/>
      <c r="Q645" s="108"/>
      <c r="R645" s="109"/>
      <c r="S645" s="108"/>
      <c r="T645" s="109"/>
    </row>
    <row r="646" spans="11:20" ht="15.75">
      <c r="K646" s="108"/>
      <c r="L646" s="105"/>
      <c r="M646" s="108"/>
      <c r="N646" s="109"/>
      <c r="O646" s="109"/>
      <c r="P646" s="109"/>
      <c r="Q646" s="108"/>
      <c r="R646" s="109"/>
      <c r="S646" s="108"/>
      <c r="T646" s="109"/>
    </row>
    <row r="647" spans="11:20" ht="15.75">
      <c r="K647" s="108"/>
      <c r="L647" s="105"/>
      <c r="M647" s="108"/>
      <c r="N647" s="109"/>
      <c r="O647" s="109"/>
      <c r="P647" s="109"/>
      <c r="Q647" s="108"/>
      <c r="R647" s="109"/>
      <c r="S647" s="108"/>
      <c r="T647" s="109"/>
    </row>
    <row r="648" spans="11:20" ht="15.75">
      <c r="K648" s="108"/>
      <c r="L648" s="105"/>
      <c r="M648" s="108"/>
      <c r="N648" s="109"/>
      <c r="O648" s="109"/>
      <c r="P648" s="109"/>
      <c r="Q648" s="108"/>
      <c r="R648" s="109"/>
      <c r="S648" s="108"/>
      <c r="T648" s="109"/>
    </row>
    <row r="649" spans="11:20" ht="15.75">
      <c r="K649" s="108"/>
      <c r="L649" s="105"/>
      <c r="M649" s="108"/>
      <c r="N649" s="109"/>
      <c r="O649" s="109"/>
      <c r="P649" s="109"/>
      <c r="Q649" s="108"/>
      <c r="R649" s="109"/>
      <c r="S649" s="108"/>
      <c r="T649" s="109"/>
    </row>
    <row r="650" spans="11:20" ht="15.75">
      <c r="K650" s="108"/>
      <c r="L650" s="105"/>
      <c r="M650" s="108"/>
      <c r="N650" s="109"/>
      <c r="O650" s="109"/>
      <c r="P650" s="109"/>
      <c r="Q650" s="108"/>
      <c r="R650" s="109"/>
      <c r="S650" s="108"/>
      <c r="T650" s="109"/>
    </row>
    <row r="651" spans="11:20" ht="15.75">
      <c r="K651" s="108"/>
      <c r="L651" s="105"/>
      <c r="M651" s="108"/>
      <c r="N651" s="109"/>
      <c r="O651" s="109"/>
      <c r="P651" s="109"/>
      <c r="Q651" s="108"/>
      <c r="R651" s="109"/>
      <c r="S651" s="108"/>
      <c r="T651" s="109"/>
    </row>
    <row r="652" spans="11:20" ht="15.75">
      <c r="K652" s="108"/>
      <c r="L652" s="105"/>
      <c r="M652" s="108"/>
      <c r="N652" s="109"/>
      <c r="O652" s="109"/>
      <c r="P652" s="109"/>
      <c r="Q652" s="108"/>
      <c r="R652" s="109"/>
      <c r="S652" s="108"/>
      <c r="T652" s="109"/>
    </row>
    <row r="653" spans="11:20" ht="15.75">
      <c r="K653" s="108"/>
      <c r="L653" s="105"/>
      <c r="M653" s="108"/>
      <c r="N653" s="109"/>
      <c r="O653" s="109"/>
      <c r="P653" s="109"/>
      <c r="Q653" s="108"/>
      <c r="R653" s="109"/>
      <c r="S653" s="108"/>
      <c r="T653" s="109"/>
    </row>
    <row r="654" spans="11:20" ht="15.75">
      <c r="K654" s="108"/>
      <c r="L654" s="105"/>
      <c r="M654" s="108"/>
      <c r="N654" s="109"/>
      <c r="O654" s="109"/>
      <c r="P654" s="109"/>
      <c r="Q654" s="108"/>
      <c r="R654" s="109"/>
      <c r="S654" s="108"/>
      <c r="T654" s="109"/>
    </row>
    <row r="655" spans="11:20" ht="15.75">
      <c r="K655" s="108"/>
      <c r="L655" s="105"/>
      <c r="M655" s="108"/>
      <c r="N655" s="109"/>
      <c r="O655" s="109"/>
      <c r="P655" s="109"/>
      <c r="Q655" s="108"/>
      <c r="R655" s="109"/>
      <c r="S655" s="108"/>
      <c r="T655" s="109"/>
    </row>
    <row r="656" spans="11:20" ht="15.75">
      <c r="K656" s="108"/>
      <c r="L656" s="105"/>
      <c r="M656" s="108"/>
      <c r="N656" s="109"/>
      <c r="O656" s="109"/>
      <c r="P656" s="109"/>
      <c r="Q656" s="108"/>
      <c r="R656" s="109"/>
      <c r="S656" s="108"/>
      <c r="T656" s="109"/>
    </row>
    <row r="657" spans="11:20" ht="15.75">
      <c r="K657" s="108"/>
      <c r="L657" s="105"/>
      <c r="M657" s="108"/>
      <c r="N657" s="109"/>
      <c r="O657" s="109"/>
      <c r="P657" s="109"/>
      <c r="Q657" s="108"/>
      <c r="R657" s="109"/>
      <c r="S657" s="108"/>
      <c r="T657" s="109"/>
    </row>
    <row r="658" spans="11:20" ht="15.75">
      <c r="K658" s="108"/>
      <c r="L658" s="105"/>
      <c r="M658" s="108"/>
      <c r="N658" s="109"/>
      <c r="O658" s="109"/>
      <c r="P658" s="109"/>
      <c r="Q658" s="108"/>
      <c r="R658" s="109"/>
      <c r="S658" s="108"/>
      <c r="T658" s="109"/>
    </row>
    <row r="659" spans="11:20" ht="15.75">
      <c r="K659" s="108"/>
      <c r="L659" s="105"/>
      <c r="M659" s="108"/>
      <c r="N659" s="109"/>
      <c r="O659" s="109"/>
      <c r="P659" s="109"/>
      <c r="Q659" s="108"/>
      <c r="R659" s="109"/>
      <c r="S659" s="108"/>
      <c r="T659" s="109"/>
    </row>
    <row r="660" spans="11:20" ht="15.75">
      <c r="K660" s="108"/>
      <c r="L660" s="105"/>
      <c r="M660" s="108"/>
      <c r="N660" s="109"/>
      <c r="O660" s="109"/>
      <c r="P660" s="109"/>
      <c r="Q660" s="108"/>
      <c r="R660" s="109"/>
      <c r="S660" s="108"/>
      <c r="T660" s="109"/>
    </row>
    <row r="661" spans="11:20" ht="15.75">
      <c r="K661" s="108"/>
      <c r="L661" s="105"/>
      <c r="M661" s="108"/>
      <c r="N661" s="109"/>
      <c r="O661" s="109"/>
      <c r="P661" s="109"/>
      <c r="Q661" s="108"/>
      <c r="R661" s="109"/>
      <c r="S661" s="108"/>
      <c r="T661" s="109"/>
    </row>
    <row r="662" spans="11:20" ht="15.75">
      <c r="K662" s="108"/>
      <c r="L662" s="105"/>
      <c r="M662" s="108"/>
      <c r="N662" s="109"/>
      <c r="O662" s="109"/>
      <c r="P662" s="109"/>
      <c r="Q662" s="108"/>
      <c r="R662" s="109"/>
      <c r="S662" s="108"/>
      <c r="T662" s="109"/>
    </row>
    <row r="663" spans="11:20" ht="15.75">
      <c r="K663" s="108"/>
      <c r="L663" s="105"/>
      <c r="M663" s="108"/>
      <c r="N663" s="109"/>
      <c r="O663" s="109"/>
      <c r="P663" s="109"/>
      <c r="Q663" s="108"/>
      <c r="R663" s="109"/>
      <c r="S663" s="108"/>
      <c r="T663" s="109"/>
    </row>
    <row r="664" spans="11:20" ht="15.75">
      <c r="K664" s="108"/>
      <c r="L664" s="105"/>
      <c r="M664" s="108"/>
      <c r="N664" s="109"/>
      <c r="O664" s="109"/>
      <c r="P664" s="109"/>
      <c r="Q664" s="108"/>
      <c r="R664" s="109"/>
      <c r="S664" s="108"/>
      <c r="T664" s="109"/>
    </row>
    <row r="665" spans="11:20" ht="15.75">
      <c r="K665" s="108"/>
      <c r="L665" s="105"/>
      <c r="M665" s="108"/>
      <c r="N665" s="109"/>
      <c r="O665" s="109"/>
      <c r="P665" s="109"/>
      <c r="Q665" s="108"/>
      <c r="R665" s="109"/>
      <c r="S665" s="108"/>
      <c r="T665" s="109"/>
    </row>
    <row r="666" spans="11:20" ht="15.75">
      <c r="K666" s="108"/>
      <c r="L666" s="105"/>
      <c r="M666" s="108"/>
      <c r="N666" s="109"/>
      <c r="O666" s="109"/>
      <c r="P666" s="109"/>
      <c r="Q666" s="108"/>
      <c r="R666" s="109"/>
      <c r="S666" s="108"/>
      <c r="T666" s="109"/>
    </row>
    <row r="667" spans="11:20" ht="15.75">
      <c r="K667" s="108"/>
      <c r="L667" s="105"/>
      <c r="M667" s="108"/>
      <c r="N667" s="109"/>
      <c r="O667" s="109"/>
      <c r="P667" s="109"/>
      <c r="Q667" s="108"/>
      <c r="R667" s="109"/>
      <c r="S667" s="108"/>
      <c r="T667" s="109"/>
    </row>
    <row r="668" spans="11:20" ht="15.75">
      <c r="K668" s="108"/>
      <c r="L668" s="105"/>
      <c r="M668" s="108"/>
      <c r="N668" s="109"/>
      <c r="O668" s="109"/>
      <c r="P668" s="109"/>
      <c r="Q668" s="108"/>
      <c r="R668" s="109"/>
      <c r="S668" s="108"/>
      <c r="T668" s="109"/>
    </row>
    <row r="669" spans="11:20" ht="15.75">
      <c r="K669" s="108"/>
      <c r="L669" s="105"/>
      <c r="M669" s="108"/>
      <c r="N669" s="109"/>
      <c r="O669" s="109"/>
      <c r="P669" s="109"/>
      <c r="Q669" s="108"/>
      <c r="R669" s="109"/>
      <c r="S669" s="108"/>
      <c r="T669" s="109"/>
    </row>
    <row r="670" spans="11:20" ht="15.75">
      <c r="K670" s="108"/>
      <c r="L670" s="105"/>
      <c r="M670" s="108"/>
      <c r="N670" s="109"/>
      <c r="O670" s="109"/>
      <c r="P670" s="109"/>
      <c r="Q670" s="108"/>
      <c r="R670" s="109"/>
      <c r="S670" s="108"/>
      <c r="T670" s="109"/>
    </row>
    <row r="671" spans="11:20" ht="15.75">
      <c r="K671" s="108"/>
      <c r="L671" s="105"/>
      <c r="M671" s="108"/>
      <c r="N671" s="109"/>
      <c r="O671" s="109"/>
      <c r="P671" s="109"/>
      <c r="Q671" s="108"/>
      <c r="R671" s="109"/>
      <c r="S671" s="108"/>
      <c r="T671" s="109"/>
    </row>
    <row r="672" spans="11:20" ht="15.75">
      <c r="K672" s="108"/>
      <c r="L672" s="105"/>
      <c r="M672" s="108"/>
      <c r="N672" s="109"/>
      <c r="O672" s="109"/>
      <c r="P672" s="109"/>
      <c r="Q672" s="108"/>
      <c r="R672" s="109"/>
      <c r="S672" s="108"/>
      <c r="T672" s="109"/>
    </row>
    <row r="673" spans="11:20" ht="15.75">
      <c r="K673" s="108"/>
      <c r="L673" s="105"/>
      <c r="M673" s="108"/>
      <c r="N673" s="109"/>
      <c r="O673" s="109"/>
      <c r="P673" s="109"/>
      <c r="Q673" s="108"/>
      <c r="R673" s="109"/>
      <c r="S673" s="108"/>
      <c r="T673" s="109"/>
    </row>
    <row r="674" spans="11:20" ht="15.75">
      <c r="K674" s="108"/>
      <c r="L674" s="105"/>
      <c r="M674" s="108"/>
      <c r="N674" s="109"/>
      <c r="O674" s="109"/>
      <c r="P674" s="109"/>
      <c r="Q674" s="108"/>
      <c r="R674" s="109"/>
      <c r="S674" s="108"/>
      <c r="T674" s="109"/>
    </row>
    <row r="675" spans="11:20" ht="15.75">
      <c r="K675" s="108"/>
      <c r="L675" s="105"/>
      <c r="M675" s="108"/>
      <c r="N675" s="109"/>
      <c r="O675" s="109"/>
      <c r="P675" s="109"/>
      <c r="Q675" s="108"/>
      <c r="R675" s="109"/>
      <c r="S675" s="108"/>
      <c r="T675" s="109"/>
    </row>
    <row r="676" spans="11:20" ht="15.75">
      <c r="K676" s="108"/>
      <c r="L676" s="105"/>
      <c r="M676" s="108"/>
      <c r="N676" s="109"/>
      <c r="O676" s="109"/>
      <c r="P676" s="109"/>
      <c r="Q676" s="108"/>
      <c r="R676" s="109"/>
      <c r="S676" s="108"/>
      <c r="T676" s="109"/>
    </row>
    <row r="677" spans="11:20" ht="15.75">
      <c r="K677" s="108"/>
      <c r="L677" s="105"/>
      <c r="M677" s="108"/>
      <c r="N677" s="109"/>
      <c r="O677" s="109"/>
      <c r="P677" s="109"/>
      <c r="Q677" s="108"/>
      <c r="R677" s="109"/>
      <c r="S677" s="108"/>
      <c r="T677" s="109"/>
    </row>
    <row r="678" spans="11:20" ht="15.75">
      <c r="K678" s="108"/>
      <c r="L678" s="105"/>
      <c r="M678" s="108"/>
      <c r="N678" s="109"/>
      <c r="O678" s="109"/>
      <c r="P678" s="109"/>
      <c r="Q678" s="108"/>
      <c r="R678" s="109"/>
      <c r="S678" s="108"/>
      <c r="T678" s="109"/>
    </row>
    <row r="679" spans="11:20" ht="15.75">
      <c r="K679" s="108"/>
      <c r="L679" s="105"/>
      <c r="M679" s="108"/>
      <c r="N679" s="109"/>
      <c r="O679" s="109"/>
      <c r="P679" s="109"/>
      <c r="Q679" s="108"/>
      <c r="R679" s="109"/>
      <c r="S679" s="108"/>
      <c r="T679" s="109"/>
    </row>
    <row r="680" spans="11:20" ht="15.75">
      <c r="K680" s="108"/>
      <c r="L680" s="105"/>
      <c r="M680" s="108"/>
      <c r="N680" s="109"/>
      <c r="O680" s="109"/>
      <c r="P680" s="109"/>
      <c r="Q680" s="108"/>
      <c r="R680" s="109"/>
      <c r="S680" s="108"/>
      <c r="T680" s="109"/>
    </row>
    <row r="681" spans="11:20" ht="15.75">
      <c r="K681" s="108"/>
      <c r="L681" s="105"/>
      <c r="M681" s="108"/>
      <c r="N681" s="109"/>
      <c r="O681" s="109"/>
      <c r="P681" s="109"/>
      <c r="Q681" s="108"/>
      <c r="R681" s="109"/>
      <c r="S681" s="108"/>
      <c r="T681" s="109"/>
    </row>
    <row r="682" spans="11:20" ht="15.75">
      <c r="K682" s="108"/>
      <c r="L682" s="105"/>
      <c r="M682" s="108"/>
      <c r="N682" s="109"/>
      <c r="O682" s="109"/>
      <c r="P682" s="109"/>
      <c r="Q682" s="108"/>
      <c r="R682" s="109"/>
      <c r="S682" s="108"/>
      <c r="T682" s="109"/>
    </row>
    <row r="683" spans="11:20" ht="15.75">
      <c r="K683" s="108"/>
      <c r="L683" s="105"/>
      <c r="M683" s="108"/>
      <c r="N683" s="109"/>
      <c r="O683" s="109"/>
      <c r="P683" s="109"/>
      <c r="Q683" s="108"/>
      <c r="R683" s="109"/>
      <c r="S683" s="108"/>
      <c r="T683" s="109"/>
    </row>
    <row r="684" spans="11:20" ht="15.75">
      <c r="K684" s="108"/>
      <c r="L684" s="105"/>
      <c r="M684" s="108"/>
      <c r="N684" s="109"/>
      <c r="O684" s="109"/>
      <c r="P684" s="109"/>
      <c r="Q684" s="108"/>
      <c r="R684" s="109"/>
      <c r="S684" s="108"/>
      <c r="T684" s="109"/>
    </row>
    <row r="685" spans="11:20" ht="15.75">
      <c r="K685" s="108"/>
      <c r="L685" s="105"/>
      <c r="M685" s="108"/>
      <c r="N685" s="109"/>
      <c r="O685" s="109"/>
      <c r="P685" s="109"/>
      <c r="Q685" s="108"/>
      <c r="R685" s="109"/>
      <c r="S685" s="108"/>
      <c r="T685" s="109"/>
    </row>
    <row r="686" spans="11:20" ht="15.75">
      <c r="K686" s="108"/>
      <c r="L686" s="105"/>
      <c r="M686" s="108"/>
      <c r="N686" s="109"/>
      <c r="O686" s="109"/>
      <c r="P686" s="109"/>
      <c r="Q686" s="108"/>
      <c r="R686" s="109"/>
      <c r="S686" s="108"/>
      <c r="T686" s="109"/>
    </row>
    <row r="687" spans="11:20" ht="15.75">
      <c r="K687" s="108"/>
      <c r="L687" s="105"/>
      <c r="M687" s="108"/>
      <c r="N687" s="109"/>
      <c r="O687" s="109"/>
      <c r="P687" s="109"/>
      <c r="Q687" s="108"/>
      <c r="R687" s="109"/>
      <c r="S687" s="108"/>
      <c r="T687" s="109"/>
    </row>
    <row r="688" spans="11:20" ht="15.75">
      <c r="K688" s="108"/>
      <c r="L688" s="105"/>
      <c r="M688" s="108"/>
      <c r="N688" s="109"/>
      <c r="O688" s="109"/>
      <c r="P688" s="109"/>
      <c r="Q688" s="108"/>
      <c r="R688" s="109"/>
      <c r="S688" s="108"/>
      <c r="T688" s="109"/>
    </row>
    <row r="689" spans="11:20" ht="15.75">
      <c r="K689" s="108"/>
      <c r="L689" s="105"/>
      <c r="M689" s="108"/>
      <c r="N689" s="109"/>
      <c r="O689" s="109"/>
      <c r="P689" s="109"/>
      <c r="Q689" s="108"/>
      <c r="R689" s="109"/>
      <c r="S689" s="108"/>
      <c r="T689" s="109"/>
    </row>
    <row r="690" spans="11:20" ht="15.75">
      <c r="K690" s="108"/>
      <c r="L690" s="105"/>
      <c r="M690" s="108"/>
      <c r="N690" s="109"/>
      <c r="O690" s="109"/>
      <c r="P690" s="109"/>
      <c r="Q690" s="108"/>
      <c r="R690" s="109"/>
      <c r="S690" s="108"/>
      <c r="T690" s="109"/>
    </row>
    <row r="691" spans="11:20" ht="15.75">
      <c r="K691" s="108"/>
      <c r="L691" s="105"/>
      <c r="M691" s="108"/>
      <c r="N691" s="109"/>
      <c r="O691" s="109"/>
      <c r="P691" s="109"/>
      <c r="Q691" s="108"/>
      <c r="R691" s="109"/>
      <c r="S691" s="108"/>
      <c r="T691" s="109"/>
    </row>
    <row r="692" spans="11:20" ht="15.75">
      <c r="K692" s="108"/>
      <c r="L692" s="105"/>
      <c r="M692" s="108"/>
      <c r="N692" s="109"/>
      <c r="O692" s="109"/>
      <c r="P692" s="109"/>
      <c r="Q692" s="108"/>
      <c r="R692" s="109"/>
      <c r="S692" s="108"/>
      <c r="T692" s="109"/>
    </row>
    <row r="693" spans="11:20" ht="15.75">
      <c r="K693" s="108"/>
      <c r="L693" s="105"/>
      <c r="M693" s="108"/>
      <c r="N693" s="109"/>
      <c r="O693" s="109"/>
      <c r="P693" s="109"/>
      <c r="Q693" s="108"/>
      <c r="R693" s="109"/>
      <c r="S693" s="108"/>
      <c r="T693" s="109"/>
    </row>
    <row r="694" spans="11:20" ht="15.75">
      <c r="K694" s="108"/>
      <c r="L694" s="105"/>
      <c r="M694" s="108"/>
      <c r="N694" s="109"/>
      <c r="O694" s="109"/>
      <c r="P694" s="109"/>
      <c r="Q694" s="108"/>
      <c r="R694" s="109"/>
      <c r="S694" s="108"/>
      <c r="T694" s="109"/>
    </row>
    <row r="695" spans="11:20" ht="15.75">
      <c r="K695" s="108"/>
      <c r="L695" s="105"/>
      <c r="M695" s="108"/>
      <c r="N695" s="109"/>
      <c r="O695" s="109"/>
      <c r="P695" s="109"/>
      <c r="Q695" s="108"/>
      <c r="R695" s="109"/>
      <c r="S695" s="108"/>
      <c r="T695" s="109"/>
    </row>
    <row r="696" spans="11:20" ht="15.75">
      <c r="K696" s="108"/>
      <c r="L696" s="105"/>
      <c r="M696" s="108"/>
      <c r="N696" s="109"/>
      <c r="O696" s="109"/>
      <c r="P696" s="109"/>
      <c r="Q696" s="108"/>
      <c r="R696" s="109"/>
      <c r="S696" s="108"/>
      <c r="T696" s="109"/>
    </row>
    <row r="697" spans="11:20" ht="15.75">
      <c r="K697" s="108"/>
      <c r="L697" s="105"/>
      <c r="M697" s="108"/>
      <c r="N697" s="109"/>
      <c r="O697" s="109"/>
      <c r="P697" s="109"/>
      <c r="Q697" s="108"/>
      <c r="R697" s="109"/>
      <c r="S697" s="108"/>
      <c r="T697" s="109"/>
    </row>
    <row r="698" spans="11:20" ht="15.75">
      <c r="K698" s="108"/>
      <c r="L698" s="105"/>
      <c r="M698" s="108"/>
      <c r="N698" s="109"/>
      <c r="O698" s="109"/>
      <c r="P698" s="109"/>
      <c r="Q698" s="108"/>
      <c r="R698" s="109"/>
      <c r="S698" s="108"/>
      <c r="T698" s="109"/>
    </row>
    <row r="699" spans="11:20" ht="15.75">
      <c r="K699" s="108"/>
      <c r="L699" s="105"/>
      <c r="M699" s="108"/>
      <c r="N699" s="109"/>
      <c r="O699" s="109"/>
      <c r="P699" s="109"/>
      <c r="Q699" s="108"/>
      <c r="R699" s="109"/>
      <c r="S699" s="108"/>
      <c r="T699" s="109"/>
    </row>
    <row r="700" spans="11:20" ht="15.75">
      <c r="K700" s="108"/>
      <c r="L700" s="105"/>
      <c r="M700" s="108"/>
      <c r="N700" s="109"/>
      <c r="O700" s="109"/>
      <c r="P700" s="109"/>
      <c r="Q700" s="108"/>
      <c r="R700" s="109"/>
      <c r="S700" s="108"/>
      <c r="T700" s="109"/>
    </row>
    <row r="701" spans="11:20" ht="15.75">
      <c r="K701" s="108"/>
      <c r="L701" s="105"/>
      <c r="M701" s="108"/>
      <c r="N701" s="109"/>
      <c r="O701" s="109"/>
      <c r="P701" s="109"/>
      <c r="Q701" s="108"/>
      <c r="R701" s="109"/>
      <c r="S701" s="108"/>
      <c r="T701" s="109"/>
    </row>
    <row r="702" spans="11:20" ht="15.75">
      <c r="K702" s="108"/>
      <c r="L702" s="105"/>
      <c r="M702" s="108"/>
      <c r="N702" s="109"/>
      <c r="O702" s="109"/>
      <c r="P702" s="109"/>
      <c r="Q702" s="108"/>
      <c r="R702" s="109"/>
      <c r="S702" s="108"/>
      <c r="T702" s="109"/>
    </row>
    <row r="703" spans="11:20" ht="15.75">
      <c r="K703" s="108"/>
      <c r="L703" s="105"/>
      <c r="M703" s="108"/>
      <c r="N703" s="109"/>
      <c r="O703" s="109"/>
      <c r="P703" s="109"/>
      <c r="Q703" s="108"/>
      <c r="R703" s="109"/>
      <c r="S703" s="108"/>
      <c r="T703" s="109"/>
    </row>
    <row r="704" spans="11:20" ht="15.75">
      <c r="K704" s="108"/>
      <c r="L704" s="105"/>
      <c r="M704" s="108"/>
      <c r="N704" s="109"/>
      <c r="O704" s="109"/>
      <c r="P704" s="109"/>
      <c r="Q704" s="108"/>
      <c r="R704" s="109"/>
      <c r="S704" s="108"/>
      <c r="T704" s="109"/>
    </row>
    <row r="705" spans="11:20" ht="15.75">
      <c r="K705" s="108"/>
      <c r="L705" s="105"/>
      <c r="M705" s="108"/>
      <c r="N705" s="109"/>
      <c r="O705" s="109"/>
      <c r="P705" s="109"/>
      <c r="Q705" s="108"/>
      <c r="R705" s="109"/>
      <c r="S705" s="108"/>
      <c r="T705" s="109"/>
    </row>
    <row r="706" spans="11:20" ht="15.75">
      <c r="K706" s="108"/>
      <c r="L706" s="105"/>
      <c r="M706" s="108"/>
      <c r="N706" s="109"/>
      <c r="O706" s="109"/>
      <c r="P706" s="109"/>
      <c r="Q706" s="108"/>
      <c r="R706" s="109"/>
      <c r="S706" s="108"/>
      <c r="T706" s="109"/>
    </row>
    <row r="707" spans="11:20" ht="15.75">
      <c r="K707" s="108"/>
      <c r="L707" s="105"/>
      <c r="M707" s="108"/>
      <c r="N707" s="109"/>
      <c r="O707" s="109"/>
      <c r="P707" s="109"/>
      <c r="Q707" s="108"/>
      <c r="R707" s="109"/>
      <c r="S707" s="108"/>
      <c r="T707" s="109"/>
    </row>
    <row r="708" spans="11:20" ht="15.75">
      <c r="K708" s="108"/>
      <c r="L708" s="105"/>
      <c r="M708" s="108"/>
      <c r="N708" s="109"/>
      <c r="O708" s="109"/>
      <c r="P708" s="109"/>
      <c r="Q708" s="108"/>
      <c r="R708" s="109"/>
      <c r="S708" s="108"/>
      <c r="T708" s="109"/>
    </row>
    <row r="709" spans="11:20" ht="15.75">
      <c r="K709" s="108"/>
      <c r="L709" s="105"/>
      <c r="M709" s="108"/>
      <c r="N709" s="109"/>
      <c r="O709" s="109"/>
      <c r="P709" s="109"/>
      <c r="Q709" s="108"/>
      <c r="R709" s="109"/>
      <c r="S709" s="108"/>
      <c r="T709" s="109"/>
    </row>
    <row r="710" spans="11:20" ht="15.75">
      <c r="K710" s="108"/>
      <c r="L710" s="105"/>
      <c r="M710" s="108"/>
      <c r="N710" s="109"/>
      <c r="O710" s="109"/>
      <c r="P710" s="109"/>
      <c r="Q710" s="108"/>
      <c r="R710" s="109"/>
      <c r="S710" s="108"/>
      <c r="T710" s="109"/>
    </row>
    <row r="711" spans="11:20" ht="15.75">
      <c r="K711" s="108"/>
      <c r="L711" s="105"/>
      <c r="M711" s="108"/>
      <c r="N711" s="109"/>
      <c r="O711" s="109"/>
      <c r="P711" s="109"/>
      <c r="Q711" s="108"/>
      <c r="R711" s="109"/>
      <c r="S711" s="108"/>
      <c r="T711" s="109"/>
    </row>
    <row r="712" spans="11:20" ht="15.75">
      <c r="K712" s="108"/>
      <c r="L712" s="105"/>
      <c r="M712" s="108"/>
      <c r="N712" s="109"/>
      <c r="O712" s="109"/>
      <c r="P712" s="109"/>
      <c r="Q712" s="108"/>
      <c r="R712" s="109"/>
      <c r="S712" s="108"/>
      <c r="T712" s="109"/>
    </row>
    <row r="713" spans="11:20" ht="15.75">
      <c r="K713" s="108"/>
      <c r="L713" s="105"/>
      <c r="M713" s="108"/>
      <c r="N713" s="109"/>
      <c r="O713" s="109"/>
      <c r="P713" s="109"/>
      <c r="Q713" s="108"/>
      <c r="R713" s="109"/>
      <c r="S713" s="108"/>
      <c r="T713" s="109"/>
    </row>
    <row r="714" spans="11:20" ht="15.75">
      <c r="K714" s="108"/>
      <c r="L714" s="105"/>
      <c r="M714" s="108"/>
      <c r="N714" s="109"/>
      <c r="O714" s="109"/>
      <c r="P714" s="109"/>
      <c r="Q714" s="108"/>
      <c r="R714" s="109"/>
      <c r="S714" s="108"/>
      <c r="T714" s="109"/>
    </row>
    <row r="715" spans="11:20" ht="15.75">
      <c r="K715" s="108"/>
      <c r="L715" s="105"/>
      <c r="M715" s="108"/>
      <c r="N715" s="109"/>
      <c r="O715" s="109"/>
      <c r="P715" s="109"/>
      <c r="Q715" s="108"/>
      <c r="R715" s="109"/>
      <c r="S715" s="108"/>
      <c r="T715" s="109"/>
    </row>
    <row r="716" spans="11:20" ht="15.75">
      <c r="K716" s="108"/>
      <c r="L716" s="105"/>
      <c r="M716" s="108"/>
      <c r="N716" s="109"/>
      <c r="O716" s="109"/>
      <c r="P716" s="109"/>
      <c r="Q716" s="108"/>
      <c r="R716" s="109"/>
      <c r="S716" s="108"/>
      <c r="T716" s="109"/>
    </row>
    <row r="717" spans="11:20" ht="15.75">
      <c r="K717" s="108"/>
      <c r="L717" s="105"/>
      <c r="M717" s="108"/>
      <c r="N717" s="109"/>
      <c r="O717" s="109"/>
      <c r="P717" s="109"/>
      <c r="Q717" s="108"/>
      <c r="R717" s="109"/>
      <c r="S717" s="108"/>
      <c r="T717" s="109"/>
    </row>
    <row r="718" spans="11:20" ht="15.75">
      <c r="K718" s="108"/>
      <c r="L718" s="105"/>
      <c r="M718" s="108"/>
      <c r="N718" s="109"/>
      <c r="O718" s="109"/>
      <c r="P718" s="109"/>
      <c r="Q718" s="108"/>
      <c r="R718" s="109"/>
      <c r="S718" s="108"/>
      <c r="T718" s="109"/>
    </row>
    <row r="719" spans="11:20" ht="15.75">
      <c r="K719" s="108"/>
      <c r="L719" s="105"/>
      <c r="M719" s="108"/>
      <c r="N719" s="109"/>
      <c r="O719" s="109"/>
      <c r="P719" s="109"/>
      <c r="Q719" s="108"/>
      <c r="R719" s="109"/>
      <c r="S719" s="108"/>
      <c r="T719" s="109"/>
    </row>
    <row r="720" spans="11:20" ht="15.75">
      <c r="K720" s="108"/>
      <c r="L720" s="105"/>
      <c r="M720" s="108"/>
      <c r="N720" s="109"/>
      <c r="O720" s="109"/>
      <c r="P720" s="109"/>
      <c r="Q720" s="108"/>
      <c r="R720" s="109"/>
      <c r="S720" s="108"/>
      <c r="T720" s="109"/>
    </row>
    <row r="721" spans="11:20" ht="15.75">
      <c r="K721" s="108"/>
      <c r="L721" s="105"/>
      <c r="M721" s="108"/>
      <c r="N721" s="109"/>
      <c r="O721" s="109"/>
      <c r="P721" s="109"/>
      <c r="Q721" s="108"/>
      <c r="R721" s="109"/>
      <c r="S721" s="108"/>
      <c r="T721" s="109"/>
    </row>
    <row r="722" spans="11:20" ht="15.75">
      <c r="K722" s="108"/>
      <c r="L722" s="105"/>
      <c r="M722" s="108"/>
      <c r="N722" s="109"/>
      <c r="O722" s="109"/>
      <c r="P722" s="109"/>
      <c r="Q722" s="108"/>
      <c r="R722" s="109"/>
      <c r="S722" s="108"/>
      <c r="T722" s="109"/>
    </row>
    <row r="723" spans="11:20" ht="15.75">
      <c r="K723" s="108"/>
      <c r="L723" s="105"/>
      <c r="M723" s="108"/>
      <c r="N723" s="109"/>
      <c r="O723" s="109"/>
      <c r="P723" s="109"/>
      <c r="Q723" s="108"/>
      <c r="R723" s="109"/>
      <c r="S723" s="108"/>
      <c r="T723" s="109"/>
    </row>
    <row r="724" spans="11:20" ht="15.75">
      <c r="K724" s="108"/>
      <c r="L724" s="105"/>
      <c r="M724" s="108"/>
      <c r="N724" s="109"/>
      <c r="O724" s="109"/>
      <c r="P724" s="109"/>
      <c r="Q724" s="108"/>
      <c r="R724" s="109"/>
      <c r="S724" s="108"/>
      <c r="T724" s="109"/>
    </row>
    <row r="725" spans="11:20" ht="15.75">
      <c r="K725" s="108"/>
      <c r="L725" s="105"/>
      <c r="M725" s="108"/>
      <c r="N725" s="109"/>
      <c r="O725" s="109"/>
      <c r="P725" s="109"/>
      <c r="Q725" s="108"/>
      <c r="R725" s="109"/>
      <c r="S725" s="108"/>
      <c r="T725" s="109"/>
    </row>
    <row r="726" spans="11:20" ht="15.75">
      <c r="K726" s="108"/>
      <c r="L726" s="105"/>
      <c r="M726" s="108"/>
      <c r="N726" s="109"/>
      <c r="O726" s="109"/>
      <c r="P726" s="109"/>
      <c r="Q726" s="108"/>
      <c r="R726" s="109"/>
      <c r="S726" s="108"/>
      <c r="T726" s="109"/>
    </row>
    <row r="727" spans="11:20" ht="15.75">
      <c r="K727" s="108"/>
      <c r="L727" s="105"/>
      <c r="M727" s="108"/>
      <c r="N727" s="109"/>
      <c r="O727" s="109"/>
      <c r="P727" s="109"/>
      <c r="Q727" s="108"/>
      <c r="R727" s="109"/>
      <c r="S727" s="108"/>
      <c r="T727" s="109"/>
    </row>
    <row r="728" spans="11:20" ht="15.75">
      <c r="K728" s="108"/>
      <c r="L728" s="105"/>
      <c r="M728" s="108"/>
      <c r="N728" s="109"/>
      <c r="O728" s="109"/>
      <c r="P728" s="109"/>
      <c r="Q728" s="108"/>
      <c r="R728" s="109"/>
      <c r="S728" s="108"/>
      <c r="T728" s="109"/>
    </row>
    <row r="729" spans="11:20" ht="15.75">
      <c r="K729" s="108"/>
      <c r="L729" s="105"/>
      <c r="M729" s="108"/>
      <c r="N729" s="109"/>
      <c r="O729" s="109"/>
      <c r="P729" s="109"/>
      <c r="Q729" s="108"/>
      <c r="R729" s="109"/>
      <c r="S729" s="108"/>
      <c r="T729" s="109"/>
    </row>
    <row r="730" spans="11:20" ht="15.75">
      <c r="K730" s="108"/>
      <c r="L730" s="105"/>
      <c r="M730" s="108"/>
      <c r="N730" s="109"/>
      <c r="O730" s="109"/>
      <c r="P730" s="109"/>
      <c r="Q730" s="108"/>
      <c r="R730" s="109"/>
      <c r="S730" s="108"/>
      <c r="T730" s="109"/>
    </row>
  </sheetData>
  <sheetProtection/>
  <mergeCells count="299">
    <mergeCell ref="F44:K44"/>
    <mergeCell ref="L44:P44"/>
    <mergeCell ref="T46:T47"/>
    <mergeCell ref="N45:N47"/>
    <mergeCell ref="F45:F47"/>
    <mergeCell ref="G45:K45"/>
    <mergeCell ref="L45:L47"/>
    <mergeCell ref="P45:P47"/>
    <mergeCell ref="Q45:R45"/>
    <mergeCell ref="S45:T45"/>
    <mergeCell ref="M45:M47"/>
    <mergeCell ref="O30:O32"/>
    <mergeCell ref="P30:P32"/>
    <mergeCell ref="T31:T32"/>
    <mergeCell ref="Q46:Q47"/>
    <mergeCell ref="R46:R47"/>
    <mergeCell ref="S46:S47"/>
    <mergeCell ref="G31:J31"/>
    <mergeCell ref="G46:J46"/>
    <mergeCell ref="K46:K47"/>
    <mergeCell ref="O45:O47"/>
    <mergeCell ref="E42:K42"/>
    <mergeCell ref="L42:T42"/>
    <mergeCell ref="A44:E47"/>
    <mergeCell ref="Q31:Q32"/>
    <mergeCell ref="R31:R32"/>
    <mergeCell ref="S31:S32"/>
    <mergeCell ref="L27:T27"/>
    <mergeCell ref="Q44:T44"/>
    <mergeCell ref="Q30:R30"/>
    <mergeCell ref="S30:T30"/>
    <mergeCell ref="A29:E32"/>
    <mergeCell ref="F29:K29"/>
    <mergeCell ref="L29:P29"/>
    <mergeCell ref="Q29:T29"/>
    <mergeCell ref="F30:F32"/>
    <mergeCell ref="G30:K30"/>
    <mergeCell ref="L30:L32"/>
    <mergeCell ref="M30:M32"/>
    <mergeCell ref="N30:N32"/>
    <mergeCell ref="K31:K32"/>
    <mergeCell ref="A8:E8"/>
    <mergeCell ref="A9:E9"/>
    <mergeCell ref="A13:E13"/>
    <mergeCell ref="A14:E14"/>
    <mergeCell ref="A21:E21"/>
    <mergeCell ref="E27:K27"/>
    <mergeCell ref="L206:P206"/>
    <mergeCell ref="G207:K207"/>
    <mergeCell ref="S207:T207"/>
    <mergeCell ref="N207:N209"/>
    <mergeCell ref="Q206:T206"/>
    <mergeCell ref="M185:M187"/>
    <mergeCell ref="N185:N187"/>
    <mergeCell ref="O185:O187"/>
    <mergeCell ref="P185:P187"/>
    <mergeCell ref="L204:T204"/>
    <mergeCell ref="N241:N243"/>
    <mergeCell ref="S208:S209"/>
    <mergeCell ref="L238:T238"/>
    <mergeCell ref="R242:R243"/>
    <mergeCell ref="M207:M209"/>
    <mergeCell ref="M241:M243"/>
    <mergeCell ref="T242:T243"/>
    <mergeCell ref="P241:P243"/>
    <mergeCell ref="L240:P240"/>
    <mergeCell ref="Q207:R207"/>
    <mergeCell ref="Q241:R241"/>
    <mergeCell ref="Q185:R185"/>
    <mergeCell ref="Q208:Q209"/>
    <mergeCell ref="T208:T209"/>
    <mergeCell ref="O207:O209"/>
    <mergeCell ref="P207:P209"/>
    <mergeCell ref="R186:R187"/>
    <mergeCell ref="S186:S187"/>
    <mergeCell ref="S185:T185"/>
    <mergeCell ref="Q186:Q187"/>
    <mergeCell ref="F132:F134"/>
    <mergeCell ref="S159:T159"/>
    <mergeCell ref="A131:E134"/>
    <mergeCell ref="F131:K131"/>
    <mergeCell ref="L131:P131"/>
    <mergeCell ref="N159:N161"/>
    <mergeCell ref="F159:F161"/>
    <mergeCell ref="K133:K134"/>
    <mergeCell ref="K160:K161"/>
    <mergeCell ref="G160:J160"/>
    <mergeCell ref="E308:K308"/>
    <mergeCell ref="L308:T308"/>
    <mergeCell ref="Q255:T255"/>
    <mergeCell ref="Q256:R256"/>
    <mergeCell ref="R257:R258"/>
    <mergeCell ref="T257:T258"/>
    <mergeCell ref="Q257:Q258"/>
    <mergeCell ref="O256:O258"/>
    <mergeCell ref="P256:P258"/>
    <mergeCell ref="A279:E279"/>
    <mergeCell ref="A255:E258"/>
    <mergeCell ref="E253:K253"/>
    <mergeCell ref="F241:F243"/>
    <mergeCell ref="K257:K258"/>
    <mergeCell ref="F255:K255"/>
    <mergeCell ref="F256:F258"/>
    <mergeCell ref="G257:J257"/>
    <mergeCell ref="G242:J242"/>
    <mergeCell ref="G241:K241"/>
    <mergeCell ref="K312:K313"/>
    <mergeCell ref="Q312:Q313"/>
    <mergeCell ref="R312:R313"/>
    <mergeCell ref="M311:M313"/>
    <mergeCell ref="N311:N313"/>
    <mergeCell ref="M256:M258"/>
    <mergeCell ref="N256:N258"/>
    <mergeCell ref="G256:K256"/>
    <mergeCell ref="L256:L258"/>
    <mergeCell ref="G312:J312"/>
    <mergeCell ref="A310:E313"/>
    <mergeCell ref="F310:K310"/>
    <mergeCell ref="L310:P310"/>
    <mergeCell ref="Q310:T310"/>
    <mergeCell ref="F311:F313"/>
    <mergeCell ref="G159:K159"/>
    <mergeCell ref="F185:F187"/>
    <mergeCell ref="G185:K185"/>
    <mergeCell ref="L185:L187"/>
    <mergeCell ref="F206:K206"/>
    <mergeCell ref="L182:T182"/>
    <mergeCell ref="Q160:Q161"/>
    <mergeCell ref="G186:J186"/>
    <mergeCell ref="Q184:T184"/>
    <mergeCell ref="L159:L161"/>
    <mergeCell ref="M159:M161"/>
    <mergeCell ref="S160:S161"/>
    <mergeCell ref="R160:R161"/>
    <mergeCell ref="T186:T187"/>
    <mergeCell ref="P116:P118"/>
    <mergeCell ref="R117:R118"/>
    <mergeCell ref="Q133:Q134"/>
    <mergeCell ref="R133:R134"/>
    <mergeCell ref="S133:S134"/>
    <mergeCell ref="L184:P184"/>
    <mergeCell ref="P159:P161"/>
    <mergeCell ref="Q131:T131"/>
    <mergeCell ref="L158:P158"/>
    <mergeCell ref="L132:L134"/>
    <mergeCell ref="E156:K156"/>
    <mergeCell ref="A148:E148"/>
    <mergeCell ref="G132:K132"/>
    <mergeCell ref="G133:J133"/>
    <mergeCell ref="T117:T118"/>
    <mergeCell ref="Q158:T158"/>
    <mergeCell ref="L156:T156"/>
    <mergeCell ref="N132:N134"/>
    <mergeCell ref="O132:O134"/>
    <mergeCell ref="F116:F118"/>
    <mergeCell ref="A115:E118"/>
    <mergeCell ref="F115:K115"/>
    <mergeCell ref="L115:P115"/>
    <mergeCell ref="A158:E161"/>
    <mergeCell ref="F158:K158"/>
    <mergeCell ref="N116:N118"/>
    <mergeCell ref="L129:T129"/>
    <mergeCell ref="Q115:T115"/>
    <mergeCell ref="Q159:R159"/>
    <mergeCell ref="T160:T161"/>
    <mergeCell ref="Q132:R132"/>
    <mergeCell ref="P132:P134"/>
    <mergeCell ref="T133:T134"/>
    <mergeCell ref="S132:T132"/>
    <mergeCell ref="O159:O161"/>
    <mergeCell ref="M132:M134"/>
    <mergeCell ref="G116:K116"/>
    <mergeCell ref="L116:L118"/>
    <mergeCell ref="M116:M118"/>
    <mergeCell ref="S116:T116"/>
    <mergeCell ref="G117:J117"/>
    <mergeCell ref="Q116:R116"/>
    <mergeCell ref="O116:O118"/>
    <mergeCell ref="Q117:Q118"/>
    <mergeCell ref="S117:S118"/>
    <mergeCell ref="K117:K118"/>
    <mergeCell ref="E113:K113"/>
    <mergeCell ref="L113:T113"/>
    <mergeCell ref="K94:K95"/>
    <mergeCell ref="Q94:Q95"/>
    <mergeCell ref="R94:R95"/>
    <mergeCell ref="O93:O95"/>
    <mergeCell ref="P93:P95"/>
    <mergeCell ref="A92:E95"/>
    <mergeCell ref="F93:F95"/>
    <mergeCell ref="G93:K93"/>
    <mergeCell ref="L93:L95"/>
    <mergeCell ref="M93:M95"/>
    <mergeCell ref="N93:N95"/>
    <mergeCell ref="S93:T93"/>
    <mergeCell ref="G94:J94"/>
    <mergeCell ref="S94:S95"/>
    <mergeCell ref="T94:T95"/>
    <mergeCell ref="Q93:R93"/>
    <mergeCell ref="L90:T90"/>
    <mergeCell ref="G71:J71"/>
    <mergeCell ref="K71:K72"/>
    <mergeCell ref="Q71:Q72"/>
    <mergeCell ref="Q70:R70"/>
    <mergeCell ref="F92:K92"/>
    <mergeCell ref="L92:P92"/>
    <mergeCell ref="Q92:T92"/>
    <mergeCell ref="F69:K69"/>
    <mergeCell ref="L69:P69"/>
    <mergeCell ref="Q69:T69"/>
    <mergeCell ref="F70:F72"/>
    <mergeCell ref="L70:L72"/>
    <mergeCell ref="S70:T70"/>
    <mergeCell ref="S71:S72"/>
    <mergeCell ref="T71:T72"/>
    <mergeCell ref="P70:P72"/>
    <mergeCell ref="S4:T4"/>
    <mergeCell ref="T5:T6"/>
    <mergeCell ref="S5:S6"/>
    <mergeCell ref="R5:R6"/>
    <mergeCell ref="G5:J5"/>
    <mergeCell ref="K5:K6"/>
    <mergeCell ref="N4:N6"/>
    <mergeCell ref="O4:O6"/>
    <mergeCell ref="Q4:R4"/>
    <mergeCell ref="Q5:Q6"/>
    <mergeCell ref="F3:K3"/>
    <mergeCell ref="L3:P3"/>
    <mergeCell ref="P4:P6"/>
    <mergeCell ref="E129:K129"/>
    <mergeCell ref="L1:T1"/>
    <mergeCell ref="E1:K1"/>
    <mergeCell ref="Q3:T3"/>
    <mergeCell ref="F4:F6"/>
    <mergeCell ref="G4:K4"/>
    <mergeCell ref="A3:E6"/>
    <mergeCell ref="M4:M6"/>
    <mergeCell ref="A56:E56"/>
    <mergeCell ref="E67:K67"/>
    <mergeCell ref="A147:E147"/>
    <mergeCell ref="G70:K70"/>
    <mergeCell ref="L4:L6"/>
    <mergeCell ref="L67:T67"/>
    <mergeCell ref="R71:R72"/>
    <mergeCell ref="O70:O72"/>
    <mergeCell ref="M70:M72"/>
    <mergeCell ref="E238:K238"/>
    <mergeCell ref="A226:E226"/>
    <mergeCell ref="A229:K229"/>
    <mergeCell ref="L229:T229"/>
    <mergeCell ref="L228:T228"/>
    <mergeCell ref="L227:T227"/>
    <mergeCell ref="L235:T235"/>
    <mergeCell ref="A108:E108"/>
    <mergeCell ref="F184:K184"/>
    <mergeCell ref="A173:E173"/>
    <mergeCell ref="A178:E178"/>
    <mergeCell ref="E90:K90"/>
    <mergeCell ref="N70:N72"/>
    <mergeCell ref="A150:E150"/>
    <mergeCell ref="A172:E172"/>
    <mergeCell ref="A154:E154"/>
    <mergeCell ref="A69:E72"/>
    <mergeCell ref="A165:E165"/>
    <mergeCell ref="A163:E163"/>
    <mergeCell ref="A184:E187"/>
    <mergeCell ref="E182:K182"/>
    <mergeCell ref="A201:E201"/>
    <mergeCell ref="K186:K187"/>
    <mergeCell ref="S242:S243"/>
    <mergeCell ref="E204:K204"/>
    <mergeCell ref="A206:E209"/>
    <mergeCell ref="F240:K240"/>
    <mergeCell ref="L207:L209"/>
    <mergeCell ref="A240:E243"/>
    <mergeCell ref="L241:L243"/>
    <mergeCell ref="A223:E223"/>
    <mergeCell ref="A214:E214"/>
    <mergeCell ref="A222:E222"/>
    <mergeCell ref="S257:S258"/>
    <mergeCell ref="F207:F209"/>
    <mergeCell ref="G208:J208"/>
    <mergeCell ref="K208:K209"/>
    <mergeCell ref="O241:O243"/>
    <mergeCell ref="S241:T241"/>
    <mergeCell ref="Q242:Q243"/>
    <mergeCell ref="Q240:T240"/>
    <mergeCell ref="K242:K243"/>
    <mergeCell ref="R208:R209"/>
    <mergeCell ref="G311:K311"/>
    <mergeCell ref="L311:L313"/>
    <mergeCell ref="P311:P313"/>
    <mergeCell ref="L255:P255"/>
    <mergeCell ref="S312:S313"/>
    <mergeCell ref="L253:T253"/>
    <mergeCell ref="S256:T256"/>
    <mergeCell ref="T312:T313"/>
    <mergeCell ref="Q311:R311"/>
    <mergeCell ref="S311:T311"/>
  </mergeCells>
  <printOptions/>
  <pageMargins left="0.35433070866141736" right="0.35433070866141736" top="0.7874015748031497" bottom="0.5905511811023623" header="0.3937007874015748" footer="0.3937007874015748"/>
  <pageSetup firstPageNumber="1" useFirstPageNumber="1" horizontalDpi="600" verticalDpi="600" orientation="portrait" pageOrder="overThenDown" paperSize="9" scale="92" r:id="rId1"/>
  <rowBreaks count="6" manualBreakCount="6">
    <brk id="26" max="19" man="1"/>
    <brk id="41" max="19" man="1"/>
    <brk id="112" max="19" man="1"/>
    <brk id="155" max="19" man="1"/>
    <brk id="181" max="19" man="1"/>
    <brk id="203" max="19" man="1"/>
  </rowBreaks>
  <colBreaks count="1" manualBreakCount="1">
    <brk id="11" max="235" man="1"/>
  </colBreaks>
  <ignoredErrors>
    <ignoredError sqref="AA8" formula="1"/>
  </ignoredErrors>
</worksheet>
</file>

<file path=xl/worksheets/sheet2.xml><?xml version="1.0" encoding="utf-8"?>
<worksheet xmlns="http://schemas.openxmlformats.org/spreadsheetml/2006/main" xmlns:r="http://schemas.openxmlformats.org/officeDocument/2006/relationships">
  <dimension ref="F4:I13"/>
  <sheetViews>
    <sheetView zoomScalePageLayoutView="0" workbookViewId="0" topLeftCell="A1">
      <selection activeCell="I13" sqref="I13"/>
    </sheetView>
  </sheetViews>
  <sheetFormatPr defaultColWidth="9.00390625" defaultRowHeight="16.5"/>
  <cols>
    <col min="7" max="7" width="14.125" style="0" bestFit="1" customWidth="1"/>
    <col min="8" max="8" width="9.375" style="0" bestFit="1" customWidth="1"/>
    <col min="9" max="9" width="14.125" style="0" bestFit="1" customWidth="1"/>
  </cols>
  <sheetData>
    <row r="4" spans="6:9" ht="15.75">
      <c r="F4" t="s">
        <v>174</v>
      </c>
      <c r="G4" s="53">
        <v>949134616</v>
      </c>
      <c r="H4" s="53">
        <f>H5+H6</f>
        <v>-700100</v>
      </c>
      <c r="I4" s="53">
        <f>G4+H4</f>
        <v>948434516</v>
      </c>
    </row>
    <row r="5" spans="6:9" ht="15.75">
      <c r="F5" t="s">
        <v>181</v>
      </c>
      <c r="G5" s="53">
        <v>26541623</v>
      </c>
      <c r="H5" s="53">
        <f>I5-G5</f>
        <v>-590100</v>
      </c>
      <c r="I5" s="53">
        <v>25951523</v>
      </c>
    </row>
    <row r="6" spans="6:9" ht="15.75">
      <c r="F6" t="s">
        <v>182</v>
      </c>
      <c r="G6" s="53">
        <v>784492</v>
      </c>
      <c r="H6" s="53">
        <f>I6-G6</f>
        <v>-110000</v>
      </c>
      <c r="I6" s="53">
        <v>674492</v>
      </c>
    </row>
    <row r="7" spans="6:9" ht="15.75">
      <c r="F7" t="s">
        <v>175</v>
      </c>
      <c r="G7" s="53">
        <v>147195</v>
      </c>
      <c r="I7" s="53">
        <f>G7+H7</f>
        <v>147195</v>
      </c>
    </row>
    <row r="8" spans="6:9" ht="15.75">
      <c r="F8" t="s">
        <v>176</v>
      </c>
      <c r="G8" s="53">
        <v>90959834</v>
      </c>
      <c r="I8" s="53">
        <f>G8+H8</f>
        <v>90959834</v>
      </c>
    </row>
    <row r="9" spans="6:9" ht="15.75">
      <c r="F9" t="s">
        <v>177</v>
      </c>
      <c r="G9" s="53">
        <f>G4+G7+G8</f>
        <v>1040241645</v>
      </c>
      <c r="H9" s="53">
        <f>H4+H7+H8</f>
        <v>-700100</v>
      </c>
      <c r="I9" s="53">
        <f>I4+I7+I8</f>
        <v>1039541545</v>
      </c>
    </row>
    <row r="10" spans="6:9" ht="15.75">
      <c r="F10" t="s">
        <v>178</v>
      </c>
      <c r="G10" s="53">
        <v>115821416</v>
      </c>
      <c r="I10" s="53">
        <v>115821416</v>
      </c>
    </row>
    <row r="11" spans="6:9" ht="15.75">
      <c r="F11" t="s">
        <v>179</v>
      </c>
      <c r="G11" s="53">
        <v>92590266</v>
      </c>
      <c r="I11" s="53">
        <v>92590266</v>
      </c>
    </row>
    <row r="12" spans="6:9" ht="15.75">
      <c r="F12" t="s">
        <v>180</v>
      </c>
      <c r="G12" s="53">
        <v>8115488</v>
      </c>
      <c r="I12" s="53">
        <v>8115488</v>
      </c>
    </row>
    <row r="13" spans="7:9" ht="15.75">
      <c r="G13" s="53">
        <f>G9+G10+G11+G12</f>
        <v>1256768815</v>
      </c>
      <c r="H13" s="53">
        <f>H9+H10+H11+H12</f>
        <v>-700100</v>
      </c>
      <c r="I13" s="53">
        <f>I9+I10+I11+I12</f>
        <v>1256068715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魏伶璇</dc:creator>
  <cp:keywords/>
  <dc:description/>
  <cp:lastModifiedBy>鄭惠如</cp:lastModifiedBy>
  <cp:lastPrinted>2023-08-22T09:38:08Z</cp:lastPrinted>
  <dcterms:created xsi:type="dcterms:W3CDTF">2012-08-10T08:30:10Z</dcterms:created>
  <dcterms:modified xsi:type="dcterms:W3CDTF">2023-08-24T03:41:13Z</dcterms:modified>
  <cp:category/>
  <cp:version/>
  <cp:contentType/>
  <cp:contentStatus/>
</cp:coreProperties>
</file>