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090" windowHeight="4065" activeTab="0"/>
  </bookViews>
  <sheets>
    <sheet name="1-3.機關別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'[1]主管明細'!#REF!</definedName>
    <definedName name="\q">#REF!</definedName>
    <definedName name="\w">'[1]主管明細'!#REF!</definedName>
    <definedName name="_Fill" hidden="1">'[3]歲出'!#REF!</definedName>
    <definedName name="_Parse_Out" hidden="1">#REF!</definedName>
    <definedName name="NAME">'[2]機關明細'!#REF!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<sst xmlns="http://schemas.openxmlformats.org/spreadsheetml/2006/main" count="62" uniqueCount="58">
  <si>
    <t>原列收付實現數</t>
  </si>
  <si>
    <t>實現數修正減列</t>
  </si>
  <si>
    <t>原申請保留數</t>
  </si>
  <si>
    <t>保留刪減數</t>
  </si>
  <si>
    <t>國民大會主管</t>
  </si>
  <si>
    <t>總統府主管</t>
  </si>
  <si>
    <t>行政院主管</t>
  </si>
  <si>
    <t>立法院主管</t>
  </si>
  <si>
    <t>司法院主管</t>
  </si>
  <si>
    <t>考試院主管</t>
  </si>
  <si>
    <t>統籌科目</t>
  </si>
  <si>
    <t>公務人員保險補助</t>
  </si>
  <si>
    <t>公務人員殮葬補助</t>
  </si>
  <si>
    <t>早期退休人員困難濟助金</t>
  </si>
  <si>
    <t>監察院主管</t>
  </si>
  <si>
    <t>內政部主管</t>
  </si>
  <si>
    <t>外交部主管</t>
  </si>
  <si>
    <t xml:space="preserve">  公開</t>
  </si>
  <si>
    <t xml:space="preserve">  機密</t>
  </si>
  <si>
    <t>國防部主管</t>
  </si>
  <si>
    <t>財政部主管</t>
  </si>
  <si>
    <t>教育部主管</t>
  </si>
  <si>
    <t>法務部主管</t>
  </si>
  <si>
    <t>經濟部主管</t>
  </si>
  <si>
    <t>交通部主管</t>
  </si>
  <si>
    <t>蒙藏委員會主管</t>
  </si>
  <si>
    <t>僑務委員會主管</t>
  </si>
  <si>
    <t>退輔會主管</t>
  </si>
  <si>
    <t>國家科學委員會主管</t>
  </si>
  <si>
    <t>原子能委員會主管</t>
  </si>
  <si>
    <t>農業委員會主管</t>
  </si>
  <si>
    <t>勞工委員會主管</t>
  </si>
  <si>
    <t>衛生署主管</t>
  </si>
  <si>
    <t>環境保護署主管</t>
  </si>
  <si>
    <t>補助省市</t>
  </si>
  <si>
    <t xml:space="preserve">    補助台灣省政府</t>
  </si>
  <si>
    <t xml:space="preserve">    補助福建省政府</t>
  </si>
  <si>
    <t xml:space="preserve">    補助高雄市政府</t>
  </si>
  <si>
    <t>調待準備</t>
  </si>
  <si>
    <t>第二預備金</t>
  </si>
  <si>
    <t>合          計</t>
  </si>
  <si>
    <r>
      <t>考試院</t>
    </r>
  </si>
  <si>
    <t>本年度餘絀數</t>
  </si>
  <si>
    <t>本年度預算數</t>
  </si>
  <si>
    <t>本年度預算增減數</t>
  </si>
  <si>
    <t>本年度收付實現數</t>
  </si>
  <si>
    <t>決算時權責發生數</t>
  </si>
  <si>
    <t>預                                       算                                       數</t>
  </si>
  <si>
    <t xml:space="preserve">           決                                 算                                   數</t>
  </si>
  <si>
    <t>合           計</t>
  </si>
  <si>
    <t>占預算%</t>
  </si>
  <si>
    <t>合            計</t>
  </si>
  <si>
    <t xml:space="preserve">科　         目  </t>
  </si>
  <si>
    <t>名         稱</t>
  </si>
  <si>
    <t>單位:新臺幣元</t>
  </si>
  <si>
    <r>
      <t>中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華康楷書體W5"/>
        <family val="3"/>
      </rPr>
      <t>央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政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府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總</t>
    </r>
    <r>
      <rPr>
        <u val="single"/>
        <sz val="16"/>
        <rFont val="Times New Roman"/>
        <family val="1"/>
      </rPr>
      <t xml:space="preserve">     </t>
    </r>
    <r>
      <rPr>
        <u val="single"/>
        <sz val="16"/>
        <rFont val="華康楷書體W5"/>
        <family val="3"/>
      </rPr>
      <t>決</t>
    </r>
    <r>
      <rPr>
        <u val="single"/>
        <sz val="16"/>
        <rFont val="Times New Roman"/>
        <family val="1"/>
      </rPr>
      <t xml:space="preserve">    </t>
    </r>
    <r>
      <rPr>
        <u val="single"/>
        <sz val="16"/>
        <rFont val="華康楷書體W5"/>
        <family val="3"/>
      </rPr>
      <t>算</t>
    </r>
  </si>
  <si>
    <t>中華民國八十七年七月一日起至八十八年六月三十日止</t>
  </si>
  <si>
    <r>
      <t>中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華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民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國</t>
    </r>
    <r>
      <rPr>
        <b/>
        <u val="single"/>
        <sz val="22"/>
        <rFont val="Times New Roman"/>
        <family val="1"/>
      </rPr>
      <t xml:space="preserve"> </t>
    </r>
    <r>
      <rPr>
        <b/>
        <u val="single"/>
        <sz val="22"/>
        <rFont val="標楷體"/>
        <family val="4"/>
      </rPr>
      <t>八 十 八 年 度 歲 出 機 關 別 決 算 總 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</si>
</sst>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0_)"/>
    <numFmt numFmtId="182" formatCode="General_)"/>
    <numFmt numFmtId="183" formatCode="_(* #,##0.0_);_(* \(#,##0.0\);_(* &quot;-&quot;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10"/>
      <name val="Arial"/>
      <family val="2"/>
    </font>
    <font>
      <sz val="11"/>
      <name val="Times New Roman"/>
      <family val="1"/>
    </font>
    <font>
      <b/>
      <i/>
      <sz val="16"/>
      <name val="Helv"/>
      <family val="2"/>
    </font>
    <font>
      <sz val="12"/>
      <name val="新細明體"/>
      <family val="1"/>
    </font>
    <font>
      <sz val="12"/>
      <name val="細明體"/>
      <family val="3"/>
    </font>
    <font>
      <u val="single"/>
      <sz val="9"/>
      <color indexed="12"/>
      <name val="華康中楷體"/>
      <family val="3"/>
    </font>
    <font>
      <sz val="12"/>
      <name val="華康楷書體W5"/>
      <family val="3"/>
    </font>
    <font>
      <b/>
      <sz val="16"/>
      <name val="標楷體"/>
      <family val="4"/>
    </font>
    <font>
      <sz val="16"/>
      <name val="標楷體"/>
      <family val="4"/>
    </font>
    <font>
      <sz val="12"/>
      <color indexed="9"/>
      <name val="華康楷書體W5"/>
      <family val="3"/>
    </font>
    <font>
      <sz val="12"/>
      <name val="華康楷書體W6"/>
      <family val="3"/>
    </font>
    <font>
      <sz val="11"/>
      <name val="華康楷書體W6"/>
      <family val="3"/>
    </font>
    <font>
      <sz val="8"/>
      <name val="華康楷書體W5"/>
      <family val="3"/>
    </font>
    <font>
      <u val="single"/>
      <sz val="16"/>
      <name val="華康楷書體W5"/>
      <family val="3"/>
    </font>
    <font>
      <u val="single"/>
      <sz val="16"/>
      <name val="Times New Roman"/>
      <family val="1"/>
    </font>
    <font>
      <b/>
      <u val="single"/>
      <sz val="22"/>
      <name val="標楷體"/>
      <family val="4"/>
    </font>
    <font>
      <b/>
      <u val="single"/>
      <sz val="22"/>
      <name val="Times New Roman"/>
      <family val="1"/>
    </font>
    <font>
      <sz val="11"/>
      <name val="華康標楷體W5"/>
      <family val="3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7" fillId="0" borderId="0" applyBorder="0" applyAlignment="0">
      <protection/>
    </xf>
    <xf numFmtId="182" fontId="5" fillId="2" borderId="1" applyNumberFormat="0" applyFont="0" applyFill="0" applyBorder="0">
      <alignment horizontal="center" vertical="center"/>
      <protection/>
    </xf>
    <xf numFmtId="181" fontId="8" fillId="0" borderId="0">
      <alignment/>
      <protection/>
    </xf>
    <xf numFmtId="0" fontId="6" fillId="0" borderId="0">
      <alignment/>
      <protection/>
    </xf>
    <xf numFmtId="37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7" fontId="24" fillId="0" borderId="0" xfId="19" applyFont="1" applyAlignment="1" applyProtection="1">
      <alignment horizontal="right"/>
      <protection locked="0"/>
    </xf>
    <xf numFmtId="37" fontId="10" fillId="0" borderId="0" xfId="19" applyFont="1" applyProtection="1">
      <alignment/>
      <protection locked="0"/>
    </xf>
    <xf numFmtId="37" fontId="10" fillId="0" borderId="0" xfId="19" applyFont="1" applyProtection="1">
      <alignment/>
      <protection/>
    </xf>
    <xf numFmtId="37" fontId="13" fillId="0" borderId="0" xfId="19" applyFont="1" applyAlignment="1" applyProtection="1" quotePrefix="1">
      <alignment horizontal="left" vertical="top"/>
      <protection/>
    </xf>
    <xf numFmtId="37" fontId="14" fillId="0" borderId="0" xfId="19" applyFont="1" applyAlignment="1" applyProtection="1" quotePrefix="1">
      <alignment horizontal="left" vertical="top"/>
      <protection/>
    </xf>
    <xf numFmtId="37" fontId="16" fillId="3" borderId="2" xfId="19" applyFont="1" applyFill="1" applyBorder="1" applyAlignment="1" applyProtection="1">
      <alignment horizontal="left"/>
      <protection locked="0"/>
    </xf>
    <xf numFmtId="37" fontId="16" fillId="3" borderId="3" xfId="19" applyFont="1" applyFill="1" applyBorder="1" applyAlignment="1" applyProtection="1">
      <alignment horizontal="left"/>
      <protection locked="0"/>
    </xf>
    <xf numFmtId="177" fontId="0" fillId="3" borderId="4" xfId="19" applyNumberFormat="1" applyFont="1" applyFill="1" applyBorder="1" applyProtection="1">
      <alignment/>
      <protection locked="0"/>
    </xf>
    <xf numFmtId="177" fontId="0" fillId="3" borderId="5" xfId="19" applyNumberFormat="1" applyFont="1" applyFill="1" applyBorder="1" applyProtection="1">
      <alignment/>
      <protection/>
    </xf>
    <xf numFmtId="177" fontId="0" fillId="3" borderId="6" xfId="19" applyNumberFormat="1" applyFont="1" applyFill="1" applyBorder="1" applyProtection="1">
      <alignment/>
      <protection/>
    </xf>
    <xf numFmtId="183" fontId="7" fillId="3" borderId="7" xfId="19" applyNumberFormat="1" applyFont="1" applyFill="1" applyBorder="1" applyProtection="1">
      <alignment/>
      <protection locked="0"/>
    </xf>
    <xf numFmtId="177" fontId="0" fillId="3" borderId="4" xfId="19" applyNumberFormat="1" applyFont="1" applyFill="1" applyBorder="1" applyAlignment="1" applyProtection="1">
      <alignment horizontal="right"/>
      <protection locked="0"/>
    </xf>
    <xf numFmtId="177" fontId="0" fillId="3" borderId="8" xfId="19" applyNumberFormat="1" applyFont="1" applyFill="1" applyBorder="1" applyProtection="1">
      <alignment/>
      <protection locked="0"/>
    </xf>
    <xf numFmtId="183" fontId="7" fillId="4" borderId="7" xfId="19" applyNumberFormat="1" applyFont="1" applyFill="1" applyBorder="1" applyProtection="1">
      <alignment/>
      <protection locked="0"/>
    </xf>
    <xf numFmtId="177" fontId="0" fillId="3" borderId="9" xfId="19" applyNumberFormat="1" applyFont="1" applyFill="1" applyBorder="1" applyProtection="1">
      <alignment/>
      <protection/>
    </xf>
    <xf numFmtId="183" fontId="7" fillId="3" borderId="10" xfId="19" applyNumberFormat="1" applyFont="1" applyFill="1" applyBorder="1" applyProtection="1">
      <alignment/>
      <protection locked="0"/>
    </xf>
    <xf numFmtId="177" fontId="0" fillId="3" borderId="11" xfId="19" applyNumberFormat="1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horizontal="left"/>
      <protection locked="0"/>
    </xf>
    <xf numFmtId="37" fontId="16" fillId="0" borderId="3" xfId="19" applyFont="1" applyBorder="1" applyAlignment="1" applyProtection="1">
      <alignment horizontal="left"/>
      <protection locked="0"/>
    </xf>
    <xf numFmtId="177" fontId="0" fillId="0" borderId="4" xfId="19" applyNumberFormat="1" applyFont="1" applyBorder="1" applyProtection="1">
      <alignment/>
      <protection locked="0"/>
    </xf>
    <xf numFmtId="177" fontId="0" fillId="0" borderId="5" xfId="19" applyNumberFormat="1" applyFont="1" applyFill="1" applyBorder="1" applyProtection="1">
      <alignment/>
      <protection/>
    </xf>
    <xf numFmtId="177" fontId="0" fillId="0" borderId="6" xfId="19" applyNumberFormat="1" applyFont="1" applyFill="1" applyBorder="1" applyProtection="1">
      <alignment/>
      <protection/>
    </xf>
    <xf numFmtId="183" fontId="7" fillId="0" borderId="7" xfId="19" applyNumberFormat="1" applyFont="1" applyFill="1" applyBorder="1" applyProtection="1">
      <alignment/>
      <protection locked="0"/>
    </xf>
    <xf numFmtId="177" fontId="0" fillId="0" borderId="4" xfId="19" applyNumberFormat="1" applyFont="1" applyBorder="1" applyAlignment="1" applyProtection="1">
      <alignment horizontal="right"/>
      <protection locked="0"/>
    </xf>
    <xf numFmtId="183" fontId="7" fillId="0" borderId="5" xfId="19" applyNumberFormat="1" applyFont="1" applyFill="1" applyBorder="1" applyProtection="1">
      <alignment/>
      <protection locked="0"/>
    </xf>
    <xf numFmtId="177" fontId="0" fillId="0" borderId="11" xfId="19" applyNumberFormat="1" applyFont="1" applyBorder="1" applyProtection="1">
      <alignment/>
      <protection locked="0"/>
    </xf>
    <xf numFmtId="37" fontId="16" fillId="3" borderId="12" xfId="19" applyFont="1" applyFill="1" applyBorder="1" applyAlignment="1" applyProtection="1">
      <alignment horizontal="left"/>
      <protection locked="0"/>
    </xf>
    <xf numFmtId="183" fontId="7" fillId="3" borderId="5" xfId="19" applyNumberFormat="1" applyFont="1" applyFill="1" applyBorder="1" applyProtection="1">
      <alignment/>
      <protection locked="0"/>
    </xf>
    <xf numFmtId="37" fontId="16" fillId="0" borderId="2" xfId="19" applyFont="1" applyFill="1" applyBorder="1" applyAlignment="1" applyProtection="1">
      <alignment horizontal="left" indent="1"/>
      <protection locked="0"/>
    </xf>
    <xf numFmtId="37" fontId="16" fillId="0" borderId="3" xfId="19" applyFont="1" applyFill="1" applyBorder="1" applyAlignment="1" applyProtection="1">
      <alignment horizontal="left" indent="1"/>
      <protection locked="0"/>
    </xf>
    <xf numFmtId="177" fontId="0" fillId="0" borderId="4" xfId="19" applyNumberFormat="1" applyFont="1" applyFill="1" applyBorder="1" applyProtection="1">
      <alignment/>
      <protection locked="0"/>
    </xf>
    <xf numFmtId="177" fontId="0" fillId="0" borderId="11" xfId="19" applyNumberFormat="1" applyFont="1" applyFill="1" applyBorder="1" applyProtection="1">
      <alignment/>
      <protection locked="0"/>
    </xf>
    <xf numFmtId="37" fontId="17" fillId="0" borderId="2" xfId="19" applyFont="1" applyFill="1" applyBorder="1" applyAlignment="1" applyProtection="1">
      <alignment horizontal="left" indent="1"/>
      <protection locked="0"/>
    </xf>
    <xf numFmtId="37" fontId="16" fillId="0" borderId="12" xfId="19" applyFont="1" applyBorder="1" applyAlignment="1" applyProtection="1">
      <alignment horizontal="left"/>
      <protection locked="0"/>
    </xf>
    <xf numFmtId="37" fontId="16" fillId="0" borderId="13" xfId="19" applyFont="1" applyBorder="1" applyAlignment="1" applyProtection="1">
      <alignment horizontal="left"/>
      <protection locked="0"/>
    </xf>
    <xf numFmtId="177" fontId="0" fillId="0" borderId="14" xfId="19" applyNumberFormat="1" applyFont="1" applyBorder="1" applyProtection="1">
      <alignment/>
      <protection locked="0"/>
    </xf>
    <xf numFmtId="37" fontId="16" fillId="0" borderId="2" xfId="19" applyFont="1" applyBorder="1" applyAlignment="1" applyProtection="1">
      <alignment horizontal="left" vertical="center"/>
      <protection locked="0"/>
    </xf>
    <xf numFmtId="37" fontId="16" fillId="0" borderId="3" xfId="19" applyFont="1" applyBorder="1" applyAlignment="1" applyProtection="1">
      <alignment horizontal="left" vertical="center"/>
      <protection locked="0"/>
    </xf>
    <xf numFmtId="37" fontId="16" fillId="0" borderId="2" xfId="19" applyFont="1" applyBorder="1" applyAlignment="1" applyProtection="1" quotePrefix="1">
      <alignment horizontal="left"/>
      <protection locked="0"/>
    </xf>
    <xf numFmtId="37" fontId="16" fillId="0" borderId="3" xfId="19" applyFont="1" applyBorder="1" applyAlignment="1" applyProtection="1" quotePrefix="1">
      <alignment horizontal="left"/>
      <protection locked="0"/>
    </xf>
    <xf numFmtId="41" fontId="0" fillId="0" borderId="4" xfId="19" applyNumberFormat="1" applyFont="1" applyBorder="1" applyProtection="1">
      <alignment/>
      <protection locked="0"/>
    </xf>
    <xf numFmtId="37" fontId="10" fillId="0" borderId="0" xfId="19" applyFont="1" applyBorder="1" applyAlignment="1" applyProtection="1">
      <alignment vertical="center"/>
      <protection locked="0"/>
    </xf>
    <xf numFmtId="37" fontId="16" fillId="0" borderId="15" xfId="19" applyFont="1" applyBorder="1" applyAlignment="1" applyProtection="1" quotePrefix="1">
      <alignment horizontal="center" vertical="center"/>
      <protection locked="0"/>
    </xf>
    <xf numFmtId="177" fontId="0" fillId="0" borderId="16" xfId="19" applyNumberFormat="1" applyFont="1" applyBorder="1" applyAlignment="1" applyProtection="1">
      <alignment vertical="center"/>
      <protection locked="0"/>
    </xf>
    <xf numFmtId="177" fontId="0" fillId="0" borderId="17" xfId="19" applyNumberFormat="1" applyFont="1" applyFill="1" applyBorder="1" applyAlignment="1" applyProtection="1">
      <alignment vertical="center"/>
      <protection/>
    </xf>
    <xf numFmtId="183" fontId="7" fillId="0" borderId="18" xfId="19" applyNumberFormat="1" applyFont="1" applyFill="1" applyBorder="1" applyProtection="1">
      <alignment/>
      <protection locked="0"/>
    </xf>
    <xf numFmtId="177" fontId="0" fillId="0" borderId="19" xfId="19" applyNumberFormat="1" applyFont="1" applyFill="1" applyBorder="1" applyAlignment="1" applyProtection="1">
      <alignment vertical="center"/>
      <protection/>
    </xf>
    <xf numFmtId="183" fontId="7" fillId="0" borderId="17" xfId="19" applyNumberFormat="1" applyFont="1" applyFill="1" applyBorder="1" applyProtection="1">
      <alignment/>
      <protection locked="0"/>
    </xf>
    <xf numFmtId="177" fontId="0" fillId="0" borderId="20" xfId="19" applyNumberFormat="1" applyFont="1" applyFill="1" applyBorder="1" applyAlignment="1" applyProtection="1">
      <alignment vertical="center"/>
      <protection/>
    </xf>
    <xf numFmtId="177" fontId="0" fillId="0" borderId="16" xfId="19" applyNumberFormat="1" applyFont="1" applyBorder="1" applyAlignment="1" applyProtection="1" quotePrefix="1">
      <alignment vertical="center"/>
      <protection locked="0"/>
    </xf>
    <xf numFmtId="177" fontId="0" fillId="0" borderId="0" xfId="19" applyNumberFormat="1" applyFont="1" applyBorder="1" applyAlignment="1" applyProtection="1" quotePrefix="1">
      <alignment vertical="center"/>
      <protection locked="0"/>
    </xf>
    <xf numFmtId="37" fontId="5" fillId="0" borderId="0" xfId="24" applyAlignment="1">
      <alignment/>
    </xf>
    <xf numFmtId="37" fontId="10" fillId="0" borderId="0" xfId="19" applyFont="1" applyAlignment="1" applyProtection="1">
      <alignment horizontal="right"/>
      <protection locked="0"/>
    </xf>
    <xf numFmtId="180" fontId="7" fillId="0" borderId="0" xfId="19" applyNumberFormat="1" applyFont="1" applyProtection="1">
      <alignment/>
      <protection/>
    </xf>
    <xf numFmtId="180" fontId="10" fillId="0" borderId="0" xfId="19" applyNumberFormat="1" applyFont="1" applyProtection="1">
      <alignment/>
      <protection/>
    </xf>
    <xf numFmtId="37" fontId="12" fillId="0" borderId="21" xfId="19" applyFont="1" applyBorder="1" applyAlignment="1" applyProtection="1">
      <alignment horizontal="center" vertical="center"/>
      <protection locked="0"/>
    </xf>
    <xf numFmtId="37" fontId="12" fillId="0" borderId="22" xfId="19" applyFont="1" applyBorder="1" applyAlignment="1" applyProtection="1">
      <alignment horizontal="right" vertical="center"/>
      <protection locked="0"/>
    </xf>
    <xf numFmtId="37" fontId="12" fillId="0" borderId="23" xfId="19" applyFont="1" applyFill="1" applyBorder="1" applyAlignment="1" applyProtection="1">
      <alignment horizontal="center" vertical="center"/>
      <protection locked="0"/>
    </xf>
    <xf numFmtId="37" fontId="12" fillId="0" borderId="24" xfId="19" applyNumberFormat="1" applyFont="1" applyFill="1" applyBorder="1" applyAlignment="1" applyProtection="1">
      <alignment horizontal="left" vertical="center"/>
      <protection locked="0"/>
    </xf>
    <xf numFmtId="37" fontId="12" fillId="0" borderId="23" xfId="19" applyNumberFormat="1" applyFont="1" applyFill="1" applyBorder="1" applyAlignment="1" applyProtection="1">
      <alignment horizontal="center" vertical="center"/>
      <protection locked="0"/>
    </xf>
    <xf numFmtId="37" fontId="12" fillId="0" borderId="22" xfId="19" applyNumberFormat="1" applyFont="1" applyFill="1" applyBorder="1" applyAlignment="1" applyProtection="1">
      <alignment horizontal="center" vertical="center"/>
      <protection locked="0"/>
    </xf>
    <xf numFmtId="37" fontId="12" fillId="0" borderId="0" xfId="19" applyFont="1" applyProtection="1">
      <alignment/>
      <protection locked="0"/>
    </xf>
    <xf numFmtId="37" fontId="12" fillId="0" borderId="25" xfId="19" applyFont="1" applyBorder="1" applyAlignment="1" applyProtection="1">
      <alignment horizontal="center" vertical="center"/>
      <protection locked="0"/>
    </xf>
    <xf numFmtId="37" fontId="12" fillId="0" borderId="26" xfId="19" applyFont="1" applyBorder="1" applyAlignment="1" applyProtection="1">
      <alignment horizontal="left" vertical="center"/>
      <protection locked="0"/>
    </xf>
    <xf numFmtId="37" fontId="12" fillId="0" borderId="26" xfId="19" applyFont="1" applyFill="1" applyBorder="1" applyAlignment="1" applyProtection="1">
      <alignment horizontal="center" vertical="center"/>
      <protection locked="0"/>
    </xf>
    <xf numFmtId="37" fontId="12" fillId="0" borderId="26" xfId="19" applyFont="1" applyFill="1" applyBorder="1" applyAlignment="1" applyProtection="1">
      <alignment horizontal="center" vertical="center"/>
      <protection/>
    </xf>
    <xf numFmtId="37" fontId="12" fillId="0" borderId="26" xfId="19" applyFont="1" applyBorder="1" applyAlignment="1" applyProtection="1">
      <alignment horizontal="center" vertical="center"/>
      <protection locked="0"/>
    </xf>
    <xf numFmtId="37" fontId="12" fillId="0" borderId="1" xfId="19" applyFont="1" applyFill="1" applyBorder="1" applyAlignment="1" applyProtection="1">
      <alignment horizontal="center" vertical="center"/>
      <protection locked="0"/>
    </xf>
    <xf numFmtId="37" fontId="12" fillId="0" borderId="24" xfId="19" applyFont="1" applyFill="1" applyBorder="1" applyAlignment="1" applyProtection="1">
      <alignment horizontal="center" vertical="center"/>
      <protection locked="0"/>
    </xf>
    <xf numFmtId="37" fontId="12" fillId="0" borderId="23" xfId="19" applyFont="1" applyFill="1" applyBorder="1" applyAlignment="1" applyProtection="1">
      <alignment horizontal="center" vertical="center"/>
      <protection locked="0"/>
    </xf>
    <xf numFmtId="37" fontId="12" fillId="0" borderId="27" xfId="19" applyFont="1" applyFill="1" applyBorder="1" applyAlignment="1" applyProtection="1">
      <alignment horizontal="center" vertical="center"/>
      <protection locked="0"/>
    </xf>
    <xf numFmtId="37" fontId="12" fillId="0" borderId="28" xfId="19" applyFont="1" applyBorder="1" applyAlignment="1" applyProtection="1">
      <alignment horizontal="center" vertical="center"/>
      <protection locked="0"/>
    </xf>
    <xf numFmtId="0" fontId="12" fillId="0" borderId="29" xfId="20" applyFont="1" applyBorder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37" fontId="21" fillId="0" borderId="0" xfId="19" applyFont="1" applyAlignment="1" applyProtection="1">
      <alignment horizontal="center" vertical="top"/>
      <protection/>
    </xf>
    <xf numFmtId="37" fontId="21" fillId="0" borderId="0" xfId="19" applyFont="1" applyAlignment="1" applyProtection="1" quotePrefix="1">
      <alignment horizontal="center" vertical="top"/>
      <protection/>
    </xf>
    <xf numFmtId="0" fontId="23" fillId="0" borderId="0" xfId="0" applyFont="1" applyAlignment="1">
      <alignment horizontal="center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Book2" xfId="20"/>
    <cellStyle name="一般_IO-A" xfId="21"/>
    <cellStyle name="Comma" xfId="22"/>
    <cellStyle name="Comma [0]" xfId="23"/>
    <cellStyle name="千分位[0]_台灣省各縣市財政變動表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266700</xdr:rowOff>
    </xdr:from>
    <xdr:to>
      <xdr:col>0</xdr:col>
      <xdr:colOff>1152525</xdr:colOff>
      <xdr:row>3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523875"/>
          <a:ext cx="1104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經常
    門併計
資本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nnifer\&#27770;&#31639;\&#27770;&#31639;88\&#31805;&#38498;\87&#24180;&#24230;&#26376;&#22577;\86DATA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nnifer\&#27770;&#31639;\&#27770;&#31639;88\&#31805;&#38498;\86month\86DATA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nnifer\&#27770;&#31639;\&#27770;&#31639;88\&#31805;&#38498;\88&#21021;&#20272;&#31532;&#19968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85年度總表"/>
      <sheetName val="5月主管"/>
      <sheetName val="機關明細(含節餘)"/>
      <sheetName val="86以前保留"/>
      <sheetName val="主管明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總表調整後"/>
      <sheetName val="主管明細"/>
      <sheetName val="歲出"/>
      <sheetName val="歲入"/>
      <sheetName val="稅課明細"/>
      <sheetName val="營業盈餘明細"/>
      <sheetName val="原總表"/>
      <sheetName val="主管(億元)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workbookViewId="0" topLeftCell="A1">
      <selection activeCell="A1" sqref="A1:Q1"/>
    </sheetView>
  </sheetViews>
  <sheetFormatPr defaultColWidth="21.00390625" defaultRowHeight="15.75"/>
  <cols>
    <col min="1" max="1" width="23.25390625" style="2" customWidth="1"/>
    <col min="2" max="3" width="21.25390625" style="2" hidden="1" customWidth="1"/>
    <col min="4" max="4" width="17.25390625" style="2" customWidth="1"/>
    <col min="5" max="5" width="16.50390625" style="2" customWidth="1"/>
    <col min="6" max="6" width="17.25390625" style="3" customWidth="1"/>
    <col min="7" max="7" width="17.25390625" style="3" hidden="1" customWidth="1"/>
    <col min="8" max="8" width="16.50390625" style="3" hidden="1" customWidth="1"/>
    <col min="9" max="9" width="17.75390625" style="2" customWidth="1"/>
    <col min="10" max="10" width="9.875" style="2" hidden="1" customWidth="1"/>
    <col min="11" max="11" width="16.50390625" style="2" hidden="1" customWidth="1"/>
    <col min="12" max="12" width="14.625" style="3" hidden="1" customWidth="1"/>
    <col min="13" max="13" width="17.375" style="2" customWidth="1"/>
    <col min="14" max="14" width="9.25390625" style="2" hidden="1" customWidth="1"/>
    <col min="15" max="15" width="17.25390625" style="3" customWidth="1"/>
    <col min="16" max="16" width="8.375" style="3" hidden="1" customWidth="1"/>
    <col min="17" max="17" width="15.75390625" style="2" customWidth="1"/>
    <col min="18" max="16384" width="21.00390625" style="2" customWidth="1"/>
  </cols>
  <sheetData>
    <row r="1" spans="1:17" ht="20.25" customHeight="1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6.75" customHeight="1">
      <c r="A2" s="76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0.5" customHeight="1">
      <c r="A3" s="78" t="s">
        <v>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5" customHeight="1" thickBot="1">
      <c r="A4" s="4"/>
      <c r="D4" s="5"/>
      <c r="F4" s="2"/>
      <c r="G4" s="2"/>
      <c r="H4" s="2"/>
      <c r="L4" s="2"/>
      <c r="O4" s="2"/>
      <c r="P4" s="2"/>
      <c r="Q4" s="1" t="s">
        <v>54</v>
      </c>
    </row>
    <row r="5" spans="1:17" s="63" customFormat="1" ht="28.5" customHeight="1">
      <c r="A5" s="57" t="s">
        <v>52</v>
      </c>
      <c r="B5" s="58"/>
      <c r="C5" s="58"/>
      <c r="D5" s="70" t="s">
        <v>47</v>
      </c>
      <c r="E5" s="71"/>
      <c r="F5" s="72"/>
      <c r="G5" s="59"/>
      <c r="H5" s="59"/>
      <c r="I5" s="60" t="s">
        <v>48</v>
      </c>
      <c r="J5" s="61"/>
      <c r="K5" s="61"/>
      <c r="L5" s="61"/>
      <c r="M5" s="61"/>
      <c r="N5" s="61"/>
      <c r="O5" s="61"/>
      <c r="P5" s="62"/>
      <c r="Q5" s="73" t="s">
        <v>42</v>
      </c>
    </row>
    <row r="6" spans="1:17" s="63" customFormat="1" ht="26.25" customHeight="1">
      <c r="A6" s="64" t="s">
        <v>53</v>
      </c>
      <c r="B6" s="65"/>
      <c r="C6" s="65"/>
      <c r="D6" s="66" t="s">
        <v>43</v>
      </c>
      <c r="E6" s="66" t="s">
        <v>44</v>
      </c>
      <c r="F6" s="67" t="s">
        <v>49</v>
      </c>
      <c r="G6" s="66" t="s">
        <v>0</v>
      </c>
      <c r="H6" s="67" t="s">
        <v>1</v>
      </c>
      <c r="I6" s="66" t="s">
        <v>45</v>
      </c>
      <c r="J6" s="66" t="s">
        <v>50</v>
      </c>
      <c r="K6" s="66" t="s">
        <v>2</v>
      </c>
      <c r="L6" s="68" t="s">
        <v>3</v>
      </c>
      <c r="M6" s="68" t="s">
        <v>46</v>
      </c>
      <c r="N6" s="66" t="s">
        <v>50</v>
      </c>
      <c r="O6" s="67" t="s">
        <v>51</v>
      </c>
      <c r="P6" s="69" t="s">
        <v>50</v>
      </c>
      <c r="Q6" s="74"/>
    </row>
    <row r="7" spans="1:17" s="18" customFormat="1" ht="20.25" customHeight="1">
      <c r="A7" s="6" t="s">
        <v>4</v>
      </c>
      <c r="B7" s="7">
        <v>469850000</v>
      </c>
      <c r="C7" s="7"/>
      <c r="D7" s="8">
        <v>995885000</v>
      </c>
      <c r="E7" s="8">
        <v>469850000</v>
      </c>
      <c r="F7" s="9">
        <f aca="true" t="shared" si="0" ref="F7:F19">E7+D7</f>
        <v>1465735000</v>
      </c>
      <c r="G7" s="8">
        <v>1402517335</v>
      </c>
      <c r="H7" s="10"/>
      <c r="I7" s="8">
        <v>1402517335</v>
      </c>
      <c r="J7" s="11">
        <f aca="true" t="shared" si="1" ref="J7:J40">I7/F7*100</f>
        <v>95.68696490156815</v>
      </c>
      <c r="K7" s="8">
        <v>20039489</v>
      </c>
      <c r="L7" s="12">
        <v>0</v>
      </c>
      <c r="M7" s="13">
        <v>20039489</v>
      </c>
      <c r="N7" s="14">
        <f aca="true" t="shared" si="2" ref="N7:N46">M7/$F7*100</f>
        <v>1.3671972764517462</v>
      </c>
      <c r="O7" s="15">
        <f aca="true" t="shared" si="3" ref="O7:O19">M7+I7</f>
        <v>1422556824</v>
      </c>
      <c r="P7" s="16">
        <f aca="true" t="shared" si="4" ref="P7:P46">O7/F7*100</f>
        <v>97.0541621780199</v>
      </c>
      <c r="Q7" s="17">
        <f aca="true" t="shared" si="5" ref="Q7:Q19">F7-O7</f>
        <v>43178176</v>
      </c>
    </row>
    <row r="8" spans="1:17" s="18" customFormat="1" ht="20.25" customHeight="1">
      <c r="A8" s="19" t="s">
        <v>5</v>
      </c>
      <c r="B8" s="20">
        <v>48624000</v>
      </c>
      <c r="C8" s="20"/>
      <c r="D8" s="21">
        <v>5755190000</v>
      </c>
      <c r="E8" s="21">
        <v>48624000</v>
      </c>
      <c r="F8" s="22">
        <f t="shared" si="0"/>
        <v>5803814000</v>
      </c>
      <c r="G8" s="21">
        <v>5248624021</v>
      </c>
      <c r="H8" s="23"/>
      <c r="I8" s="21">
        <v>5248624021</v>
      </c>
      <c r="J8" s="24">
        <f t="shared" si="1"/>
        <v>90.43404941991594</v>
      </c>
      <c r="K8" s="21">
        <v>354363987</v>
      </c>
      <c r="L8" s="25">
        <v>0</v>
      </c>
      <c r="M8" s="21">
        <v>354363987</v>
      </c>
      <c r="N8" s="24">
        <f t="shared" si="2"/>
        <v>6.105708883847759</v>
      </c>
      <c r="O8" s="23">
        <f t="shared" si="3"/>
        <v>5602988008</v>
      </c>
      <c r="P8" s="26">
        <f t="shared" si="4"/>
        <v>96.5397583037637</v>
      </c>
      <c r="Q8" s="27">
        <f t="shared" si="5"/>
        <v>200825992</v>
      </c>
    </row>
    <row r="9" spans="1:17" s="18" customFormat="1" ht="20.25" customHeight="1">
      <c r="A9" s="19" t="s">
        <v>6</v>
      </c>
      <c r="B9" s="20">
        <v>970743000</v>
      </c>
      <c r="C9" s="20">
        <v>2040500000</v>
      </c>
      <c r="D9" s="21">
        <v>24526640000</v>
      </c>
      <c r="E9" s="21">
        <v>3011243000</v>
      </c>
      <c r="F9" s="22">
        <f t="shared" si="0"/>
        <v>27537883000</v>
      </c>
      <c r="G9" s="21">
        <v>25676141759</v>
      </c>
      <c r="H9" s="23">
        <v>18101991</v>
      </c>
      <c r="I9" s="21">
        <v>25658039768</v>
      </c>
      <c r="J9" s="24">
        <f t="shared" si="1"/>
        <v>93.17361021542578</v>
      </c>
      <c r="K9" s="21">
        <v>733499423</v>
      </c>
      <c r="L9" s="21">
        <v>0</v>
      </c>
      <c r="M9" s="21">
        <v>733499423</v>
      </c>
      <c r="N9" s="24">
        <f t="shared" si="2"/>
        <v>2.663601348731128</v>
      </c>
      <c r="O9" s="23">
        <f t="shared" si="3"/>
        <v>26391539191</v>
      </c>
      <c r="P9" s="26">
        <f t="shared" si="4"/>
        <v>95.83721156415692</v>
      </c>
      <c r="Q9" s="27">
        <f t="shared" si="5"/>
        <v>1146343809</v>
      </c>
    </row>
    <row r="10" spans="1:17" s="18" customFormat="1" ht="20.25" customHeight="1">
      <c r="A10" s="19" t="s">
        <v>7</v>
      </c>
      <c r="B10" s="20">
        <v>183155000</v>
      </c>
      <c r="C10" s="20"/>
      <c r="D10" s="21">
        <v>4588591000</v>
      </c>
      <c r="E10" s="21">
        <v>183155000</v>
      </c>
      <c r="F10" s="22">
        <f t="shared" si="0"/>
        <v>4771746000</v>
      </c>
      <c r="G10" s="21">
        <v>4660301901</v>
      </c>
      <c r="H10" s="23">
        <v>5747925</v>
      </c>
      <c r="I10" s="21">
        <v>4654553976</v>
      </c>
      <c r="J10" s="24">
        <f t="shared" si="1"/>
        <v>97.54404312383768</v>
      </c>
      <c r="K10" s="21">
        <v>64679345</v>
      </c>
      <c r="L10" s="21">
        <v>181860</v>
      </c>
      <c r="M10" s="21">
        <v>64497485</v>
      </c>
      <c r="N10" s="24">
        <f t="shared" si="2"/>
        <v>1.3516537762068643</v>
      </c>
      <c r="O10" s="23">
        <f t="shared" si="3"/>
        <v>4719051461</v>
      </c>
      <c r="P10" s="26">
        <f t="shared" si="4"/>
        <v>98.89569690004456</v>
      </c>
      <c r="Q10" s="27">
        <f t="shared" si="5"/>
        <v>52694539</v>
      </c>
    </row>
    <row r="11" spans="1:17" s="18" customFormat="1" ht="20.25" customHeight="1">
      <c r="A11" s="19" t="s">
        <v>8</v>
      </c>
      <c r="B11" s="20">
        <v>0</v>
      </c>
      <c r="C11" s="20"/>
      <c r="D11" s="21">
        <v>12766254000</v>
      </c>
      <c r="E11" s="25">
        <v>0</v>
      </c>
      <c r="F11" s="22">
        <f t="shared" si="0"/>
        <v>12766254000</v>
      </c>
      <c r="G11" s="21">
        <v>10486994207</v>
      </c>
      <c r="H11" s="23"/>
      <c r="I11" s="21">
        <v>10486994207</v>
      </c>
      <c r="J11" s="24">
        <f t="shared" si="1"/>
        <v>82.14621303163794</v>
      </c>
      <c r="K11" s="21">
        <v>663190533</v>
      </c>
      <c r="L11" s="25">
        <v>0</v>
      </c>
      <c r="M11" s="25">
        <v>663190533</v>
      </c>
      <c r="N11" s="24">
        <f t="shared" si="2"/>
        <v>5.194871831627351</v>
      </c>
      <c r="O11" s="23">
        <f t="shared" si="3"/>
        <v>11150184740</v>
      </c>
      <c r="P11" s="26">
        <f t="shared" si="4"/>
        <v>87.3410848632653</v>
      </c>
      <c r="Q11" s="27">
        <f t="shared" si="5"/>
        <v>1616069260</v>
      </c>
    </row>
    <row r="12" spans="1:17" s="18" customFormat="1" ht="20.25" customHeight="1">
      <c r="A12" s="28" t="s">
        <v>9</v>
      </c>
      <c r="B12" s="7">
        <v>23008000</v>
      </c>
      <c r="C12" s="7"/>
      <c r="D12" s="8">
        <f>SUM(D13:D14)</f>
        <v>16298562000</v>
      </c>
      <c r="E12" s="8">
        <f>SUM(E13:E14)</f>
        <v>23008000</v>
      </c>
      <c r="F12" s="9">
        <f t="shared" si="0"/>
        <v>16321570000</v>
      </c>
      <c r="G12" s="8">
        <f>SUM(G13:G14)</f>
        <v>12306276196</v>
      </c>
      <c r="H12" s="8">
        <f>SUM(H13:H14)</f>
        <v>15000</v>
      </c>
      <c r="I12" s="8">
        <f>G12-H12</f>
        <v>12306261196</v>
      </c>
      <c r="J12" s="11">
        <f t="shared" si="1"/>
        <v>75.39875879587564</v>
      </c>
      <c r="K12" s="8">
        <f>SUM(K13:K14)</f>
        <v>104970206</v>
      </c>
      <c r="L12" s="8">
        <v>0</v>
      </c>
      <c r="M12" s="8">
        <f>K12-L12</f>
        <v>104970206</v>
      </c>
      <c r="N12" s="11">
        <f t="shared" si="2"/>
        <v>0.643137921168123</v>
      </c>
      <c r="O12" s="10">
        <f t="shared" si="3"/>
        <v>12411231402</v>
      </c>
      <c r="P12" s="29">
        <f t="shared" si="4"/>
        <v>76.04189671704377</v>
      </c>
      <c r="Q12" s="17">
        <f t="shared" si="5"/>
        <v>3910338598</v>
      </c>
    </row>
    <row r="13" spans="1:17" s="18" customFormat="1" ht="20.25" customHeight="1">
      <c r="A13" s="30" t="s">
        <v>41</v>
      </c>
      <c r="B13" s="31">
        <v>0</v>
      </c>
      <c r="C13" s="31"/>
      <c r="D13" s="32">
        <v>9916197000</v>
      </c>
      <c r="E13" s="32">
        <v>18008000</v>
      </c>
      <c r="F13" s="22">
        <f t="shared" si="0"/>
        <v>9934205000</v>
      </c>
      <c r="G13" s="32">
        <v>7515047186</v>
      </c>
      <c r="H13" s="23"/>
      <c r="I13" s="32">
        <v>7515047186</v>
      </c>
      <c r="J13" s="24">
        <f t="shared" si="1"/>
        <v>75.6481991865479</v>
      </c>
      <c r="K13" s="32">
        <v>104970206</v>
      </c>
      <c r="L13" s="32"/>
      <c r="M13" s="21">
        <v>104970206</v>
      </c>
      <c r="N13" s="24">
        <f t="shared" si="2"/>
        <v>1.0566543170792226</v>
      </c>
      <c r="O13" s="23">
        <f t="shared" si="3"/>
        <v>7620017392</v>
      </c>
      <c r="P13" s="26">
        <f t="shared" si="4"/>
        <v>76.7048535036271</v>
      </c>
      <c r="Q13" s="33">
        <f t="shared" si="5"/>
        <v>2314187608</v>
      </c>
    </row>
    <row r="14" spans="1:17" s="18" customFormat="1" ht="20.25" customHeight="1">
      <c r="A14" s="30" t="s">
        <v>10</v>
      </c>
      <c r="B14" s="31">
        <v>0</v>
      </c>
      <c r="C14" s="31"/>
      <c r="D14" s="32">
        <f>SUM(D15:D17)</f>
        <v>6382365000</v>
      </c>
      <c r="E14" s="32">
        <f>SUM(E15:E17)</f>
        <v>5000000</v>
      </c>
      <c r="F14" s="22">
        <f t="shared" si="0"/>
        <v>6387365000</v>
      </c>
      <c r="G14" s="32">
        <f>SUM(G15:G17)</f>
        <v>4791229010</v>
      </c>
      <c r="H14" s="23">
        <f>SUM(H15:H17)</f>
        <v>15000</v>
      </c>
      <c r="I14" s="32">
        <f>G14-H14</f>
        <v>4791214010</v>
      </c>
      <c r="J14" s="24">
        <f t="shared" si="1"/>
        <v>75.0108066471855</v>
      </c>
      <c r="K14" s="32"/>
      <c r="L14" s="32"/>
      <c r="M14" s="21">
        <f>K14-L14</f>
        <v>0</v>
      </c>
      <c r="N14" s="24">
        <f t="shared" si="2"/>
        <v>0</v>
      </c>
      <c r="O14" s="23">
        <f t="shared" si="3"/>
        <v>4791214010</v>
      </c>
      <c r="P14" s="26">
        <f t="shared" si="4"/>
        <v>75.0108066471855</v>
      </c>
      <c r="Q14" s="33">
        <f t="shared" si="5"/>
        <v>1596150990</v>
      </c>
    </row>
    <row r="15" spans="1:17" s="18" customFormat="1" ht="20.25" customHeight="1" hidden="1">
      <c r="A15" s="34" t="s">
        <v>11</v>
      </c>
      <c r="B15" s="31"/>
      <c r="C15" s="31"/>
      <c r="D15" s="32">
        <v>6288338000</v>
      </c>
      <c r="E15" s="32"/>
      <c r="F15" s="22">
        <f t="shared" si="0"/>
        <v>6288338000</v>
      </c>
      <c r="G15" s="32">
        <v>4712081695</v>
      </c>
      <c r="H15" s="23"/>
      <c r="I15" s="32">
        <v>4712081695</v>
      </c>
      <c r="J15" s="24">
        <f t="shared" si="1"/>
        <v>74.93365806672607</v>
      </c>
      <c r="K15" s="32"/>
      <c r="L15" s="32"/>
      <c r="M15" s="21">
        <v>0</v>
      </c>
      <c r="N15" s="24">
        <f t="shared" si="2"/>
        <v>0</v>
      </c>
      <c r="O15" s="23">
        <f t="shared" si="3"/>
        <v>4712081695</v>
      </c>
      <c r="P15" s="26">
        <f t="shared" si="4"/>
        <v>74.93365806672607</v>
      </c>
      <c r="Q15" s="27">
        <f t="shared" si="5"/>
        <v>1576256305</v>
      </c>
    </row>
    <row r="16" spans="1:17" s="18" customFormat="1" ht="20.25" customHeight="1" hidden="1">
      <c r="A16" s="34" t="s">
        <v>12</v>
      </c>
      <c r="B16" s="31"/>
      <c r="C16" s="31"/>
      <c r="D16" s="32">
        <v>23170000</v>
      </c>
      <c r="E16" s="32">
        <v>5000000</v>
      </c>
      <c r="F16" s="22">
        <f t="shared" si="0"/>
        <v>28170000</v>
      </c>
      <c r="G16" s="32">
        <v>25697315</v>
      </c>
      <c r="H16" s="23"/>
      <c r="I16" s="32">
        <v>25697315</v>
      </c>
      <c r="J16" s="24">
        <f t="shared" si="1"/>
        <v>91.22227547035854</v>
      </c>
      <c r="K16" s="32"/>
      <c r="L16" s="32"/>
      <c r="M16" s="21">
        <v>0</v>
      </c>
      <c r="N16" s="24">
        <f t="shared" si="2"/>
        <v>0</v>
      </c>
      <c r="O16" s="23">
        <f t="shared" si="3"/>
        <v>25697315</v>
      </c>
      <c r="P16" s="26">
        <f t="shared" si="4"/>
        <v>91.22227547035854</v>
      </c>
      <c r="Q16" s="33">
        <f t="shared" si="5"/>
        <v>2472685</v>
      </c>
    </row>
    <row r="17" spans="1:17" s="18" customFormat="1" ht="20.25" customHeight="1" hidden="1">
      <c r="A17" s="34" t="s">
        <v>13</v>
      </c>
      <c r="B17" s="31"/>
      <c r="C17" s="31"/>
      <c r="D17" s="32">
        <v>70857000</v>
      </c>
      <c r="E17" s="32"/>
      <c r="F17" s="22">
        <f t="shared" si="0"/>
        <v>70857000</v>
      </c>
      <c r="G17" s="32">
        <v>53450000</v>
      </c>
      <c r="H17" s="23">
        <v>15000</v>
      </c>
      <c r="I17" s="32">
        <v>53435000</v>
      </c>
      <c r="J17" s="24">
        <f t="shared" si="1"/>
        <v>75.41245042832747</v>
      </c>
      <c r="K17" s="32"/>
      <c r="L17" s="32"/>
      <c r="M17" s="21">
        <v>0</v>
      </c>
      <c r="N17" s="24">
        <f t="shared" si="2"/>
        <v>0</v>
      </c>
      <c r="O17" s="23">
        <f t="shared" si="3"/>
        <v>53435000</v>
      </c>
      <c r="P17" s="26">
        <f t="shared" si="4"/>
        <v>75.41245042832747</v>
      </c>
      <c r="Q17" s="33">
        <f t="shared" si="5"/>
        <v>17422000</v>
      </c>
    </row>
    <row r="18" spans="1:17" s="18" customFormat="1" ht="20.25" customHeight="1">
      <c r="A18" s="19" t="s">
        <v>14</v>
      </c>
      <c r="B18" s="20">
        <v>0</v>
      </c>
      <c r="C18" s="20"/>
      <c r="D18" s="21">
        <v>1835260000</v>
      </c>
      <c r="E18" s="25">
        <v>0</v>
      </c>
      <c r="F18" s="22">
        <f t="shared" si="0"/>
        <v>1835260000</v>
      </c>
      <c r="G18" s="21">
        <v>1697702713</v>
      </c>
      <c r="H18" s="23"/>
      <c r="I18" s="21">
        <v>1697702713</v>
      </c>
      <c r="J18" s="24">
        <f t="shared" si="1"/>
        <v>92.50475207872454</v>
      </c>
      <c r="K18" s="21">
        <v>6212723</v>
      </c>
      <c r="L18" s="25">
        <v>0</v>
      </c>
      <c r="M18" s="21">
        <v>6212723</v>
      </c>
      <c r="N18" s="24">
        <f t="shared" si="2"/>
        <v>0.3385200462059872</v>
      </c>
      <c r="O18" s="23">
        <f t="shared" si="3"/>
        <v>1703915436</v>
      </c>
      <c r="P18" s="26">
        <f t="shared" si="4"/>
        <v>92.84327212493054</v>
      </c>
      <c r="Q18" s="27">
        <f t="shared" si="5"/>
        <v>131344564</v>
      </c>
    </row>
    <row r="19" spans="1:17" s="18" customFormat="1" ht="20.25" customHeight="1">
      <c r="A19" s="35" t="s">
        <v>15</v>
      </c>
      <c r="B19" s="36">
        <v>1458566000</v>
      </c>
      <c r="C19" s="36">
        <v>10047482000</v>
      </c>
      <c r="D19" s="37">
        <v>82051557000</v>
      </c>
      <c r="E19" s="37">
        <v>11506048000</v>
      </c>
      <c r="F19" s="22">
        <f t="shared" si="0"/>
        <v>93557605000</v>
      </c>
      <c r="G19" s="21">
        <v>84608515380</v>
      </c>
      <c r="H19" s="23">
        <v>394747978</v>
      </c>
      <c r="I19" s="21">
        <v>84213767402</v>
      </c>
      <c r="J19" s="24">
        <f t="shared" si="1"/>
        <v>90.01274391536637</v>
      </c>
      <c r="K19" s="21">
        <v>5902609296</v>
      </c>
      <c r="L19" s="25">
        <v>450</v>
      </c>
      <c r="M19" s="21">
        <v>5902608846</v>
      </c>
      <c r="N19" s="24">
        <f t="shared" si="2"/>
        <v>6.309063646937092</v>
      </c>
      <c r="O19" s="23">
        <f t="shared" si="3"/>
        <v>90116376248</v>
      </c>
      <c r="P19" s="26">
        <f t="shared" si="4"/>
        <v>96.32180756230346</v>
      </c>
      <c r="Q19" s="27">
        <f t="shared" si="5"/>
        <v>3441228752</v>
      </c>
    </row>
    <row r="20" spans="1:17" s="18" customFormat="1" ht="20.25" customHeight="1">
      <c r="A20" s="35" t="s">
        <v>16</v>
      </c>
      <c r="B20" s="36">
        <v>3720581000</v>
      </c>
      <c r="C20" s="36"/>
      <c r="D20" s="37">
        <f aca="true" t="shared" si="6" ref="D20:I20">D21+D22</f>
        <v>23346954000</v>
      </c>
      <c r="E20" s="37">
        <f t="shared" si="6"/>
        <v>3720581000</v>
      </c>
      <c r="F20" s="22">
        <f t="shared" si="6"/>
        <v>27067535000</v>
      </c>
      <c r="G20" s="37">
        <f t="shared" si="6"/>
        <v>24527360538</v>
      </c>
      <c r="H20" s="37">
        <f t="shared" si="6"/>
        <v>0</v>
      </c>
      <c r="I20" s="37">
        <f t="shared" si="6"/>
        <v>24527360538</v>
      </c>
      <c r="J20" s="24">
        <f t="shared" si="1"/>
        <v>90.61542005210302</v>
      </c>
      <c r="K20" s="37">
        <f>K21+K22</f>
        <v>2379178722</v>
      </c>
      <c r="L20" s="37">
        <f>L21+L22</f>
        <v>12411810</v>
      </c>
      <c r="M20" s="21">
        <f>K20-L20</f>
        <v>2366766912</v>
      </c>
      <c r="N20" s="24">
        <f t="shared" si="2"/>
        <v>8.743932212519537</v>
      </c>
      <c r="O20" s="23">
        <f>O21+O22</f>
        <v>26894127450</v>
      </c>
      <c r="P20" s="26">
        <f t="shared" si="4"/>
        <v>99.35935226462254</v>
      </c>
      <c r="Q20" s="27">
        <f>Q21+Q22</f>
        <v>173407550</v>
      </c>
    </row>
    <row r="21" spans="1:17" s="18" customFormat="1" ht="20.25" customHeight="1" hidden="1">
      <c r="A21" s="19" t="s">
        <v>17</v>
      </c>
      <c r="B21" s="20"/>
      <c r="C21" s="20"/>
      <c r="D21" s="37">
        <v>17496721000</v>
      </c>
      <c r="E21" s="21">
        <v>941036000</v>
      </c>
      <c r="F21" s="22">
        <f>E21+D21</f>
        <v>18437757000</v>
      </c>
      <c r="G21" s="21">
        <v>16374022187</v>
      </c>
      <c r="H21" s="23"/>
      <c r="I21" s="21">
        <v>16374022187</v>
      </c>
      <c r="J21" s="24">
        <f t="shared" si="1"/>
        <v>88.80701804997213</v>
      </c>
      <c r="K21" s="21">
        <v>1902739073</v>
      </c>
      <c r="L21" s="21">
        <v>12411810</v>
      </c>
      <c r="M21" s="21">
        <v>1890327263</v>
      </c>
      <c r="N21" s="24">
        <f t="shared" si="2"/>
        <v>10.252479534251373</v>
      </c>
      <c r="O21" s="23">
        <f>M21+I21</f>
        <v>18264349450</v>
      </c>
      <c r="P21" s="26">
        <f t="shared" si="4"/>
        <v>99.0594975842235</v>
      </c>
      <c r="Q21" s="27">
        <f>F21-O21</f>
        <v>173407550</v>
      </c>
    </row>
    <row r="22" spans="1:17" s="18" customFormat="1" ht="20.25" customHeight="1" hidden="1">
      <c r="A22" s="19" t="s">
        <v>18</v>
      </c>
      <c r="B22" s="20"/>
      <c r="C22" s="20"/>
      <c r="D22" s="21">
        <v>5850233000</v>
      </c>
      <c r="E22" s="21">
        <v>2779545000</v>
      </c>
      <c r="F22" s="22">
        <f>E22+D22</f>
        <v>8629778000</v>
      </c>
      <c r="G22" s="21">
        <v>8153338351</v>
      </c>
      <c r="H22" s="23"/>
      <c r="I22" s="21">
        <v>8153338351</v>
      </c>
      <c r="J22" s="24">
        <f t="shared" si="1"/>
        <v>94.47912044782612</v>
      </c>
      <c r="K22" s="21">
        <v>476439649</v>
      </c>
      <c r="L22" s="21"/>
      <c r="M22" s="21">
        <v>476439649</v>
      </c>
      <c r="N22" s="24">
        <f t="shared" si="2"/>
        <v>5.52087955217388</v>
      </c>
      <c r="O22" s="23">
        <f>M22+I22</f>
        <v>8629778000</v>
      </c>
      <c r="P22" s="26">
        <f t="shared" si="4"/>
        <v>100</v>
      </c>
      <c r="Q22" s="27">
        <f>F22-O22</f>
        <v>0</v>
      </c>
    </row>
    <row r="23" spans="1:17" s="18" customFormat="1" ht="20.25" customHeight="1">
      <c r="A23" s="19" t="s">
        <v>19</v>
      </c>
      <c r="B23" s="20">
        <v>153236000</v>
      </c>
      <c r="C23" s="20"/>
      <c r="D23" s="37">
        <f>D24+D25</f>
        <v>284492192000</v>
      </c>
      <c r="E23" s="37">
        <f>E24+E25</f>
        <v>153236000</v>
      </c>
      <c r="F23" s="22">
        <f>F24+F25</f>
        <v>284645428000</v>
      </c>
      <c r="G23" s="37">
        <f>G24+G25</f>
        <v>241358379607</v>
      </c>
      <c r="H23" s="23"/>
      <c r="I23" s="37">
        <f>I24+I25</f>
        <v>241358379607</v>
      </c>
      <c r="J23" s="24">
        <f t="shared" si="1"/>
        <v>84.79264230690542</v>
      </c>
      <c r="K23" s="37">
        <f>K24+K25</f>
        <v>40539874059</v>
      </c>
      <c r="L23" s="37">
        <f>L24+L25</f>
        <v>75000000</v>
      </c>
      <c r="M23" s="37">
        <f>M24+M25</f>
        <v>40464874059</v>
      </c>
      <c r="N23" s="24">
        <f t="shared" si="2"/>
        <v>14.215887584535523</v>
      </c>
      <c r="O23" s="23">
        <f>O24+O25</f>
        <v>281823253666</v>
      </c>
      <c r="P23" s="26">
        <f t="shared" si="4"/>
        <v>99.00852989144094</v>
      </c>
      <c r="Q23" s="27">
        <f>Q24+Q25</f>
        <v>2822174334</v>
      </c>
    </row>
    <row r="24" spans="1:17" s="18" customFormat="1" ht="20.25" customHeight="1" hidden="1">
      <c r="A24" s="19" t="s">
        <v>17</v>
      </c>
      <c r="B24" s="20"/>
      <c r="C24" s="20"/>
      <c r="D24" s="21">
        <v>199907627000</v>
      </c>
      <c r="E24" s="21">
        <v>153236000</v>
      </c>
      <c r="F24" s="22">
        <f aca="true" t="shared" si="7" ref="F24:F45">E24+D24</f>
        <v>200060863000</v>
      </c>
      <c r="G24" s="21">
        <v>187056156888</v>
      </c>
      <c r="H24" s="23"/>
      <c r="I24" s="21">
        <v>187056156888</v>
      </c>
      <c r="J24" s="24">
        <f t="shared" si="1"/>
        <v>93.49962510558599</v>
      </c>
      <c r="K24" s="21">
        <v>10770204077</v>
      </c>
      <c r="L24" s="21">
        <v>75000000</v>
      </c>
      <c r="M24" s="21">
        <v>10695204077</v>
      </c>
      <c r="N24" s="24">
        <f t="shared" si="2"/>
        <v>5.3459751780636875</v>
      </c>
      <c r="O24" s="23">
        <f aca="true" t="shared" si="8" ref="O24:O46">M24+I24</f>
        <v>197751360965</v>
      </c>
      <c r="P24" s="26">
        <f t="shared" si="4"/>
        <v>98.84560028364969</v>
      </c>
      <c r="Q24" s="27">
        <f aca="true" t="shared" si="9" ref="Q24:Q46">F24-O24</f>
        <v>2309502035</v>
      </c>
    </row>
    <row r="25" spans="1:17" s="18" customFormat="1" ht="20.25" customHeight="1" hidden="1">
      <c r="A25" s="19" t="s">
        <v>18</v>
      </c>
      <c r="B25" s="20"/>
      <c r="C25" s="20"/>
      <c r="D25" s="21">
        <v>84584565000</v>
      </c>
      <c r="E25" s="21"/>
      <c r="F25" s="22">
        <f t="shared" si="7"/>
        <v>84584565000</v>
      </c>
      <c r="G25" s="21">
        <v>54302222719</v>
      </c>
      <c r="H25" s="23"/>
      <c r="I25" s="21">
        <v>54302222719</v>
      </c>
      <c r="J25" s="24">
        <f t="shared" si="1"/>
        <v>64.1987373452828</v>
      </c>
      <c r="K25" s="21">
        <v>29769669982</v>
      </c>
      <c r="L25" s="21"/>
      <c r="M25" s="21">
        <v>29769669982</v>
      </c>
      <c r="N25" s="24">
        <f t="shared" si="2"/>
        <v>35.19515644727853</v>
      </c>
      <c r="O25" s="23">
        <f t="shared" si="8"/>
        <v>84071892701</v>
      </c>
      <c r="P25" s="26">
        <f t="shared" si="4"/>
        <v>99.39389379256133</v>
      </c>
      <c r="Q25" s="27">
        <f t="shared" si="9"/>
        <v>512672299</v>
      </c>
    </row>
    <row r="26" spans="1:17" s="18" customFormat="1" ht="20.25" customHeight="1">
      <c r="A26" s="6" t="s">
        <v>20</v>
      </c>
      <c r="B26" s="7">
        <v>410979000</v>
      </c>
      <c r="C26" s="7">
        <v>483716000</v>
      </c>
      <c r="D26" s="8">
        <v>230163262000</v>
      </c>
      <c r="E26" s="8">
        <v>894695000</v>
      </c>
      <c r="F26" s="9">
        <f t="shared" si="7"/>
        <v>231057957000</v>
      </c>
      <c r="G26" s="8">
        <v>222223481603</v>
      </c>
      <c r="H26" s="10"/>
      <c r="I26" s="8">
        <v>222223481603</v>
      </c>
      <c r="J26" s="11">
        <f t="shared" si="1"/>
        <v>96.17651107466513</v>
      </c>
      <c r="K26" s="8">
        <v>3143255998</v>
      </c>
      <c r="L26" s="12">
        <v>0</v>
      </c>
      <c r="M26" s="8">
        <v>3143255998</v>
      </c>
      <c r="N26" s="11">
        <f t="shared" si="2"/>
        <v>1.3603755693209043</v>
      </c>
      <c r="O26" s="10">
        <f t="shared" si="8"/>
        <v>225366737601</v>
      </c>
      <c r="P26" s="29">
        <f t="shared" si="4"/>
        <v>97.53688664398604</v>
      </c>
      <c r="Q26" s="17">
        <f t="shared" si="9"/>
        <v>5691219399</v>
      </c>
    </row>
    <row r="27" spans="1:17" s="18" customFormat="1" ht="20.25" customHeight="1">
      <c r="A27" s="19" t="s">
        <v>21</v>
      </c>
      <c r="B27" s="20">
        <v>450811000</v>
      </c>
      <c r="C27" s="20">
        <v>6622300000</v>
      </c>
      <c r="D27" s="21">
        <v>112216891000</v>
      </c>
      <c r="E27" s="21">
        <v>7073111000</v>
      </c>
      <c r="F27" s="22">
        <f t="shared" si="7"/>
        <v>119290002000</v>
      </c>
      <c r="G27" s="21">
        <v>114376305913</v>
      </c>
      <c r="H27" s="23">
        <v>27317677</v>
      </c>
      <c r="I27" s="21">
        <v>114348988236</v>
      </c>
      <c r="J27" s="24">
        <f t="shared" si="1"/>
        <v>95.8579816571719</v>
      </c>
      <c r="K27" s="21">
        <v>3363551356</v>
      </c>
      <c r="L27" s="25">
        <v>2817614</v>
      </c>
      <c r="M27" s="21">
        <v>3360733742</v>
      </c>
      <c r="N27" s="24">
        <f t="shared" si="2"/>
        <v>2.8172803132319504</v>
      </c>
      <c r="O27" s="23">
        <f t="shared" si="8"/>
        <v>117709721978</v>
      </c>
      <c r="P27" s="26">
        <f t="shared" si="4"/>
        <v>98.67526197040387</v>
      </c>
      <c r="Q27" s="27">
        <f t="shared" si="9"/>
        <v>1580280022</v>
      </c>
    </row>
    <row r="28" spans="1:17" s="18" customFormat="1" ht="20.25" customHeight="1">
      <c r="A28" s="19" t="s">
        <v>22</v>
      </c>
      <c r="B28" s="20">
        <v>455778000</v>
      </c>
      <c r="C28" s="20">
        <v>0</v>
      </c>
      <c r="D28" s="21">
        <v>19491542000</v>
      </c>
      <c r="E28" s="21">
        <v>455778000</v>
      </c>
      <c r="F28" s="22">
        <f t="shared" si="7"/>
        <v>19947320000</v>
      </c>
      <c r="G28" s="21">
        <v>19018068450</v>
      </c>
      <c r="H28" s="23"/>
      <c r="I28" s="21">
        <v>19018068450</v>
      </c>
      <c r="J28" s="24">
        <f t="shared" si="1"/>
        <v>95.34147168642203</v>
      </c>
      <c r="K28" s="21">
        <v>122033784</v>
      </c>
      <c r="L28" s="25">
        <v>0</v>
      </c>
      <c r="M28" s="21">
        <v>122033784</v>
      </c>
      <c r="N28" s="24">
        <f t="shared" si="2"/>
        <v>0.6117803494404261</v>
      </c>
      <c r="O28" s="23">
        <f t="shared" si="8"/>
        <v>19140102234</v>
      </c>
      <c r="P28" s="26">
        <f t="shared" si="4"/>
        <v>95.95325203586246</v>
      </c>
      <c r="Q28" s="27">
        <f t="shared" si="9"/>
        <v>807217766</v>
      </c>
    </row>
    <row r="29" spans="1:17" s="18" customFormat="1" ht="20.25" customHeight="1">
      <c r="A29" s="19" t="s">
        <v>23</v>
      </c>
      <c r="B29" s="20">
        <v>339055000</v>
      </c>
      <c r="C29" s="20">
        <v>4628030000</v>
      </c>
      <c r="D29" s="21">
        <v>36148430000</v>
      </c>
      <c r="E29" s="21">
        <v>4967085000</v>
      </c>
      <c r="F29" s="22">
        <f t="shared" si="7"/>
        <v>41115515000</v>
      </c>
      <c r="G29" s="21">
        <v>34940618382</v>
      </c>
      <c r="H29" s="23">
        <v>2001392</v>
      </c>
      <c r="I29" s="21">
        <v>34938616990</v>
      </c>
      <c r="J29" s="24">
        <f t="shared" si="1"/>
        <v>84.97672226652153</v>
      </c>
      <c r="K29" s="21">
        <v>5030005659</v>
      </c>
      <c r="L29" s="25">
        <v>0</v>
      </c>
      <c r="M29" s="21">
        <v>5030005659</v>
      </c>
      <c r="N29" s="24">
        <f t="shared" si="2"/>
        <v>12.233838391663099</v>
      </c>
      <c r="O29" s="23">
        <f t="shared" si="8"/>
        <v>39968622649</v>
      </c>
      <c r="P29" s="26">
        <f t="shared" si="4"/>
        <v>97.21056065818463</v>
      </c>
      <c r="Q29" s="27">
        <f t="shared" si="9"/>
        <v>1146892351</v>
      </c>
    </row>
    <row r="30" spans="1:17" s="18" customFormat="1" ht="20.25" customHeight="1">
      <c r="A30" s="19" t="s">
        <v>24</v>
      </c>
      <c r="B30" s="20">
        <v>87654000</v>
      </c>
      <c r="C30" s="20">
        <v>31075000000</v>
      </c>
      <c r="D30" s="21">
        <v>51150663000</v>
      </c>
      <c r="E30" s="21">
        <v>31162654000</v>
      </c>
      <c r="F30" s="22">
        <f t="shared" si="7"/>
        <v>82313317000</v>
      </c>
      <c r="G30" s="21">
        <v>43034640587</v>
      </c>
      <c r="H30" s="23"/>
      <c r="I30" s="21">
        <v>43034640587</v>
      </c>
      <c r="J30" s="24">
        <f t="shared" si="1"/>
        <v>52.281504567480866</v>
      </c>
      <c r="K30" s="21">
        <v>38713020286</v>
      </c>
      <c r="L30" s="25">
        <v>32975237</v>
      </c>
      <c r="M30" s="21">
        <v>38680045049</v>
      </c>
      <c r="N30" s="24">
        <f t="shared" si="2"/>
        <v>46.991235997694034</v>
      </c>
      <c r="O30" s="23">
        <f t="shared" si="8"/>
        <v>81714685636</v>
      </c>
      <c r="P30" s="26">
        <f t="shared" si="4"/>
        <v>99.27274056517489</v>
      </c>
      <c r="Q30" s="27">
        <f t="shared" si="9"/>
        <v>598631364</v>
      </c>
    </row>
    <row r="31" spans="1:17" s="18" customFormat="1" ht="20.25" customHeight="1">
      <c r="A31" s="6" t="s">
        <v>25</v>
      </c>
      <c r="B31" s="7">
        <v>0</v>
      </c>
      <c r="C31" s="7">
        <v>0</v>
      </c>
      <c r="D31" s="8">
        <v>225933000</v>
      </c>
      <c r="E31" s="12">
        <v>0</v>
      </c>
      <c r="F31" s="9">
        <f t="shared" si="7"/>
        <v>225933000</v>
      </c>
      <c r="G31" s="8">
        <v>216621731</v>
      </c>
      <c r="H31" s="10"/>
      <c r="I31" s="8">
        <v>216621731</v>
      </c>
      <c r="J31" s="11">
        <f t="shared" si="1"/>
        <v>95.87874768183488</v>
      </c>
      <c r="K31" s="12">
        <v>0</v>
      </c>
      <c r="L31" s="12">
        <v>0</v>
      </c>
      <c r="M31" s="8">
        <v>0</v>
      </c>
      <c r="N31" s="11">
        <f t="shared" si="2"/>
        <v>0</v>
      </c>
      <c r="O31" s="10">
        <f t="shared" si="8"/>
        <v>216621731</v>
      </c>
      <c r="P31" s="29">
        <f t="shared" si="4"/>
        <v>95.87874768183488</v>
      </c>
      <c r="Q31" s="17">
        <f t="shared" si="9"/>
        <v>9311269</v>
      </c>
    </row>
    <row r="32" spans="1:17" s="18" customFormat="1" ht="20.25" customHeight="1">
      <c r="A32" s="19" t="s">
        <v>26</v>
      </c>
      <c r="B32" s="20">
        <v>16000000</v>
      </c>
      <c r="C32" s="20">
        <v>100000000</v>
      </c>
      <c r="D32" s="21">
        <v>1299197000</v>
      </c>
      <c r="E32" s="21">
        <v>116000000</v>
      </c>
      <c r="F32" s="22">
        <f t="shared" si="7"/>
        <v>1415197000</v>
      </c>
      <c r="G32" s="21">
        <v>1399270345</v>
      </c>
      <c r="H32" s="23"/>
      <c r="I32" s="21">
        <v>1399270345</v>
      </c>
      <c r="J32" s="24">
        <f t="shared" si="1"/>
        <v>98.87459802416201</v>
      </c>
      <c r="K32" s="21">
        <v>5384000</v>
      </c>
      <c r="L32" s="25">
        <v>0</v>
      </c>
      <c r="M32" s="21">
        <v>5384000</v>
      </c>
      <c r="N32" s="24">
        <f t="shared" si="2"/>
        <v>0.38044173355370314</v>
      </c>
      <c r="O32" s="23">
        <f t="shared" si="8"/>
        <v>1404654345</v>
      </c>
      <c r="P32" s="26">
        <f t="shared" si="4"/>
        <v>99.2550397577157</v>
      </c>
      <c r="Q32" s="27">
        <f t="shared" si="9"/>
        <v>10542655</v>
      </c>
    </row>
    <row r="33" spans="1:17" s="18" customFormat="1" ht="20.25" customHeight="1">
      <c r="A33" s="19" t="s">
        <v>27</v>
      </c>
      <c r="B33" s="20">
        <v>1650000</v>
      </c>
      <c r="C33" s="20">
        <v>1088034000</v>
      </c>
      <c r="D33" s="21">
        <v>157417423000</v>
      </c>
      <c r="E33" s="21">
        <v>1089684000</v>
      </c>
      <c r="F33" s="22">
        <f t="shared" si="7"/>
        <v>158507107000</v>
      </c>
      <c r="G33" s="21">
        <v>154525094140</v>
      </c>
      <c r="H33" s="23">
        <v>84992263</v>
      </c>
      <c r="I33" s="21">
        <v>154440101877</v>
      </c>
      <c r="J33" s="24">
        <f t="shared" si="1"/>
        <v>97.43418121750213</v>
      </c>
      <c r="K33" s="21">
        <v>25153821</v>
      </c>
      <c r="L33" s="25">
        <v>0</v>
      </c>
      <c r="M33" s="21">
        <v>25153821</v>
      </c>
      <c r="N33" s="24">
        <f t="shared" si="2"/>
        <v>0.01586920705076019</v>
      </c>
      <c r="O33" s="23">
        <f t="shared" si="8"/>
        <v>154465255698</v>
      </c>
      <c r="P33" s="26">
        <f t="shared" si="4"/>
        <v>97.4500504245529</v>
      </c>
      <c r="Q33" s="27">
        <f t="shared" si="9"/>
        <v>4041851302</v>
      </c>
    </row>
    <row r="34" spans="1:17" s="18" customFormat="1" ht="20.25" customHeight="1">
      <c r="A34" s="19" t="s">
        <v>28</v>
      </c>
      <c r="B34" s="20">
        <v>0</v>
      </c>
      <c r="C34" s="20">
        <v>0</v>
      </c>
      <c r="D34" s="21">
        <v>18948382000</v>
      </c>
      <c r="E34" s="25">
        <v>0</v>
      </c>
      <c r="F34" s="22">
        <f t="shared" si="7"/>
        <v>18948382000</v>
      </c>
      <c r="G34" s="21">
        <v>17877773648</v>
      </c>
      <c r="H34" s="23"/>
      <c r="I34" s="21">
        <v>17877773648</v>
      </c>
      <c r="J34" s="24">
        <f t="shared" si="1"/>
        <v>94.34986928171493</v>
      </c>
      <c r="K34" s="21">
        <v>813768101</v>
      </c>
      <c r="L34" s="25">
        <v>0</v>
      </c>
      <c r="M34" s="21">
        <v>813768101</v>
      </c>
      <c r="N34" s="24">
        <f t="shared" si="2"/>
        <v>4.294657459407352</v>
      </c>
      <c r="O34" s="23">
        <f t="shared" si="8"/>
        <v>18691541749</v>
      </c>
      <c r="P34" s="26">
        <f t="shared" si="4"/>
        <v>98.64452674112228</v>
      </c>
      <c r="Q34" s="27">
        <f t="shared" si="9"/>
        <v>256840251</v>
      </c>
    </row>
    <row r="35" spans="1:17" s="18" customFormat="1" ht="20.25" customHeight="1">
      <c r="A35" s="19" t="s">
        <v>29</v>
      </c>
      <c r="B35" s="20">
        <v>0</v>
      </c>
      <c r="C35" s="20">
        <v>0</v>
      </c>
      <c r="D35" s="21">
        <v>2823183000</v>
      </c>
      <c r="E35" s="25">
        <v>0</v>
      </c>
      <c r="F35" s="22">
        <f t="shared" si="7"/>
        <v>2823183000</v>
      </c>
      <c r="G35" s="21">
        <v>2745237969</v>
      </c>
      <c r="H35" s="23"/>
      <c r="I35" s="21">
        <v>2745237969</v>
      </c>
      <c r="J35" s="24">
        <f t="shared" si="1"/>
        <v>97.23910809182401</v>
      </c>
      <c r="K35" s="21">
        <v>47293532</v>
      </c>
      <c r="L35" s="25">
        <v>0</v>
      </c>
      <c r="M35" s="21">
        <v>47293532</v>
      </c>
      <c r="N35" s="24">
        <f t="shared" si="2"/>
        <v>1.6751847825663444</v>
      </c>
      <c r="O35" s="23">
        <f t="shared" si="8"/>
        <v>2792531501</v>
      </c>
      <c r="P35" s="26">
        <f t="shared" si="4"/>
        <v>98.91429287439037</v>
      </c>
      <c r="Q35" s="27">
        <f t="shared" si="9"/>
        <v>30651499</v>
      </c>
    </row>
    <row r="36" spans="1:17" s="18" customFormat="1" ht="20.25" customHeight="1">
      <c r="A36" s="6" t="s">
        <v>30</v>
      </c>
      <c r="B36" s="7">
        <v>711329000</v>
      </c>
      <c r="C36" s="7">
        <v>5600000000</v>
      </c>
      <c r="D36" s="8">
        <v>42221363000</v>
      </c>
      <c r="E36" s="8">
        <v>6311329000</v>
      </c>
      <c r="F36" s="9">
        <f t="shared" si="7"/>
        <v>48532692000</v>
      </c>
      <c r="G36" s="8">
        <v>47370211752</v>
      </c>
      <c r="H36" s="10">
        <v>334292300</v>
      </c>
      <c r="I36" s="8">
        <v>47035919452</v>
      </c>
      <c r="J36" s="11">
        <f t="shared" si="1"/>
        <v>96.91594987560138</v>
      </c>
      <c r="K36" s="8">
        <v>74771765</v>
      </c>
      <c r="L36" s="8">
        <v>25740000</v>
      </c>
      <c r="M36" s="8">
        <v>49031765</v>
      </c>
      <c r="N36" s="11">
        <f t="shared" si="2"/>
        <v>0.1010283233413057</v>
      </c>
      <c r="O36" s="10">
        <f t="shared" si="8"/>
        <v>47084951217</v>
      </c>
      <c r="P36" s="29">
        <f t="shared" si="4"/>
        <v>97.01697819894268</v>
      </c>
      <c r="Q36" s="17">
        <f t="shared" si="9"/>
        <v>1447740783</v>
      </c>
    </row>
    <row r="37" spans="1:17" s="18" customFormat="1" ht="20.25" customHeight="1">
      <c r="A37" s="19" t="s">
        <v>31</v>
      </c>
      <c r="B37" s="20">
        <v>0</v>
      </c>
      <c r="C37" s="20">
        <v>0</v>
      </c>
      <c r="D37" s="21">
        <v>21731343000</v>
      </c>
      <c r="E37" s="25">
        <v>0</v>
      </c>
      <c r="F37" s="22">
        <f t="shared" si="7"/>
        <v>21731343000</v>
      </c>
      <c r="G37" s="21">
        <v>20570494471</v>
      </c>
      <c r="H37" s="23">
        <v>38768</v>
      </c>
      <c r="I37" s="21">
        <v>20570455703</v>
      </c>
      <c r="J37" s="24">
        <f t="shared" si="1"/>
        <v>94.65800481360034</v>
      </c>
      <c r="K37" s="21">
        <v>39313026</v>
      </c>
      <c r="L37" s="25">
        <v>0</v>
      </c>
      <c r="M37" s="21">
        <v>39313026</v>
      </c>
      <c r="N37" s="24">
        <f t="shared" si="2"/>
        <v>0.18090472365191604</v>
      </c>
      <c r="O37" s="23">
        <f t="shared" si="8"/>
        <v>20609768729</v>
      </c>
      <c r="P37" s="26">
        <f t="shared" si="4"/>
        <v>94.83890953725226</v>
      </c>
      <c r="Q37" s="27">
        <f t="shared" si="9"/>
        <v>1121574271</v>
      </c>
    </row>
    <row r="38" spans="1:17" s="18" customFormat="1" ht="20.25" customHeight="1">
      <c r="A38" s="19" t="s">
        <v>32</v>
      </c>
      <c r="B38" s="20">
        <v>40000000</v>
      </c>
      <c r="C38" s="20">
        <v>280000000</v>
      </c>
      <c r="D38" s="21">
        <v>22961787000</v>
      </c>
      <c r="E38" s="21">
        <v>320000000</v>
      </c>
      <c r="F38" s="22">
        <f t="shared" si="7"/>
        <v>23281787000</v>
      </c>
      <c r="G38" s="21">
        <v>22173247029</v>
      </c>
      <c r="H38" s="23">
        <v>71943601</v>
      </c>
      <c r="I38" s="21">
        <v>22101303428</v>
      </c>
      <c r="J38" s="24">
        <f t="shared" si="1"/>
        <v>94.92958348944607</v>
      </c>
      <c r="K38" s="21">
        <v>286226847</v>
      </c>
      <c r="L38" s="21">
        <v>26000</v>
      </c>
      <c r="M38" s="21">
        <v>286200847</v>
      </c>
      <c r="N38" s="24">
        <f t="shared" si="2"/>
        <v>1.229290719823182</v>
      </c>
      <c r="O38" s="23">
        <f t="shared" si="8"/>
        <v>22387504275</v>
      </c>
      <c r="P38" s="26">
        <f t="shared" si="4"/>
        <v>96.15887420926924</v>
      </c>
      <c r="Q38" s="27">
        <f t="shared" si="9"/>
        <v>894282725</v>
      </c>
    </row>
    <row r="39" spans="1:17" s="18" customFormat="1" ht="20.25" customHeight="1">
      <c r="A39" s="38" t="s">
        <v>33</v>
      </c>
      <c r="B39" s="39">
        <v>1000000</v>
      </c>
      <c r="C39" s="39">
        <v>1792000000</v>
      </c>
      <c r="D39" s="21">
        <f>13575462272-7076850-14426937-1174885-2835462-25839138</f>
        <v>13524109000</v>
      </c>
      <c r="E39" s="21">
        <v>1793000000</v>
      </c>
      <c r="F39" s="22">
        <f t="shared" si="7"/>
        <v>15317109000</v>
      </c>
      <c r="G39" s="21">
        <f>14852175239-25839138-2835462-1174885-7076850-14426937</f>
        <v>14800821967</v>
      </c>
      <c r="H39" s="23">
        <v>1814354</v>
      </c>
      <c r="I39" s="21">
        <f>G39-H39</f>
        <v>14799007613</v>
      </c>
      <c r="J39" s="24">
        <f t="shared" si="1"/>
        <v>96.6174988569971</v>
      </c>
      <c r="K39" s="21">
        <v>452367501</v>
      </c>
      <c r="L39" s="25">
        <v>0</v>
      </c>
      <c r="M39" s="21">
        <f>K39-L39</f>
        <v>452367501</v>
      </c>
      <c r="N39" s="24">
        <f t="shared" si="2"/>
        <v>2.953347795592497</v>
      </c>
      <c r="O39" s="23">
        <f t="shared" si="8"/>
        <v>15251375114</v>
      </c>
      <c r="P39" s="26">
        <f t="shared" si="4"/>
        <v>99.5708466525896</v>
      </c>
      <c r="Q39" s="27">
        <f t="shared" si="9"/>
        <v>65733886</v>
      </c>
    </row>
    <row r="40" spans="1:17" s="18" customFormat="1" ht="20.25" customHeight="1">
      <c r="A40" s="19" t="s">
        <v>34</v>
      </c>
      <c r="B40" s="20">
        <v>45000000</v>
      </c>
      <c r="C40" s="20"/>
      <c r="D40" s="21">
        <f>SUM(D41:D43)</f>
        <v>46527734000</v>
      </c>
      <c r="E40" s="21">
        <f>SUM(E41:E43)</f>
        <v>45000000</v>
      </c>
      <c r="F40" s="22">
        <f t="shared" si="7"/>
        <v>46572734000</v>
      </c>
      <c r="G40" s="21">
        <f>SUM(G41:G43)</f>
        <v>44927126832</v>
      </c>
      <c r="H40" s="23"/>
      <c r="I40" s="21">
        <f>G40-H40</f>
        <v>44927126832</v>
      </c>
      <c r="J40" s="24">
        <f t="shared" si="1"/>
        <v>96.46658672003237</v>
      </c>
      <c r="K40" s="21">
        <f>SUM(K41:K43)</f>
        <v>1636591000</v>
      </c>
      <c r="L40" s="25">
        <v>0</v>
      </c>
      <c r="M40" s="21">
        <f>K40-L40</f>
        <v>1636591000</v>
      </c>
      <c r="N40" s="24">
        <f t="shared" si="2"/>
        <v>3.514053952683989</v>
      </c>
      <c r="O40" s="23">
        <f t="shared" si="8"/>
        <v>46563717832</v>
      </c>
      <c r="P40" s="26">
        <f t="shared" si="4"/>
        <v>99.98064067271636</v>
      </c>
      <c r="Q40" s="27">
        <f t="shared" si="9"/>
        <v>9016168</v>
      </c>
    </row>
    <row r="41" spans="1:17" s="18" customFormat="1" ht="20.25" customHeight="1">
      <c r="A41" s="19" t="s">
        <v>35</v>
      </c>
      <c r="B41" s="20">
        <v>45000000</v>
      </c>
      <c r="C41" s="20"/>
      <c r="D41" s="21">
        <v>40433395000</v>
      </c>
      <c r="E41" s="21">
        <v>45000000</v>
      </c>
      <c r="F41" s="22">
        <f t="shared" si="7"/>
        <v>40478395000</v>
      </c>
      <c r="G41" s="21">
        <v>39136303207</v>
      </c>
      <c r="H41" s="23"/>
      <c r="I41" s="21">
        <v>39136303207</v>
      </c>
      <c r="J41" s="24">
        <f>E41/D41*100</f>
        <v>0.11129414188444972</v>
      </c>
      <c r="K41" s="21">
        <v>1342091000</v>
      </c>
      <c r="L41" s="25">
        <v>0</v>
      </c>
      <c r="M41" s="21">
        <v>1342091000</v>
      </c>
      <c r="N41" s="24">
        <f t="shared" si="2"/>
        <v>3.315573653550246</v>
      </c>
      <c r="O41" s="23">
        <f t="shared" si="8"/>
        <v>40478394207</v>
      </c>
      <c r="P41" s="26">
        <f t="shared" si="4"/>
        <v>99.99999804093022</v>
      </c>
      <c r="Q41" s="27">
        <f t="shared" si="9"/>
        <v>793</v>
      </c>
    </row>
    <row r="42" spans="1:17" s="18" customFormat="1" ht="20.25" customHeight="1">
      <c r="A42" s="40" t="s">
        <v>36</v>
      </c>
      <c r="B42" s="41"/>
      <c r="C42" s="41"/>
      <c r="D42" s="21">
        <v>4709339000</v>
      </c>
      <c r="E42" s="25">
        <v>0</v>
      </c>
      <c r="F42" s="22">
        <f t="shared" si="7"/>
        <v>4709339000</v>
      </c>
      <c r="G42" s="21">
        <v>4700323625</v>
      </c>
      <c r="H42" s="23"/>
      <c r="I42" s="21">
        <v>4700323625</v>
      </c>
      <c r="J42" s="24">
        <f>I42/F42*100</f>
        <v>99.8085638982456</v>
      </c>
      <c r="K42" s="25">
        <v>0</v>
      </c>
      <c r="L42" s="25">
        <v>0</v>
      </c>
      <c r="M42" s="21">
        <v>0</v>
      </c>
      <c r="N42" s="24">
        <f t="shared" si="2"/>
        <v>0</v>
      </c>
      <c r="O42" s="23">
        <f t="shared" si="8"/>
        <v>4700323625</v>
      </c>
      <c r="P42" s="26">
        <f t="shared" si="4"/>
        <v>99.8085638982456</v>
      </c>
      <c r="Q42" s="27">
        <f t="shared" si="9"/>
        <v>9015375</v>
      </c>
    </row>
    <row r="43" spans="1:17" s="18" customFormat="1" ht="20.25" customHeight="1">
      <c r="A43" s="19" t="s">
        <v>37</v>
      </c>
      <c r="B43" s="20"/>
      <c r="C43" s="20"/>
      <c r="D43" s="21">
        <v>1385000000</v>
      </c>
      <c r="E43" s="25">
        <v>0</v>
      </c>
      <c r="F43" s="22">
        <f t="shared" si="7"/>
        <v>1385000000</v>
      </c>
      <c r="G43" s="21">
        <v>1090500000</v>
      </c>
      <c r="H43" s="23"/>
      <c r="I43" s="21">
        <v>1090500000</v>
      </c>
      <c r="J43" s="24">
        <f>E43/D43*100</f>
        <v>0</v>
      </c>
      <c r="K43" s="21">
        <v>294500000</v>
      </c>
      <c r="L43" s="25">
        <v>0</v>
      </c>
      <c r="M43" s="21">
        <v>294500000</v>
      </c>
      <c r="N43" s="24">
        <f t="shared" si="2"/>
        <v>21.263537906137184</v>
      </c>
      <c r="O43" s="23">
        <f t="shared" si="8"/>
        <v>1385000000</v>
      </c>
      <c r="P43" s="26">
        <f t="shared" si="4"/>
        <v>100</v>
      </c>
      <c r="Q43" s="27">
        <f t="shared" si="9"/>
        <v>0</v>
      </c>
    </row>
    <row r="44" spans="1:17" s="18" customFormat="1" ht="20.25" customHeight="1">
      <c r="A44" s="19" t="s">
        <v>38</v>
      </c>
      <c r="B44" s="20"/>
      <c r="C44" s="20"/>
      <c r="D44" s="21">
        <v>10331884000</v>
      </c>
      <c r="E44" s="25">
        <v>0</v>
      </c>
      <c r="F44" s="22">
        <f t="shared" si="7"/>
        <v>10331884000</v>
      </c>
      <c r="G44" s="21">
        <v>6580086241</v>
      </c>
      <c r="H44" s="23"/>
      <c r="I44" s="21">
        <v>6580086241</v>
      </c>
      <c r="J44" s="24">
        <f>I44/F44*100</f>
        <v>63.687186586686416</v>
      </c>
      <c r="K44" s="25">
        <v>0</v>
      </c>
      <c r="L44" s="25">
        <v>0</v>
      </c>
      <c r="M44" s="21">
        <v>0</v>
      </c>
      <c r="N44" s="24">
        <f t="shared" si="2"/>
        <v>0</v>
      </c>
      <c r="O44" s="23">
        <f t="shared" si="8"/>
        <v>6580086241</v>
      </c>
      <c r="P44" s="26">
        <f t="shared" si="4"/>
        <v>63.687186586686416</v>
      </c>
      <c r="Q44" s="27">
        <f t="shared" si="9"/>
        <v>3751797759</v>
      </c>
    </row>
    <row r="45" spans="1:17" s="43" customFormat="1" ht="20.25" customHeight="1">
      <c r="A45" s="19" t="s">
        <v>39</v>
      </c>
      <c r="B45" s="20"/>
      <c r="C45" s="20"/>
      <c r="D45" s="21">
        <v>9600000000</v>
      </c>
      <c r="E45" s="42">
        <v>-9587019000</v>
      </c>
      <c r="F45" s="22">
        <f t="shared" si="7"/>
        <v>12981000</v>
      </c>
      <c r="G45" s="25">
        <v>0</v>
      </c>
      <c r="H45" s="23"/>
      <c r="I45" s="25">
        <v>0</v>
      </c>
      <c r="J45" s="24">
        <f>I45/F45*100</f>
        <v>0</v>
      </c>
      <c r="K45" s="25">
        <v>0</v>
      </c>
      <c r="L45" s="25">
        <v>0</v>
      </c>
      <c r="M45" s="21">
        <v>0</v>
      </c>
      <c r="N45" s="24">
        <f t="shared" si="2"/>
        <v>0</v>
      </c>
      <c r="O45" s="23">
        <f t="shared" si="8"/>
        <v>0</v>
      </c>
      <c r="P45" s="26">
        <f t="shared" si="4"/>
        <v>0</v>
      </c>
      <c r="Q45" s="27">
        <f t="shared" si="9"/>
        <v>12981000</v>
      </c>
    </row>
    <row r="46" spans="1:17" ht="20.25" customHeight="1" thickBot="1">
      <c r="A46" s="44" t="s">
        <v>40</v>
      </c>
      <c r="B46" s="45">
        <f>SUM(B7:B12)+SUM(B18:B20)+B23+SUM(B26:B40)+SUM(B44:B45)</f>
        <v>9587019000</v>
      </c>
      <c r="C46" s="45">
        <f>SUM(C7:C12)+SUM(C18:C20)+C23+SUM(C26:C40)+SUM(C44:C45)</f>
        <v>63757062000</v>
      </c>
      <c r="D46" s="45">
        <f>SUM(D7:D12)+SUM(D18:D20)+D23+SUM(D26:D40)+SUM(D44:D45)</f>
        <v>1253440211000</v>
      </c>
      <c r="E46" s="45">
        <f>SUM(E7:E12)+SUM(E18:E20)+E23+SUM(E26:E40)+SUM(E44:E45)</f>
        <v>63757062000</v>
      </c>
      <c r="F46" s="46">
        <f>D46+E46</f>
        <v>1317197273000</v>
      </c>
      <c r="G46" s="45">
        <f>SUM(G7:G12)+SUM(G18:G20)+G23+SUM(G26:G40)+SUM(G44:G45)</f>
        <v>1178751914717</v>
      </c>
      <c r="H46" s="45">
        <f>SUM(H7:H12)+SUM(H18:H20)+H23+SUM(H26:H40)+SUM(H44:H45)</f>
        <v>941013249</v>
      </c>
      <c r="I46" s="45">
        <f>G46-H46</f>
        <v>1177810901468</v>
      </c>
      <c r="J46" s="47">
        <f>I46/F46*100</f>
        <v>89.41795778133226</v>
      </c>
      <c r="K46" s="45">
        <f>SUM(K7:K12)+SUM(K18:K20)+K23+SUM(K26:K40)+SUM(K44:K45)</f>
        <v>104521354459</v>
      </c>
      <c r="L46" s="45">
        <f>SUM(L7:L12)+SUM(L18:L20)+L23+SUM(L26:L40)+SUM(L44:L45)</f>
        <v>149152971</v>
      </c>
      <c r="M46" s="45">
        <f>K46-L46</f>
        <v>104372201488</v>
      </c>
      <c r="N46" s="47">
        <f t="shared" si="2"/>
        <v>7.923809411652191</v>
      </c>
      <c r="O46" s="48">
        <f t="shared" si="8"/>
        <v>1282183102956</v>
      </c>
      <c r="P46" s="49">
        <f t="shared" si="4"/>
        <v>97.34176719298446</v>
      </c>
      <c r="Q46" s="50">
        <f t="shared" si="9"/>
        <v>35014170044</v>
      </c>
    </row>
    <row r="47" spans="1:17" s="53" customFormat="1" ht="17.25" hidden="1" thickBot="1">
      <c r="A47" s="2"/>
      <c r="B47" s="2"/>
      <c r="C47" s="2"/>
      <c r="D47" s="3"/>
      <c r="E47" s="3"/>
      <c r="F47" s="3"/>
      <c r="G47" s="3"/>
      <c r="H47" s="3"/>
      <c r="I47" s="2"/>
      <c r="J47" s="2"/>
      <c r="K47" s="2"/>
      <c r="L47" s="3"/>
      <c r="M47" s="51">
        <v>104372201488</v>
      </c>
      <c r="N47" s="51"/>
      <c r="O47" s="51">
        <v>1282183102956</v>
      </c>
      <c r="P47" s="52"/>
      <c r="Q47" s="2"/>
    </row>
    <row r="48" spans="1:17" ht="16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3:16" ht="16.5">
      <c r="M49" s="54"/>
      <c r="N49" s="54"/>
      <c r="O49" s="55"/>
      <c r="P49" s="56"/>
    </row>
  </sheetData>
  <mergeCells count="5">
    <mergeCell ref="D5:F5"/>
    <mergeCell ref="Q5:Q6"/>
    <mergeCell ref="A1:Q1"/>
    <mergeCell ref="A2:Q2"/>
    <mergeCell ref="A3:Q3"/>
  </mergeCells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歲出機關別決算總表</dc:title>
  <dc:subject>歲出機關別決算總表</dc:subject>
  <dc:creator>行政院主計處</dc:creator>
  <cp:keywords/>
  <dc:description> </dc:description>
  <cp:lastModifiedBy>Administrator</cp:lastModifiedBy>
  <cp:lastPrinted>1999-11-11T02:35:29Z</cp:lastPrinted>
  <dcterms:created xsi:type="dcterms:W3CDTF">1999-11-03T01:47:44Z</dcterms:created>
  <dcterms:modified xsi:type="dcterms:W3CDTF">2008-11-13T09:47:24Z</dcterms:modified>
  <cp:category>I14</cp:category>
  <cp:version/>
  <cp:contentType/>
  <cp:contentStatus/>
</cp:coreProperties>
</file>