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7830" activeTab="0"/>
  </bookViews>
  <sheets>
    <sheet name="表2ok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#REF!</definedName>
    <definedName name="\a" localSheetId="0">#REF!</definedName>
    <definedName name="\a">#REF!</definedName>
    <definedName name="\c">#REF!</definedName>
    <definedName name="\e">'[2]主管明細'!#REF!</definedName>
    <definedName name="\m">#REF!</definedName>
    <definedName name="\p">#REF!</definedName>
    <definedName name="\q" localSheetId="0">#REF!</definedName>
    <definedName name="\q">#REF!</definedName>
    <definedName name="\s">#REF!</definedName>
    <definedName name="\w" localSheetId="0">#REF!</definedName>
    <definedName name="\w">#REF!</definedName>
    <definedName name="\z">#REF!</definedName>
    <definedName name="_2">#REF!</definedName>
    <definedName name="_Fill" localSheetId="0" hidden="1">#REF!</definedName>
    <definedName name="_Fill" hidden="1">#REF!</definedName>
    <definedName name="_Parse_Out" localSheetId="0" hidden="1">#REF!</definedName>
    <definedName name="_Parse_Out" hidden="1">#REF!</definedName>
    <definedName name="A" localSheetId="0">#REF!</definedName>
    <definedName name="A">#REF!</definedName>
    <definedName name="A1_">#REF!</definedName>
    <definedName name="B">#REF!</definedName>
    <definedName name="BECAUSE">#REF!</definedName>
    <definedName name="C_" localSheetId="0">#REF!</definedName>
    <definedName name="C_">#REF!</definedName>
    <definedName name="CHEN">#REF!</definedName>
    <definedName name="CL">#REF!</definedName>
    <definedName name="D" localSheetId="0">#REF!</definedName>
    <definedName name="D">#REF!</definedName>
    <definedName name="FUNCTION">#REF!</definedName>
    <definedName name="G土地全年預算數">'[6]DATA'!#REF!</definedName>
    <definedName name="HH">#REF!</definedName>
    <definedName name="HWA">#REF!</definedName>
    <definedName name="I">#REF!</definedName>
    <definedName name="INPUT">#REF!</definedName>
    <definedName name="I累計土地預算數8507">'[6]DATA'!#REF!</definedName>
    <definedName name="K累計土地實支數8507">'[6]DATA'!#REF!</definedName>
    <definedName name="L累計契約責任數8507">'[6]DATA'!#REF!</definedName>
    <definedName name="NAME">'[3]機關明細'!#REF!</definedName>
    <definedName name="NEW">#REF!</definedName>
    <definedName name="ONE">#REF!</definedName>
    <definedName name="_xlnm.Print_Area" localSheetId="0">'表2ok'!$A$1:$J$65</definedName>
    <definedName name="Print_Area_MI">#REF!</definedName>
    <definedName name="_xlnm.Print_Titles" localSheetId="0">'表2ok'!$1:$6</definedName>
    <definedName name="T">#REF!</definedName>
    <definedName name="TT" localSheetId="0">#REF!</definedName>
    <definedName name="TT">#REF!</definedName>
    <definedName name="表6">#REF!</definedName>
  </definedNames>
  <calcPr fullCalcOnLoad="1"/>
</workbook>
</file>

<file path=xl/sharedStrings.xml><?xml version="1.0" encoding="utf-8"?>
<sst xmlns="http://schemas.openxmlformats.org/spreadsheetml/2006/main" count="80" uniqueCount="75">
  <si>
    <t>表Q01-A3</t>
  </si>
  <si>
    <t>單位：百萬元</t>
  </si>
  <si>
    <t>本 年 度 預 算 數</t>
  </si>
  <si>
    <t>機　　關　　名　　稱</t>
  </si>
  <si>
    <t>合  計</t>
  </si>
  <si>
    <t>經常門</t>
  </si>
  <si>
    <t>資本門</t>
  </si>
  <si>
    <t>資 本 門</t>
  </si>
  <si>
    <t>金  額</t>
  </si>
  <si>
    <t>占預算%</t>
  </si>
  <si>
    <t xml:space="preserve">  行政院</t>
  </si>
  <si>
    <t xml:space="preserve">  公務人力發展中心</t>
  </si>
  <si>
    <t xml:space="preserve">  地方行政研習中心</t>
  </si>
  <si>
    <t xml:space="preserve">  國立故宮博物院</t>
  </si>
  <si>
    <t xml:space="preserve">  經濟建設委員會</t>
  </si>
  <si>
    <t xml:space="preserve">  客家委員會及所屬</t>
  </si>
  <si>
    <t xml:space="preserve">  中央選舉委員會及所屬</t>
  </si>
  <si>
    <t xml:space="preserve">  研究發展考核委員會</t>
  </si>
  <si>
    <t xml:space="preserve">  檔案管理局</t>
  </si>
  <si>
    <t xml:space="preserve">  公平交易委員會</t>
  </si>
  <si>
    <t xml:space="preserve">  國家通訊傳播委員會</t>
  </si>
  <si>
    <t xml:space="preserve">  大陸委員會</t>
  </si>
  <si>
    <t xml:space="preserve">  公共工程委員會</t>
  </si>
  <si>
    <t>　福建省政府</t>
  </si>
  <si>
    <t xml:space="preserve">                    102年度中央政府各機關歲出預算截至12月底執行情形表</t>
  </si>
  <si>
    <t xml:space="preserve">           累     計    執    行    數</t>
  </si>
  <si>
    <t xml:space="preserve">   合     計</t>
  </si>
  <si>
    <t xml:space="preserve">    經 常 門</t>
  </si>
  <si>
    <r>
      <t>占預算</t>
    </r>
    <r>
      <rPr>
        <sz val="6"/>
        <rFont val="Times New Roman"/>
        <family val="1"/>
      </rPr>
      <t>%</t>
    </r>
  </si>
  <si>
    <t>合                        計</t>
  </si>
  <si>
    <t>1.總統府主管</t>
  </si>
  <si>
    <t>2.行政院主管</t>
  </si>
  <si>
    <t xml:space="preserve">  主計總處</t>
  </si>
  <si>
    <t xml:space="preserve">  人事行政總處</t>
  </si>
  <si>
    <t xml:space="preserve">  飛航安全調查委員會</t>
  </si>
  <si>
    <t xml:space="preserve">  原住民族委員會</t>
  </si>
  <si>
    <t xml:space="preserve">  文化園區管理局</t>
  </si>
  <si>
    <t>3.立法院主管</t>
  </si>
  <si>
    <t>4.司法院主管</t>
  </si>
  <si>
    <t>5.考試院主管</t>
  </si>
  <si>
    <t>6.監察院主管</t>
  </si>
  <si>
    <t>7.內政部主管</t>
  </si>
  <si>
    <t>8.外交部主管</t>
  </si>
  <si>
    <t>9.國防部主管</t>
  </si>
  <si>
    <t>10.財政部主管</t>
  </si>
  <si>
    <t>11.教育部主管</t>
  </si>
  <si>
    <t>12.法務部主管</t>
  </si>
  <si>
    <t>13.經濟部主管</t>
  </si>
  <si>
    <t>14.交通部主管</t>
  </si>
  <si>
    <t>15.蒙藏委員會主管</t>
  </si>
  <si>
    <t>16.僑務委員會主管</t>
  </si>
  <si>
    <r>
      <t>17.</t>
    </r>
    <r>
      <rPr>
        <sz val="12"/>
        <rFont val="標楷體"/>
        <family val="4"/>
      </rPr>
      <t>國軍退除役官兵輔導委員會主管</t>
    </r>
  </si>
  <si>
    <t>18.國家科學委員會主管</t>
  </si>
  <si>
    <t>19.原子能委員會主管</t>
  </si>
  <si>
    <t>20.農業委員會主管</t>
  </si>
  <si>
    <t>21.勞工委員會主管</t>
  </si>
  <si>
    <t>22.衛生署（衛生福利部）主管</t>
  </si>
  <si>
    <t>23.環境保護署主管</t>
  </si>
  <si>
    <t>24.文化部主管</t>
  </si>
  <si>
    <t>25.海岸巡防署主管</t>
  </si>
  <si>
    <t>26.金融監督管理委員會主管</t>
  </si>
  <si>
    <t>27.省市地方政府</t>
  </si>
  <si>
    <t>　臺灣省政府</t>
  </si>
  <si>
    <t>　臺灣省諮議會</t>
  </si>
  <si>
    <t>　補助直轄市及縣市政府</t>
  </si>
  <si>
    <t xml:space="preserve">  直轄市與縣市平衡預算及繳款專案補助</t>
  </si>
  <si>
    <t xml:space="preserve">  直轄市及縣市保障財源補助</t>
  </si>
  <si>
    <t>28.調整軍公教人員待遇準備</t>
  </si>
  <si>
    <t>28.災害準備金</t>
  </si>
  <si>
    <t>29.第二預備金</t>
  </si>
  <si>
    <t>-</t>
  </si>
  <si>
    <t>註：1.表列累計執行數，含支出實現數、應付數及保留數。</t>
  </si>
  <si>
    <t xml:space="preserve">    2.表列第二預備金0.33億元為尚未動支之預算數，該預備金原預算數75億元，截至12月底止已動支74.67億元，係總統府、行政院、考試院、內政</t>
  </si>
  <si>
    <t xml:space="preserve">      部、外交部、財政部、教育部、法務部、經濟部、僑務委員會、農業委員會、勞工委員會、衛生署（衛生福利部）、文化部、海岸巡防署等主管</t>
  </si>
  <si>
    <r>
      <t xml:space="preserve">      動支，已併入各主管項下表達。</t>
    </r>
    <r>
      <rPr>
        <sz val="11"/>
        <color indexed="9"/>
        <rFont val="標楷體"/>
        <family val="4"/>
      </rPr>
      <t>另災害準備金預算數20億元，交通部主管動支8億元，尚未動支12億元。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</si>
</sst>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General_)"/>
    <numFmt numFmtId="177" formatCode="0.00_)"/>
    <numFmt numFmtId="178" formatCode="#,##0_ "/>
    <numFmt numFmtId="179" formatCode="_(* #,##0_);_(* \(#,##0\);_(* &quot;-&quot;_);_(@_)"/>
    <numFmt numFmtId="180" formatCode="_(&quot;$&quot;* #,##0.00_);_(&quot;$&quot;* \(#,##0.00\);_(&quot;$&quot;* &quot;-&quot;??_);_(@_)"/>
    <numFmt numFmtId="181" formatCode="#,###"/>
    <numFmt numFmtId="182" formatCode="#,##0\ \ \ \ \ \ \ \ \ "/>
    <numFmt numFmtId="183" formatCode="_-* #,##0\ \ \ \ \ _-;\-\ #,##0\ \ \ \ \ _-;_-* &quot;-&quot;_-;_-@_-"/>
    <numFmt numFmtId="184" formatCode="0_ "/>
    <numFmt numFmtId="185" formatCode="_(* #,##0.00_);_(* \(#,##0.00\);_(* &quot;-&quot;??_);_(@_)"/>
    <numFmt numFmtId="186" formatCode="#,##0.00_ "/>
    <numFmt numFmtId="187" formatCode="_-* #,##0.0\ \ \ \ _-;\-* #,##0.0_-;_-* &quot;&quot;\ \ \ \ _-;_-@_-"/>
  </numFmts>
  <fonts count="26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2"/>
      <color indexed="36"/>
      <name val="新細明體"/>
      <family val="1"/>
    </font>
    <font>
      <sz val="12"/>
      <name val="Times New Roman"/>
      <family val="1"/>
    </font>
    <font>
      <u val="single"/>
      <sz val="9"/>
      <color indexed="12"/>
      <name val="華康中楷體"/>
      <family val="3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12"/>
      <name val="標楷體"/>
      <family val="4"/>
    </font>
    <font>
      <sz val="12"/>
      <name val="細明體"/>
      <family val="3"/>
    </font>
    <font>
      <sz val="17"/>
      <name val="標楷體"/>
      <family val="4"/>
    </font>
    <font>
      <sz val="16"/>
      <name val="標楷體"/>
      <family val="4"/>
    </font>
    <font>
      <sz val="15"/>
      <name val="標楷體"/>
      <family val="4"/>
    </font>
    <font>
      <sz val="14"/>
      <name val="標楷體"/>
      <family val="4"/>
    </font>
    <font>
      <sz val="13"/>
      <name val="標楷體"/>
      <family val="4"/>
    </font>
    <font>
      <sz val="6"/>
      <name val="Times New Roman"/>
      <family val="1"/>
    </font>
    <font>
      <sz val="6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  <font>
      <sz val="10"/>
      <name val="細明體"/>
      <family val="3"/>
    </font>
    <font>
      <sz val="11"/>
      <name val="標楷體"/>
      <family val="4"/>
    </font>
    <font>
      <sz val="11"/>
      <color indexed="9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31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1" fillId="0" borderId="0" applyBorder="0" applyAlignment="0">
      <protection/>
    </xf>
    <xf numFmtId="176" fontId="2" fillId="2" borderId="1" applyNumberFormat="0" applyFont="0" applyFill="0" applyBorder="0">
      <alignment horizontal="center" vertical="center"/>
      <protection/>
    </xf>
    <xf numFmtId="177" fontId="3" fillId="0" borderId="0">
      <alignment/>
      <protection/>
    </xf>
    <xf numFmtId="0" fontId="4" fillId="0" borderId="0">
      <alignment/>
      <protection/>
    </xf>
    <xf numFmtId="37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176" fontId="11" fillId="0" borderId="0" xfId="20" applyFont="1">
      <alignment/>
      <protection/>
    </xf>
    <xf numFmtId="37" fontId="12" fillId="0" borderId="0" xfId="19" applyFont="1" applyProtection="1">
      <alignment/>
      <protection/>
    </xf>
    <xf numFmtId="37" fontId="12" fillId="0" borderId="0" xfId="19" applyNumberFormat="1" applyFont="1" applyProtection="1">
      <alignment/>
      <protection locked="0"/>
    </xf>
    <xf numFmtId="37" fontId="12" fillId="0" borderId="0" xfId="19" applyFont="1" applyProtection="1">
      <alignment/>
      <protection locked="0"/>
    </xf>
    <xf numFmtId="37" fontId="12" fillId="0" borderId="0" xfId="19" applyFont="1" applyAlignment="1" applyProtection="1">
      <alignment horizontal="center"/>
      <protection locked="0"/>
    </xf>
    <xf numFmtId="37" fontId="12" fillId="0" borderId="0" xfId="19" applyFont="1" applyFill="1" applyProtection="1">
      <alignment/>
      <protection locked="0"/>
    </xf>
    <xf numFmtId="37" fontId="13" fillId="0" borderId="0" xfId="19" applyFont="1" applyAlignment="1" applyProtection="1">
      <alignment horizontal="centerContinuous" vertical="top"/>
      <protection locked="0"/>
    </xf>
    <xf numFmtId="37" fontId="14" fillId="0" borderId="0" xfId="19" applyFont="1" applyAlignment="1" applyProtection="1">
      <alignment horizontal="centerContinuous" vertical="top"/>
      <protection/>
    </xf>
    <xf numFmtId="37" fontId="14" fillId="0" borderId="0" xfId="19" applyNumberFormat="1" applyFont="1" applyAlignment="1" applyProtection="1">
      <alignment horizontal="centerContinuous" vertical="top"/>
      <protection locked="0"/>
    </xf>
    <xf numFmtId="37" fontId="14" fillId="0" borderId="0" xfId="19" applyFont="1" applyAlignment="1" applyProtection="1">
      <alignment horizontal="centerContinuous" vertical="top"/>
      <protection locked="0"/>
    </xf>
    <xf numFmtId="37" fontId="14" fillId="0" borderId="0" xfId="19" applyFont="1" applyAlignment="1" applyProtection="1">
      <alignment horizontal="center" vertical="top"/>
      <protection locked="0"/>
    </xf>
    <xf numFmtId="37" fontId="14" fillId="0" borderId="0" xfId="19" applyFont="1" applyFill="1" applyAlignment="1" applyProtection="1">
      <alignment vertical="top"/>
      <protection locked="0"/>
    </xf>
    <xf numFmtId="37" fontId="14" fillId="0" borderId="0" xfId="19" applyFont="1" applyAlignment="1" applyProtection="1">
      <alignment vertical="top"/>
      <protection locked="0"/>
    </xf>
    <xf numFmtId="37" fontId="15" fillId="0" borderId="0" xfId="19" applyFont="1" applyAlignment="1" applyProtection="1">
      <alignment horizontal="centerContinuous" vertical="center"/>
      <protection locked="0"/>
    </xf>
    <xf numFmtId="37" fontId="16" fillId="0" borderId="0" xfId="19" applyFont="1" applyAlignment="1" applyProtection="1">
      <alignment horizontal="centerContinuous" vertical="center"/>
      <protection/>
    </xf>
    <xf numFmtId="37" fontId="16" fillId="0" borderId="0" xfId="19" applyNumberFormat="1" applyFont="1" applyAlignment="1" applyProtection="1">
      <alignment horizontal="centerContinuous" vertical="center"/>
      <protection locked="0"/>
    </xf>
    <xf numFmtId="37" fontId="16" fillId="0" borderId="0" xfId="19" applyFont="1" applyAlignment="1" applyProtection="1">
      <alignment horizontal="centerContinuous" vertical="center"/>
      <protection locked="0"/>
    </xf>
    <xf numFmtId="37" fontId="16" fillId="0" borderId="0" xfId="19" applyFont="1" applyBorder="1" applyProtection="1">
      <alignment/>
      <protection locked="0"/>
    </xf>
    <xf numFmtId="37" fontId="16" fillId="0" borderId="0" xfId="19" applyFont="1" applyAlignment="1" applyProtection="1">
      <alignment horizontal="center" vertical="center"/>
      <protection locked="0"/>
    </xf>
    <xf numFmtId="37" fontId="11" fillId="0" borderId="0" xfId="19" applyFont="1" applyAlignment="1" applyProtection="1" quotePrefix="1">
      <alignment horizontal="right" vertical="center"/>
      <protection locked="0"/>
    </xf>
    <xf numFmtId="37" fontId="16" fillId="0" borderId="0" xfId="19" applyFont="1" applyFill="1" applyBorder="1" applyProtection="1">
      <alignment/>
      <protection locked="0"/>
    </xf>
    <xf numFmtId="37" fontId="17" fillId="0" borderId="2" xfId="19" applyFont="1" applyBorder="1" applyAlignment="1" applyProtection="1">
      <alignment vertical="center"/>
      <protection locked="0"/>
    </xf>
    <xf numFmtId="37" fontId="17" fillId="0" borderId="3" xfId="19" applyFont="1" applyBorder="1" applyAlignment="1" applyProtection="1" quotePrefix="1">
      <alignment horizontal="centerContinuous" vertical="center"/>
      <protection locked="0"/>
    </xf>
    <xf numFmtId="37" fontId="17" fillId="0" borderId="3" xfId="19" applyNumberFormat="1" applyFont="1" applyBorder="1" applyAlignment="1" applyProtection="1" quotePrefix="1">
      <alignment horizontal="centerContinuous" vertical="center"/>
      <protection locked="0"/>
    </xf>
    <xf numFmtId="37" fontId="17" fillId="0" borderId="3" xfId="19" applyFont="1" applyBorder="1" applyAlignment="1" applyProtection="1">
      <alignment horizontal="centerContinuous" vertical="center"/>
      <protection locked="0"/>
    </xf>
    <xf numFmtId="37" fontId="17" fillId="0" borderId="4" xfId="19" applyFont="1" applyBorder="1" applyAlignment="1" applyProtection="1">
      <alignment horizontal="left" vertical="center"/>
      <protection locked="0"/>
    </xf>
    <xf numFmtId="37" fontId="17" fillId="0" borderId="5" xfId="19" applyFont="1" applyBorder="1" applyAlignment="1" applyProtection="1">
      <alignment horizontal="centerContinuous" vertical="center"/>
      <protection/>
    </xf>
    <xf numFmtId="37" fontId="17" fillId="0" borderId="6" xfId="19" applyFont="1" applyBorder="1" applyAlignment="1" applyProtection="1">
      <alignment horizontal="centerContinuous" vertical="center"/>
      <protection locked="0"/>
    </xf>
    <xf numFmtId="37" fontId="17" fillId="0" borderId="6" xfId="19" applyFont="1" applyBorder="1" applyAlignment="1" applyProtection="1">
      <alignment horizontal="center" vertical="center"/>
      <protection locked="0"/>
    </xf>
    <xf numFmtId="37" fontId="17" fillId="0" borderId="7" xfId="19" applyFont="1" applyBorder="1" applyAlignment="1" applyProtection="1">
      <alignment horizontal="centerContinuous" vertical="center"/>
      <protection locked="0"/>
    </xf>
    <xf numFmtId="37" fontId="17" fillId="0" borderId="0" xfId="19" applyFont="1" applyFill="1" applyBorder="1" applyAlignment="1" applyProtection="1">
      <alignment vertical="center"/>
      <protection locked="0"/>
    </xf>
    <xf numFmtId="37" fontId="17" fillId="0" borderId="0" xfId="19" applyFont="1" applyBorder="1" applyAlignment="1" applyProtection="1">
      <alignment vertical="center"/>
      <protection locked="0"/>
    </xf>
    <xf numFmtId="37" fontId="17" fillId="0" borderId="8" xfId="19" applyFont="1" applyBorder="1" applyAlignment="1" applyProtection="1" quotePrefix="1">
      <alignment horizontal="center" vertical="center"/>
      <protection locked="0"/>
    </xf>
    <xf numFmtId="37" fontId="17" fillId="0" borderId="9" xfId="19" applyFont="1" applyBorder="1" applyAlignment="1" applyProtection="1">
      <alignment horizontal="centerContinuous"/>
      <protection/>
    </xf>
    <xf numFmtId="37" fontId="17" fillId="0" borderId="9" xfId="19" applyNumberFormat="1" applyFont="1" applyBorder="1" applyAlignment="1" applyProtection="1">
      <alignment horizontal="centerContinuous"/>
      <protection locked="0"/>
    </xf>
    <xf numFmtId="37" fontId="17" fillId="0" borderId="9" xfId="19" applyFont="1" applyBorder="1" applyAlignment="1" applyProtection="1">
      <alignment horizontal="centerContinuous"/>
      <protection locked="0"/>
    </xf>
    <xf numFmtId="37" fontId="17" fillId="0" borderId="10" xfId="19" applyFont="1" applyBorder="1" applyAlignment="1" applyProtection="1">
      <alignment horizontal="left" vertical="center"/>
      <protection/>
    </xf>
    <xf numFmtId="37" fontId="17" fillId="0" borderId="11" xfId="19" applyFont="1" applyBorder="1" applyAlignment="1" applyProtection="1">
      <alignment horizontal="centerContinuous" vertical="center"/>
      <protection/>
    </xf>
    <xf numFmtId="37" fontId="17" fillId="0" borderId="1" xfId="19" applyFont="1" applyBorder="1" applyAlignment="1" applyProtection="1">
      <alignment horizontal="left" vertical="center"/>
      <protection locked="0"/>
    </xf>
    <xf numFmtId="37" fontId="17" fillId="0" borderId="1" xfId="19" applyFont="1" applyBorder="1" applyAlignment="1" applyProtection="1">
      <alignment horizontal="center" vertical="center"/>
      <protection locked="0"/>
    </xf>
    <xf numFmtId="37" fontId="17" fillId="0" borderId="1" xfId="19" applyFont="1" applyBorder="1" applyAlignment="1" applyProtection="1">
      <alignment horizontal="centerContinuous" vertical="center"/>
      <protection locked="0"/>
    </xf>
    <xf numFmtId="37" fontId="17" fillId="0" borderId="12" xfId="19" applyFont="1" applyBorder="1" applyAlignment="1" applyProtection="1">
      <alignment horizontal="centerContinuous" vertical="center"/>
      <protection locked="0"/>
    </xf>
    <xf numFmtId="37" fontId="17" fillId="0" borderId="0" xfId="19" applyFont="1" applyFill="1" applyBorder="1" applyProtection="1">
      <alignment/>
      <protection locked="0"/>
    </xf>
    <xf numFmtId="37" fontId="17" fillId="0" borderId="0" xfId="19" applyFont="1" applyBorder="1" applyProtection="1">
      <alignment/>
      <protection locked="0"/>
    </xf>
    <xf numFmtId="37" fontId="11" fillId="0" borderId="13" xfId="19" applyFont="1" applyBorder="1" applyProtection="1">
      <alignment/>
      <protection locked="0"/>
    </xf>
    <xf numFmtId="37" fontId="11" fillId="0" borderId="14" xfId="19" applyFont="1" applyBorder="1" applyProtection="1">
      <alignment/>
      <protection/>
    </xf>
    <xf numFmtId="37" fontId="11" fillId="0" borderId="14" xfId="19" applyNumberFormat="1" applyFont="1" applyBorder="1" applyProtection="1">
      <alignment/>
      <protection locked="0"/>
    </xf>
    <xf numFmtId="37" fontId="11" fillId="0" borderId="14" xfId="19" applyFont="1" applyBorder="1" applyProtection="1">
      <alignment/>
      <protection locked="0"/>
    </xf>
    <xf numFmtId="37" fontId="11" fillId="0" borderId="14" xfId="19" applyFont="1" applyBorder="1" applyAlignment="1" applyProtection="1">
      <alignment horizontal="center" vertical="center"/>
      <protection locked="0"/>
    </xf>
    <xf numFmtId="37" fontId="19" fillId="0" borderId="1" xfId="19" applyFont="1" applyBorder="1" applyAlignment="1" applyProtection="1">
      <alignment horizontal="center" vertical="center"/>
      <protection/>
    </xf>
    <xf numFmtId="37" fontId="17" fillId="0" borderId="15" xfId="19" applyFont="1" applyBorder="1" applyAlignment="1" applyProtection="1">
      <alignment horizontal="center" vertical="center"/>
      <protection locked="0"/>
    </xf>
    <xf numFmtId="37" fontId="19" fillId="0" borderId="14" xfId="19" applyFont="1" applyBorder="1" applyAlignment="1" applyProtection="1">
      <alignment horizontal="center" vertical="center"/>
      <protection/>
    </xf>
    <xf numFmtId="37" fontId="17" fillId="0" borderId="14" xfId="19" applyFont="1" applyBorder="1" applyAlignment="1" applyProtection="1">
      <alignment horizontal="center" vertical="center"/>
      <protection locked="0"/>
    </xf>
    <xf numFmtId="37" fontId="19" fillId="0" borderId="16" xfId="19" applyFont="1" applyBorder="1" applyAlignment="1" applyProtection="1">
      <alignment horizontal="center" vertical="center"/>
      <protection/>
    </xf>
    <xf numFmtId="37" fontId="20" fillId="0" borderId="0" xfId="19" applyFont="1" applyFill="1" applyBorder="1" applyProtection="1">
      <alignment/>
      <protection locked="0"/>
    </xf>
    <xf numFmtId="37" fontId="11" fillId="0" borderId="0" xfId="19" applyFont="1" applyBorder="1" applyProtection="1">
      <alignment/>
      <protection locked="0"/>
    </xf>
    <xf numFmtId="37" fontId="21" fillId="0" borderId="17" xfId="19" applyFont="1" applyBorder="1" applyAlignment="1" applyProtection="1">
      <alignment horizontal="center"/>
      <protection locked="0"/>
    </xf>
    <xf numFmtId="179" fontId="22" fillId="0" borderId="1" xfId="19" applyNumberFormat="1" applyFont="1" applyBorder="1" applyAlignment="1" applyProtection="1">
      <alignment/>
      <protection locked="0"/>
    </xf>
    <xf numFmtId="41" fontId="22" fillId="0" borderId="1" xfId="22" applyNumberFormat="1" applyFont="1" applyBorder="1" applyAlignment="1" applyProtection="1">
      <alignment horizontal="center" vertical="center"/>
      <protection/>
    </xf>
    <xf numFmtId="41" fontId="22" fillId="0" borderId="1" xfId="21" applyNumberFormat="1" applyFont="1" applyBorder="1" applyAlignment="1" applyProtection="1">
      <alignment horizontal="center" vertical="center"/>
      <protection/>
    </xf>
    <xf numFmtId="41" fontId="22" fillId="0" borderId="12" xfId="21" applyNumberFormat="1" applyFont="1" applyBorder="1" applyAlignment="1" applyProtection="1">
      <alignment horizontal="center" vertical="center"/>
      <protection/>
    </xf>
    <xf numFmtId="37" fontId="23" fillId="0" borderId="0" xfId="19" applyFont="1" applyFill="1" applyBorder="1" applyAlignment="1" applyProtection="1">
      <alignment/>
      <protection locked="0"/>
    </xf>
    <xf numFmtId="37" fontId="12" fillId="0" borderId="0" xfId="19" applyFont="1" applyFill="1" applyBorder="1" applyAlignment="1" applyProtection="1">
      <alignment/>
      <protection locked="0"/>
    </xf>
    <xf numFmtId="37" fontId="12" fillId="0" borderId="0" xfId="19" applyFont="1" applyBorder="1" applyAlignment="1" applyProtection="1">
      <alignment/>
      <protection locked="0"/>
    </xf>
    <xf numFmtId="37" fontId="11" fillId="0" borderId="17" xfId="19" applyFont="1" applyBorder="1" applyAlignment="1" applyProtection="1">
      <alignment horizontal="left" vertical="center" indent="1"/>
      <protection locked="0"/>
    </xf>
    <xf numFmtId="179" fontId="7" fillId="0" borderId="1" xfId="19" applyNumberFormat="1" applyFont="1" applyBorder="1" applyAlignment="1" applyProtection="1">
      <alignment vertical="center"/>
      <protection/>
    </xf>
    <xf numFmtId="41" fontId="7" fillId="0" borderId="1" xfId="22" applyNumberFormat="1" applyFont="1" applyBorder="1" applyAlignment="1" applyProtection="1">
      <alignment horizontal="center" vertical="center"/>
      <protection/>
    </xf>
    <xf numFmtId="41" fontId="7" fillId="0" borderId="1" xfId="21" applyNumberFormat="1" applyFont="1" applyBorder="1" applyAlignment="1" applyProtection="1">
      <alignment horizontal="center" vertical="center"/>
      <protection/>
    </xf>
    <xf numFmtId="41" fontId="7" fillId="0" borderId="12" xfId="21" applyNumberFormat="1" applyFont="1" applyBorder="1" applyAlignment="1" applyProtection="1">
      <alignment horizontal="center" vertical="center"/>
      <protection/>
    </xf>
    <xf numFmtId="37" fontId="23" fillId="0" borderId="0" xfId="19" applyFont="1" applyFill="1" applyBorder="1" applyProtection="1">
      <alignment/>
      <protection locked="0"/>
    </xf>
    <xf numFmtId="37" fontId="12" fillId="0" borderId="0" xfId="19" applyFont="1" applyBorder="1" applyProtection="1">
      <alignment/>
      <protection locked="0"/>
    </xf>
    <xf numFmtId="37" fontId="11" fillId="0" borderId="17" xfId="19" applyFont="1" applyBorder="1" applyAlignment="1" applyProtection="1" quotePrefix="1">
      <alignment horizontal="left" vertical="center" indent="1"/>
      <protection locked="0"/>
    </xf>
    <xf numFmtId="37" fontId="17" fillId="0" borderId="17" xfId="19" applyFont="1" applyBorder="1" applyAlignment="1" applyProtection="1">
      <alignment horizontal="left" vertical="center" indent="1"/>
      <protection locked="0"/>
    </xf>
    <xf numFmtId="37" fontId="11" fillId="0" borderId="17" xfId="19" applyFont="1" applyBorder="1" applyAlignment="1" applyProtection="1" quotePrefix="1">
      <alignment horizontal="left" vertical="center" indent="2"/>
      <protection locked="0"/>
    </xf>
    <xf numFmtId="37" fontId="20" fillId="0" borderId="17" xfId="19" applyFont="1" applyBorder="1" applyAlignment="1" applyProtection="1" quotePrefix="1">
      <alignment horizontal="left" vertical="center" indent="2"/>
      <protection locked="0"/>
    </xf>
    <xf numFmtId="179" fontId="7" fillId="0" borderId="1" xfId="19" applyNumberFormat="1" applyFont="1" applyBorder="1" applyAlignment="1" applyProtection="1">
      <alignment horizontal="right" vertical="center"/>
      <protection/>
    </xf>
    <xf numFmtId="37" fontId="12" fillId="0" borderId="0" xfId="19" applyFont="1" applyFill="1" applyBorder="1" applyProtection="1">
      <alignment/>
      <protection locked="0"/>
    </xf>
    <xf numFmtId="37" fontId="17" fillId="0" borderId="18" xfId="19" applyFont="1" applyBorder="1" applyAlignment="1" applyProtection="1">
      <alignment horizontal="left" vertical="center" indent="1"/>
      <protection locked="0"/>
    </xf>
    <xf numFmtId="179" fontId="7" fillId="0" borderId="19" xfId="19" applyNumberFormat="1" applyFont="1" applyBorder="1" applyAlignment="1" applyProtection="1">
      <alignment vertical="center"/>
      <protection/>
    </xf>
    <xf numFmtId="179" fontId="7" fillId="0" borderId="20" xfId="19" applyNumberFormat="1" applyFont="1" applyBorder="1" applyAlignment="1" applyProtection="1" quotePrefix="1">
      <alignment horizontal="center" vertical="center"/>
      <protection locked="0"/>
    </xf>
    <xf numFmtId="179" fontId="7" fillId="0" borderId="19" xfId="19" applyNumberFormat="1" applyFont="1" applyBorder="1" applyAlignment="1" applyProtection="1" quotePrefix="1">
      <alignment horizontal="center" vertical="center"/>
      <protection locked="0"/>
    </xf>
    <xf numFmtId="179" fontId="7" fillId="0" borderId="21" xfId="19" applyNumberFormat="1" applyFont="1" applyBorder="1" applyAlignment="1" applyProtection="1" quotePrefix="1">
      <alignment horizontal="center" vertical="center"/>
      <protection locked="0"/>
    </xf>
    <xf numFmtId="37" fontId="24" fillId="0" borderId="0" xfId="19" applyFont="1" applyBorder="1" applyAlignment="1" applyProtection="1">
      <alignment horizontal="left"/>
      <protection locked="0"/>
    </xf>
    <xf numFmtId="37" fontId="24" fillId="0" borderId="0" xfId="19" applyNumberFormat="1" applyFont="1" applyBorder="1" applyAlignment="1" applyProtection="1">
      <alignment horizontal="left"/>
      <protection locked="0"/>
    </xf>
    <xf numFmtId="37" fontId="24" fillId="0" borderId="0" xfId="19" applyFont="1" applyBorder="1" applyAlignment="1" applyProtection="1">
      <alignment horizontal="center"/>
      <protection locked="0"/>
    </xf>
    <xf numFmtId="37" fontId="12" fillId="0" borderId="0" xfId="19" applyFont="1" applyFill="1" applyBorder="1" applyAlignment="1" applyProtection="1">
      <alignment vertical="center"/>
      <protection locked="0"/>
    </xf>
    <xf numFmtId="37" fontId="12" fillId="0" borderId="0" xfId="19" applyFont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7" fontId="11" fillId="0" borderId="0" xfId="19" applyFont="1" applyProtection="1">
      <alignment/>
      <protection locked="0"/>
    </xf>
  </cellXfs>
  <cellStyles count="3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eng" xfId="15"/>
    <cellStyle name="lu" xfId="16"/>
    <cellStyle name="Normal - Style1" xfId="17"/>
    <cellStyle name="Normal_Basic Assumptions" xfId="18"/>
    <cellStyle name="一般_86年度11月份執行明細表_1" xfId="19"/>
    <cellStyle name="一般_86年度11月執行總表bLL86-11" xfId="20"/>
    <cellStyle name="一般_資本支出空白表_97年第4季9712--附表1科" xfId="21"/>
    <cellStyle name="Comma" xfId="22"/>
    <cellStyle name="Comma [0]" xfId="23"/>
    <cellStyle name="Followed Hyperlink" xfId="24"/>
    <cellStyle name="Percent" xfId="25"/>
    <cellStyle name="Currency" xfId="26"/>
    <cellStyle name="Currency [0]" xfId="27"/>
    <cellStyle name="貨幣[0]_A-DET07" xfId="28"/>
    <cellStyle name="Hyperlink" xfId="29"/>
    <cellStyle name="隨後的超連結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Q106\Local%20Settings\Temporary%20Internet%20Files\Content.IE5\0ZJBQ4TX\92month\9209&#38498;&#26371;\9209&#38498;&#26371;--&#19968;&#31185;&#38468;&#34920;hom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DATA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34157;&#20809;&#36066;-7452\91MONRH\89month\86month\86DATA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0&#26412;&#24180;&#24230;&#31243;&#24335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0&#26412;&#24180;&#24230;&#31243;&#24335;\&#36001;&#21209;&#25688;&#35201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90&#20661;&#21209;&#39192;&#38989;&#22294;&#21312;\88Month\kai1\mon88\8708\87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90&#20661;&#21209;&#39192;&#38989;&#22294;&#21312;\88Month\88data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1"/>
      <sheetName val="主管2,3"/>
      <sheetName val="本+以資本 4,5"/>
      <sheetName val="追加6"/>
      <sheetName val="追加"/>
      <sheetName val="追加(公)"/>
      <sheetName val="追加 (原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86年度總表"/>
      <sheetName val="主管明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7月執行總表"/>
      <sheetName val="主管明細"/>
      <sheetName val="機關明細"/>
      <sheetName val="85年度總表無以前"/>
      <sheetName val="85年度執行總表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資本支出－報院"/>
      <sheetName val="收支總"/>
      <sheetName val="DATA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88分類總表"/>
      <sheetName val="87分類總表"/>
      <sheetName val="9月主管"/>
      <sheetName val="機關明細"/>
      <sheetName val="88以前保留"/>
      <sheetName val="88總表"/>
      <sheetName val="87總表 "/>
      <sheetName val="主管巨集"/>
      <sheetName val="Module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showGridLines="0" tabSelected="1" workbookViewId="0" topLeftCell="A2">
      <pane xSplit="1" ySplit="5" topLeftCell="B16" activePane="bottomRight" state="frozen"/>
      <selection pane="topLeft" activeCell="I10" sqref="I10"/>
      <selection pane="topRight" activeCell="I10" sqref="I10"/>
      <selection pane="bottomLeft" activeCell="I10" sqref="I10"/>
      <selection pane="bottomRight" activeCell="B4" sqref="B4"/>
    </sheetView>
  </sheetViews>
  <sheetFormatPr defaultColWidth="9.00390625" defaultRowHeight="16.5"/>
  <cols>
    <col min="1" max="1" width="38.25390625" style="90" customWidth="1"/>
    <col min="2" max="2" width="12.25390625" style="2" customWidth="1"/>
    <col min="3" max="3" width="12.25390625" style="3" customWidth="1"/>
    <col min="4" max="4" width="12.25390625" style="4" customWidth="1"/>
    <col min="5" max="5" width="12.25390625" style="2" customWidth="1"/>
    <col min="6" max="6" width="6.00390625" style="2" customWidth="1"/>
    <col min="7" max="7" width="12.50390625" style="4" customWidth="1"/>
    <col min="8" max="8" width="5.875" style="5" customWidth="1"/>
    <col min="9" max="9" width="12.50390625" style="4" customWidth="1"/>
    <col min="10" max="10" width="5.375" style="4" customWidth="1"/>
    <col min="11" max="11" width="10.125" style="88" customWidth="1"/>
    <col min="12" max="12" width="9.00390625" style="88" customWidth="1"/>
    <col min="13" max="16384" width="9.00390625" style="89" customWidth="1"/>
  </cols>
  <sheetData>
    <row r="1" spans="1:12" s="4" customFormat="1" ht="35.25" customHeight="1" hidden="1">
      <c r="A1" s="1" t="s">
        <v>0</v>
      </c>
      <c r="B1" s="2"/>
      <c r="C1" s="3"/>
      <c r="E1" s="2"/>
      <c r="F1" s="2"/>
      <c r="H1" s="5"/>
      <c r="K1" s="6"/>
      <c r="L1" s="6"/>
    </row>
    <row r="2" spans="1:12" s="13" customFormat="1" ht="25.5" customHeight="1">
      <c r="A2" s="7" t="s">
        <v>24</v>
      </c>
      <c r="B2" s="8"/>
      <c r="C2" s="9"/>
      <c r="D2" s="10"/>
      <c r="E2" s="8"/>
      <c r="F2" s="8"/>
      <c r="G2" s="10"/>
      <c r="H2" s="11"/>
      <c r="I2" s="10"/>
      <c r="J2" s="10"/>
      <c r="K2" s="12"/>
      <c r="L2" s="12"/>
    </row>
    <row r="3" spans="1:12" s="18" customFormat="1" ht="22.5" customHeight="1" thickBot="1">
      <c r="A3" s="14"/>
      <c r="B3" s="15"/>
      <c r="C3" s="16"/>
      <c r="D3" s="17"/>
      <c r="E3" s="15"/>
      <c r="G3" s="17"/>
      <c r="H3" s="19"/>
      <c r="I3" s="17"/>
      <c r="J3" s="20" t="s">
        <v>1</v>
      </c>
      <c r="K3" s="21"/>
      <c r="L3" s="21"/>
    </row>
    <row r="4" spans="1:12" s="32" customFormat="1" ht="21" customHeight="1">
      <c r="A4" s="22"/>
      <c r="B4" s="23" t="s">
        <v>2</v>
      </c>
      <c r="C4" s="24"/>
      <c r="D4" s="25"/>
      <c r="E4" s="26" t="s">
        <v>25</v>
      </c>
      <c r="F4" s="27"/>
      <c r="G4" s="28"/>
      <c r="H4" s="29"/>
      <c r="I4" s="28"/>
      <c r="J4" s="30"/>
      <c r="K4" s="31"/>
      <c r="L4" s="31"/>
    </row>
    <row r="5" spans="1:12" s="44" customFormat="1" ht="28.5" customHeight="1">
      <c r="A5" s="33" t="s">
        <v>3</v>
      </c>
      <c r="B5" s="34" t="s">
        <v>4</v>
      </c>
      <c r="C5" s="35" t="s">
        <v>5</v>
      </c>
      <c r="D5" s="36" t="s">
        <v>6</v>
      </c>
      <c r="E5" s="37" t="s">
        <v>26</v>
      </c>
      <c r="F5" s="38"/>
      <c r="G5" s="39" t="s">
        <v>27</v>
      </c>
      <c r="H5" s="40"/>
      <c r="I5" s="41" t="s">
        <v>7</v>
      </c>
      <c r="J5" s="42"/>
      <c r="K5" s="43"/>
      <c r="L5" s="43"/>
    </row>
    <row r="6" spans="1:12" s="56" customFormat="1" ht="20.25" customHeight="1">
      <c r="A6" s="45"/>
      <c r="B6" s="46"/>
      <c r="C6" s="47"/>
      <c r="D6" s="48"/>
      <c r="E6" s="49" t="s">
        <v>8</v>
      </c>
      <c r="F6" s="50" t="s">
        <v>28</v>
      </c>
      <c r="G6" s="51" t="s">
        <v>8</v>
      </c>
      <c r="H6" s="52" t="s">
        <v>9</v>
      </c>
      <c r="I6" s="53" t="s">
        <v>8</v>
      </c>
      <c r="J6" s="54" t="s">
        <v>9</v>
      </c>
      <c r="K6" s="55"/>
      <c r="L6" s="55"/>
    </row>
    <row r="7" spans="1:12" s="64" customFormat="1" ht="18.75" customHeight="1">
      <c r="A7" s="57" t="s">
        <v>29</v>
      </c>
      <c r="B7" s="58">
        <f aca="true" t="shared" si="0" ref="B7:B38">C7+D7</f>
        <v>1907567.3869999999</v>
      </c>
      <c r="C7" s="58">
        <f>SUM(C59:C61)+SUM(C28:C52)+SUM(C8:C9)</f>
        <v>1595664.2459069998</v>
      </c>
      <c r="D7" s="58">
        <f>SUM(D59:D61)+SUM(D28:D52)+SUM(D8:D9)</f>
        <v>311903.141093</v>
      </c>
      <c r="E7" s="58">
        <f aca="true" t="shared" si="1" ref="E7:E38">IF(I7+G7=0,"  ",I7+G7)</f>
        <v>1856310.764403</v>
      </c>
      <c r="F7" s="59">
        <f aca="true" t="shared" si="2" ref="F7:F38">IF(OR(E7=0,B7=0),"  ",E7/B7*100)</f>
        <v>97.3129849594666</v>
      </c>
      <c r="G7" s="58">
        <f>SUM(G59:G61)+SUM(G28:G52)+SUM(G8:G9)</f>
        <v>1548555.7718190001</v>
      </c>
      <c r="H7" s="60">
        <f aca="true" t="shared" si="3" ref="H7:H38">IF(OR(G7=0,C7=0),"  ",G7/C7*100)</f>
        <v>97.04772014483395</v>
      </c>
      <c r="I7" s="58">
        <f>SUM(I59:I61)+SUM(I28:I52)+SUM(I8:I9)</f>
        <v>307754.992584</v>
      </c>
      <c r="J7" s="61">
        <f aca="true" t="shared" si="4" ref="J7:J38">IF(OR(I7=0,D7=0),"  -",I7/D7*100)</f>
        <v>98.67005234558917</v>
      </c>
      <c r="K7" s="62"/>
      <c r="L7" s="63"/>
    </row>
    <row r="8" spans="1:12" s="71" customFormat="1" ht="16.5" customHeight="1">
      <c r="A8" s="65" t="s">
        <v>30</v>
      </c>
      <c r="B8" s="66">
        <f t="shared" si="0"/>
        <v>15785.044999999998</v>
      </c>
      <c r="C8" s="66">
        <v>10255.870243</v>
      </c>
      <c r="D8" s="66">
        <v>5529.174757</v>
      </c>
      <c r="E8" s="66">
        <f t="shared" si="1"/>
        <v>15346.786372999999</v>
      </c>
      <c r="F8" s="67">
        <f t="shared" si="2"/>
        <v>97.22358329038657</v>
      </c>
      <c r="G8" s="66">
        <v>10004.627729</v>
      </c>
      <c r="H8" s="68">
        <f t="shared" si="3"/>
        <v>97.55025650630202</v>
      </c>
      <c r="I8" s="66">
        <v>5342.158644</v>
      </c>
      <c r="J8" s="69">
        <f t="shared" si="4"/>
        <v>96.61764872301721</v>
      </c>
      <c r="K8" s="70"/>
      <c r="L8" s="70"/>
    </row>
    <row r="9" spans="1:12" s="71" customFormat="1" ht="16.5" customHeight="1">
      <c r="A9" s="65" t="s">
        <v>31</v>
      </c>
      <c r="B9" s="66">
        <f t="shared" si="0"/>
        <v>25188.252</v>
      </c>
      <c r="C9" s="66">
        <f>SUM(C10:C27)</f>
        <v>17702.329719</v>
      </c>
      <c r="D9" s="66">
        <f>SUM(D10:D27)</f>
        <v>7485.922281</v>
      </c>
      <c r="E9" s="66">
        <f t="shared" si="1"/>
        <v>24046.507473</v>
      </c>
      <c r="F9" s="67">
        <f t="shared" si="2"/>
        <v>95.46715458063545</v>
      </c>
      <c r="G9" s="66">
        <f>SUM(G10:G27)</f>
        <v>16885.781736</v>
      </c>
      <c r="H9" s="68">
        <f t="shared" si="3"/>
        <v>95.38734168913601</v>
      </c>
      <c r="I9" s="66">
        <f>SUM(I10:I27)</f>
        <v>7160.725737000001</v>
      </c>
      <c r="J9" s="69">
        <f t="shared" si="4"/>
        <v>95.65589206255348</v>
      </c>
      <c r="K9" s="70"/>
      <c r="L9" s="70"/>
    </row>
    <row r="10" spans="1:12" s="71" customFormat="1" ht="16.5" customHeight="1">
      <c r="A10" s="72" t="s">
        <v>10</v>
      </c>
      <c r="B10" s="66">
        <f t="shared" si="0"/>
        <v>1232.0230000000001</v>
      </c>
      <c r="C10" s="66">
        <v>1182.239</v>
      </c>
      <c r="D10" s="66">
        <v>49.784</v>
      </c>
      <c r="E10" s="66">
        <f t="shared" si="1"/>
        <v>1133.901373</v>
      </c>
      <c r="F10" s="67">
        <f t="shared" si="2"/>
        <v>92.03573090762103</v>
      </c>
      <c r="G10" s="66">
        <v>1084.715164</v>
      </c>
      <c r="H10" s="68">
        <f t="shared" si="3"/>
        <v>91.75092041456931</v>
      </c>
      <c r="I10" s="66">
        <v>49.186209</v>
      </c>
      <c r="J10" s="69">
        <f t="shared" si="4"/>
        <v>98.79923067652257</v>
      </c>
      <c r="K10" s="70"/>
      <c r="L10" s="70"/>
    </row>
    <row r="11" spans="1:12" s="71" customFormat="1" ht="16.5" customHeight="1">
      <c r="A11" s="72" t="s">
        <v>32</v>
      </c>
      <c r="B11" s="66">
        <f t="shared" si="0"/>
        <v>1087.246</v>
      </c>
      <c r="C11" s="66">
        <v>1010.267</v>
      </c>
      <c r="D11" s="66">
        <v>76.979</v>
      </c>
      <c r="E11" s="66">
        <f t="shared" si="1"/>
        <v>1057.500276</v>
      </c>
      <c r="F11" s="67">
        <f t="shared" si="2"/>
        <v>97.26412201102602</v>
      </c>
      <c r="G11" s="66">
        <v>980.936904</v>
      </c>
      <c r="H11" s="68">
        <f t="shared" si="3"/>
        <v>97.0967975792538</v>
      </c>
      <c r="I11" s="66">
        <v>76.563372</v>
      </c>
      <c r="J11" s="69">
        <f t="shared" si="4"/>
        <v>99.46007612465738</v>
      </c>
      <c r="K11" s="70"/>
      <c r="L11" s="70"/>
    </row>
    <row r="12" spans="1:12" s="71" customFormat="1" ht="16.5" customHeight="1">
      <c r="A12" s="72" t="s">
        <v>33</v>
      </c>
      <c r="B12" s="66">
        <f t="shared" si="0"/>
        <v>2678.9719999999998</v>
      </c>
      <c r="C12" s="66">
        <v>2622.441</v>
      </c>
      <c r="D12" s="66">
        <v>56.531</v>
      </c>
      <c r="E12" s="66">
        <f t="shared" si="1"/>
        <v>2415.804021</v>
      </c>
      <c r="F12" s="67">
        <f t="shared" si="2"/>
        <v>90.17653118434983</v>
      </c>
      <c r="G12" s="66">
        <v>2362.117703</v>
      </c>
      <c r="H12" s="68">
        <f t="shared" si="3"/>
        <v>90.07324485088512</v>
      </c>
      <c r="I12" s="66">
        <v>53.686318</v>
      </c>
      <c r="J12" s="69">
        <f t="shared" si="4"/>
        <v>94.96792556296545</v>
      </c>
      <c r="K12" s="70"/>
      <c r="L12" s="70"/>
    </row>
    <row r="13" spans="1:12" s="71" customFormat="1" ht="16.5" customHeight="1">
      <c r="A13" s="72" t="s">
        <v>11</v>
      </c>
      <c r="B13" s="66">
        <f t="shared" si="0"/>
        <v>129.538</v>
      </c>
      <c r="C13" s="66">
        <v>118.831702</v>
      </c>
      <c r="D13" s="66">
        <v>10.706298</v>
      </c>
      <c r="E13" s="66">
        <f t="shared" si="1"/>
        <v>123.681539</v>
      </c>
      <c r="F13" s="67">
        <f t="shared" si="2"/>
        <v>95.47896292979665</v>
      </c>
      <c r="G13" s="66">
        <v>113.710241</v>
      </c>
      <c r="H13" s="68">
        <f t="shared" si="3"/>
        <v>95.69015598211324</v>
      </c>
      <c r="I13" s="66">
        <v>9.971298</v>
      </c>
      <c r="J13" s="69">
        <f t="shared" si="4"/>
        <v>93.1348819171669</v>
      </c>
      <c r="K13" s="70"/>
      <c r="L13" s="70"/>
    </row>
    <row r="14" spans="1:12" s="71" customFormat="1" ht="16.5" customHeight="1">
      <c r="A14" s="72" t="s">
        <v>12</v>
      </c>
      <c r="B14" s="66">
        <f t="shared" si="0"/>
        <v>135.85299999999998</v>
      </c>
      <c r="C14" s="66">
        <v>121.204</v>
      </c>
      <c r="D14" s="66">
        <v>14.649</v>
      </c>
      <c r="E14" s="66">
        <f t="shared" si="1"/>
        <v>130.894362</v>
      </c>
      <c r="F14" s="67">
        <f t="shared" si="2"/>
        <v>96.3499974236859</v>
      </c>
      <c r="G14" s="66">
        <v>116.247247</v>
      </c>
      <c r="H14" s="68">
        <f t="shared" si="3"/>
        <v>95.91040477211973</v>
      </c>
      <c r="I14" s="66">
        <v>14.647115</v>
      </c>
      <c r="J14" s="69">
        <f t="shared" si="4"/>
        <v>99.9871322274558</v>
      </c>
      <c r="K14" s="70"/>
      <c r="L14" s="70"/>
    </row>
    <row r="15" spans="1:12" s="71" customFormat="1" ht="16.5" customHeight="1">
      <c r="A15" s="72" t="s">
        <v>13</v>
      </c>
      <c r="B15" s="66">
        <f t="shared" si="0"/>
        <v>1656.72</v>
      </c>
      <c r="C15" s="66">
        <v>673.543</v>
      </c>
      <c r="D15" s="66">
        <v>983.177</v>
      </c>
      <c r="E15" s="66">
        <f t="shared" si="1"/>
        <v>1597.511024</v>
      </c>
      <c r="F15" s="67">
        <f t="shared" si="2"/>
        <v>96.42613259935293</v>
      </c>
      <c r="G15" s="66">
        <v>672.400744</v>
      </c>
      <c r="H15" s="68">
        <f t="shared" si="3"/>
        <v>99.83041082751956</v>
      </c>
      <c r="I15" s="66">
        <v>925.11028</v>
      </c>
      <c r="J15" s="69">
        <f t="shared" si="4"/>
        <v>94.09397087197931</v>
      </c>
      <c r="K15" s="70"/>
      <c r="L15" s="70"/>
    </row>
    <row r="16" spans="1:12" s="71" customFormat="1" ht="16.5" customHeight="1">
      <c r="A16" s="72" t="s">
        <v>14</v>
      </c>
      <c r="B16" s="66">
        <f t="shared" si="0"/>
        <v>3222.089</v>
      </c>
      <c r="C16" s="66">
        <v>713.281001</v>
      </c>
      <c r="D16" s="66">
        <v>2508.807999</v>
      </c>
      <c r="E16" s="66">
        <f t="shared" si="1"/>
        <v>3139.731957</v>
      </c>
      <c r="F16" s="67">
        <f t="shared" si="2"/>
        <v>97.44398609101114</v>
      </c>
      <c r="G16" s="66">
        <v>631.029899</v>
      </c>
      <c r="H16" s="68">
        <f t="shared" si="3"/>
        <v>88.46862570506066</v>
      </c>
      <c r="I16" s="66">
        <v>2508.702058</v>
      </c>
      <c r="J16" s="69">
        <f t="shared" si="4"/>
        <v>99.99577723763467</v>
      </c>
      <c r="K16" s="70"/>
      <c r="L16" s="70"/>
    </row>
    <row r="17" spans="1:12" s="71" customFormat="1" ht="16.5" customHeight="1">
      <c r="A17" s="72" t="s">
        <v>15</v>
      </c>
      <c r="B17" s="66">
        <f t="shared" si="0"/>
        <v>3189.571</v>
      </c>
      <c r="C17" s="66">
        <v>1945.121</v>
      </c>
      <c r="D17" s="66">
        <v>1244.45</v>
      </c>
      <c r="E17" s="66">
        <f t="shared" si="1"/>
        <v>2946.7526049999997</v>
      </c>
      <c r="F17" s="67">
        <f t="shared" si="2"/>
        <v>92.3871142859024</v>
      </c>
      <c r="G17" s="66">
        <v>1876.832083</v>
      </c>
      <c r="H17" s="68">
        <f t="shared" si="3"/>
        <v>96.48922010507314</v>
      </c>
      <c r="I17" s="66">
        <v>1069.920522</v>
      </c>
      <c r="J17" s="69">
        <f t="shared" si="4"/>
        <v>85.975372413516</v>
      </c>
      <c r="K17" s="70"/>
      <c r="L17" s="70"/>
    </row>
    <row r="18" spans="1:12" s="71" customFormat="1" ht="16.5" customHeight="1">
      <c r="A18" s="65" t="s">
        <v>16</v>
      </c>
      <c r="B18" s="66">
        <f t="shared" si="0"/>
        <v>1050.2759999999998</v>
      </c>
      <c r="C18" s="66">
        <v>1048.559834</v>
      </c>
      <c r="D18" s="66">
        <v>1.716166</v>
      </c>
      <c r="E18" s="66">
        <f t="shared" si="1"/>
        <v>1039.874374</v>
      </c>
      <c r="F18" s="67">
        <f t="shared" si="2"/>
        <v>99.00962927839922</v>
      </c>
      <c r="G18" s="66">
        <v>1038.234362</v>
      </c>
      <c r="H18" s="68">
        <f t="shared" si="3"/>
        <v>99.01527107321945</v>
      </c>
      <c r="I18" s="66">
        <v>1.640012</v>
      </c>
      <c r="J18" s="69">
        <f t="shared" si="4"/>
        <v>95.56255047588637</v>
      </c>
      <c r="K18" s="70"/>
      <c r="L18" s="70"/>
    </row>
    <row r="19" spans="1:12" s="71" customFormat="1" ht="16.5" customHeight="1">
      <c r="A19" s="65" t="s">
        <v>17</v>
      </c>
      <c r="B19" s="66">
        <f t="shared" si="0"/>
        <v>946.835</v>
      </c>
      <c r="C19" s="66">
        <v>775.764443</v>
      </c>
      <c r="D19" s="66">
        <v>171.070557</v>
      </c>
      <c r="E19" s="66">
        <f t="shared" si="1"/>
        <v>918.109103</v>
      </c>
      <c r="F19" s="67">
        <f t="shared" si="2"/>
        <v>96.96611373681793</v>
      </c>
      <c r="G19" s="66">
        <v>747.526724</v>
      </c>
      <c r="H19" s="68">
        <f t="shared" si="3"/>
        <v>96.36001375742352</v>
      </c>
      <c r="I19" s="66">
        <v>170.582379</v>
      </c>
      <c r="J19" s="69">
        <f t="shared" si="4"/>
        <v>99.71463353568201</v>
      </c>
      <c r="K19" s="70"/>
      <c r="L19" s="70"/>
    </row>
    <row r="20" spans="1:12" s="71" customFormat="1" ht="16.5" customHeight="1">
      <c r="A20" s="65" t="s">
        <v>18</v>
      </c>
      <c r="B20" s="66">
        <f t="shared" si="0"/>
        <v>362.834</v>
      </c>
      <c r="C20" s="66">
        <v>210.568</v>
      </c>
      <c r="D20" s="66">
        <v>152.266</v>
      </c>
      <c r="E20" s="66">
        <f t="shared" si="1"/>
        <v>356.984376</v>
      </c>
      <c r="F20" s="67">
        <f t="shared" si="2"/>
        <v>98.38779607203294</v>
      </c>
      <c r="G20" s="66">
        <v>204.944364</v>
      </c>
      <c r="H20" s="68">
        <f t="shared" si="3"/>
        <v>97.32930169826373</v>
      </c>
      <c r="I20" s="66">
        <v>152.040012</v>
      </c>
      <c r="J20" s="69">
        <f t="shared" si="4"/>
        <v>99.85158341323735</v>
      </c>
      <c r="K20" s="70"/>
      <c r="L20" s="70"/>
    </row>
    <row r="21" spans="1:12" s="71" customFormat="1" ht="16.5" customHeight="1">
      <c r="A21" s="72" t="s">
        <v>19</v>
      </c>
      <c r="B21" s="66">
        <f t="shared" si="0"/>
        <v>341.146</v>
      </c>
      <c r="C21" s="66">
        <v>331.764592</v>
      </c>
      <c r="D21" s="66">
        <v>9.381408</v>
      </c>
      <c r="E21" s="66">
        <f t="shared" si="1"/>
        <v>339.795248</v>
      </c>
      <c r="F21" s="67">
        <f t="shared" si="2"/>
        <v>99.60405456901151</v>
      </c>
      <c r="G21" s="66">
        <v>330.414783</v>
      </c>
      <c r="H21" s="68">
        <f t="shared" si="3"/>
        <v>99.5931425376461</v>
      </c>
      <c r="I21" s="66">
        <v>9.380465</v>
      </c>
      <c r="J21" s="69">
        <f t="shared" si="4"/>
        <v>99.98994820393696</v>
      </c>
      <c r="K21" s="70"/>
      <c r="L21" s="70"/>
    </row>
    <row r="22" spans="1:12" s="71" customFormat="1" ht="16.5" customHeight="1">
      <c r="A22" s="65" t="s">
        <v>20</v>
      </c>
      <c r="B22" s="66">
        <f t="shared" si="0"/>
        <v>594.405</v>
      </c>
      <c r="C22" s="66">
        <v>594.405</v>
      </c>
      <c r="D22" s="66">
        <v>0</v>
      </c>
      <c r="E22" s="66">
        <f t="shared" si="1"/>
        <v>559.824402</v>
      </c>
      <c r="F22" s="67">
        <f t="shared" si="2"/>
        <v>94.18231710702298</v>
      </c>
      <c r="G22" s="66">
        <v>559.824402</v>
      </c>
      <c r="H22" s="68">
        <f t="shared" si="3"/>
        <v>94.18231710702298</v>
      </c>
      <c r="I22" s="66">
        <v>0</v>
      </c>
      <c r="J22" s="69" t="str">
        <f t="shared" si="4"/>
        <v>  -</v>
      </c>
      <c r="K22" s="70"/>
      <c r="L22" s="70"/>
    </row>
    <row r="23" spans="1:12" s="71" customFormat="1" ht="16.5" customHeight="1">
      <c r="A23" s="72" t="s">
        <v>21</v>
      </c>
      <c r="B23" s="66">
        <f t="shared" si="0"/>
        <v>1100.705</v>
      </c>
      <c r="C23" s="66">
        <v>1078.480671</v>
      </c>
      <c r="D23" s="66">
        <v>22.224329</v>
      </c>
      <c r="E23" s="66">
        <f t="shared" si="1"/>
        <v>1014.355472</v>
      </c>
      <c r="F23" s="67">
        <f t="shared" si="2"/>
        <v>92.1550707955356</v>
      </c>
      <c r="G23" s="66">
        <v>993.723743</v>
      </c>
      <c r="H23" s="68">
        <f t="shared" si="3"/>
        <v>92.14108047746366</v>
      </c>
      <c r="I23" s="66">
        <v>20.631729</v>
      </c>
      <c r="J23" s="69">
        <f t="shared" si="4"/>
        <v>92.83397937458538</v>
      </c>
      <c r="K23" s="70"/>
      <c r="L23" s="70"/>
    </row>
    <row r="24" spans="1:12" s="71" customFormat="1" ht="16.5" customHeight="1">
      <c r="A24" s="72" t="s">
        <v>34</v>
      </c>
      <c r="B24" s="66">
        <f t="shared" si="0"/>
        <v>53.824999999999996</v>
      </c>
      <c r="C24" s="66">
        <v>51.071</v>
      </c>
      <c r="D24" s="66">
        <v>2.754</v>
      </c>
      <c r="E24" s="66">
        <f t="shared" si="1"/>
        <v>52.757982</v>
      </c>
      <c r="F24" s="67">
        <f t="shared" si="2"/>
        <v>98.01761634928008</v>
      </c>
      <c r="G24" s="66">
        <v>50.005019</v>
      </c>
      <c r="H24" s="68">
        <f t="shared" si="3"/>
        <v>97.91274696011435</v>
      </c>
      <c r="I24" s="66">
        <v>2.752963</v>
      </c>
      <c r="J24" s="69">
        <f t="shared" si="4"/>
        <v>99.96234567901234</v>
      </c>
      <c r="K24" s="70"/>
      <c r="L24" s="70"/>
    </row>
    <row r="25" spans="1:12" s="71" customFormat="1" ht="16.5" customHeight="1">
      <c r="A25" s="72" t="s">
        <v>22</v>
      </c>
      <c r="B25" s="66">
        <f t="shared" si="0"/>
        <v>386.054</v>
      </c>
      <c r="C25" s="66">
        <v>376.664</v>
      </c>
      <c r="D25" s="66">
        <v>9.39</v>
      </c>
      <c r="E25" s="66">
        <f t="shared" si="1"/>
        <v>360.429219</v>
      </c>
      <c r="F25" s="67">
        <f t="shared" si="2"/>
        <v>93.36238427784714</v>
      </c>
      <c r="G25" s="66">
        <v>352.319608</v>
      </c>
      <c r="H25" s="68">
        <f t="shared" si="3"/>
        <v>93.53684132277044</v>
      </c>
      <c r="I25" s="66">
        <v>8.109611</v>
      </c>
      <c r="J25" s="69">
        <f t="shared" si="4"/>
        <v>86.36433439829605</v>
      </c>
      <c r="K25" s="70"/>
      <c r="L25" s="70"/>
    </row>
    <row r="26" spans="1:12" s="71" customFormat="1" ht="16.5" customHeight="1">
      <c r="A26" s="72" t="s">
        <v>35</v>
      </c>
      <c r="B26" s="66">
        <f t="shared" si="0"/>
        <v>6877.784</v>
      </c>
      <c r="C26" s="66">
        <v>4740.994476</v>
      </c>
      <c r="D26" s="66">
        <v>2136.789524</v>
      </c>
      <c r="E26" s="66">
        <f t="shared" si="1"/>
        <v>6725.428063</v>
      </c>
      <c r="F26" s="67">
        <f t="shared" si="2"/>
        <v>97.7848106744847</v>
      </c>
      <c r="G26" s="66">
        <v>4670.001355</v>
      </c>
      <c r="H26" s="68">
        <f t="shared" si="3"/>
        <v>98.50256899982939</v>
      </c>
      <c r="I26" s="66">
        <v>2055.426708</v>
      </c>
      <c r="J26" s="69">
        <f t="shared" si="4"/>
        <v>96.19228683564063</v>
      </c>
      <c r="K26" s="70"/>
      <c r="L26" s="70"/>
    </row>
    <row r="27" spans="1:12" s="71" customFormat="1" ht="16.5" customHeight="1">
      <c r="A27" s="72" t="s">
        <v>36</v>
      </c>
      <c r="B27" s="66">
        <f t="shared" si="0"/>
        <v>142.376</v>
      </c>
      <c r="C27" s="66">
        <v>107.13</v>
      </c>
      <c r="D27" s="66">
        <v>35.246</v>
      </c>
      <c r="E27" s="66">
        <f t="shared" si="1"/>
        <v>133.172077</v>
      </c>
      <c r="F27" s="67">
        <f t="shared" si="2"/>
        <v>93.53548140135977</v>
      </c>
      <c r="G27" s="66">
        <v>100.797391</v>
      </c>
      <c r="H27" s="68">
        <f t="shared" si="3"/>
        <v>94.08885559600486</v>
      </c>
      <c r="I27" s="66">
        <v>32.374686</v>
      </c>
      <c r="J27" s="69">
        <f t="shared" si="4"/>
        <v>91.85350394370991</v>
      </c>
      <c r="K27" s="70"/>
      <c r="L27" s="70"/>
    </row>
    <row r="28" spans="1:12" s="71" customFormat="1" ht="16.5" customHeight="1">
      <c r="A28" s="73" t="s">
        <v>37</v>
      </c>
      <c r="B28" s="66">
        <f t="shared" si="0"/>
        <v>3608.542</v>
      </c>
      <c r="C28" s="66">
        <v>3187.455</v>
      </c>
      <c r="D28" s="66">
        <v>421.087</v>
      </c>
      <c r="E28" s="66">
        <f t="shared" si="1"/>
        <v>3449.777584</v>
      </c>
      <c r="F28" s="67">
        <f t="shared" si="2"/>
        <v>95.60031680385042</v>
      </c>
      <c r="G28" s="66">
        <v>3041.042239</v>
      </c>
      <c r="H28" s="68">
        <f t="shared" si="3"/>
        <v>95.40659363034145</v>
      </c>
      <c r="I28" s="66">
        <v>408.735345</v>
      </c>
      <c r="J28" s="69">
        <f t="shared" si="4"/>
        <v>97.06672136636847</v>
      </c>
      <c r="K28" s="70"/>
      <c r="L28" s="70"/>
    </row>
    <row r="29" spans="1:12" s="71" customFormat="1" ht="16.5" customHeight="1">
      <c r="A29" s="73" t="s">
        <v>38</v>
      </c>
      <c r="B29" s="66">
        <f t="shared" si="0"/>
        <v>21377.451999999997</v>
      </c>
      <c r="C29" s="66">
        <v>18795.742044</v>
      </c>
      <c r="D29" s="66">
        <v>2581.709956</v>
      </c>
      <c r="E29" s="66">
        <f t="shared" si="1"/>
        <v>20699.154552</v>
      </c>
      <c r="F29" s="67">
        <f t="shared" si="2"/>
        <v>96.82704258674048</v>
      </c>
      <c r="G29" s="66">
        <v>18195.317326</v>
      </c>
      <c r="H29" s="68">
        <f t="shared" si="3"/>
        <v>96.80552799355071</v>
      </c>
      <c r="I29" s="66">
        <v>2503.837226</v>
      </c>
      <c r="J29" s="69">
        <f t="shared" si="4"/>
        <v>96.98367627165008</v>
      </c>
      <c r="K29" s="70"/>
      <c r="L29" s="70"/>
    </row>
    <row r="30" spans="1:12" s="71" customFormat="1" ht="16.5" customHeight="1">
      <c r="A30" s="73" t="s">
        <v>39</v>
      </c>
      <c r="B30" s="66">
        <f t="shared" si="0"/>
        <v>24912.865</v>
      </c>
      <c r="C30" s="66">
        <v>24815.284284</v>
      </c>
      <c r="D30" s="66">
        <v>97.580716</v>
      </c>
      <c r="E30" s="66">
        <f t="shared" si="1"/>
        <v>24777.479274999998</v>
      </c>
      <c r="F30" s="67">
        <f t="shared" si="2"/>
        <v>99.45656300469655</v>
      </c>
      <c r="G30" s="66">
        <v>24681.605246</v>
      </c>
      <c r="H30" s="68">
        <f t="shared" si="3"/>
        <v>99.46130362050218</v>
      </c>
      <c r="I30" s="66">
        <v>95.874029</v>
      </c>
      <c r="J30" s="69">
        <f t="shared" si="4"/>
        <v>98.25099971596846</v>
      </c>
      <c r="K30" s="70"/>
      <c r="L30" s="70"/>
    </row>
    <row r="31" spans="1:12" s="71" customFormat="1" ht="16.5" customHeight="1">
      <c r="A31" s="73" t="s">
        <v>40</v>
      </c>
      <c r="B31" s="66">
        <f t="shared" si="0"/>
        <v>2090.156</v>
      </c>
      <c r="C31" s="66">
        <v>2000.42181</v>
      </c>
      <c r="D31" s="66">
        <v>89.73419</v>
      </c>
      <c r="E31" s="66">
        <f t="shared" si="1"/>
        <v>2071.209633</v>
      </c>
      <c r="F31" s="67">
        <f t="shared" si="2"/>
        <v>99.09354292215508</v>
      </c>
      <c r="G31" s="66">
        <v>1984.376704</v>
      </c>
      <c r="H31" s="68">
        <f t="shared" si="3"/>
        <v>99.19791386397651</v>
      </c>
      <c r="I31" s="66">
        <v>86.832929</v>
      </c>
      <c r="J31" s="69">
        <f t="shared" si="4"/>
        <v>96.76682767181606</v>
      </c>
      <c r="K31" s="70"/>
      <c r="L31" s="70"/>
    </row>
    <row r="32" spans="1:12" s="71" customFormat="1" ht="16.5" customHeight="1">
      <c r="A32" s="73" t="s">
        <v>41</v>
      </c>
      <c r="B32" s="66">
        <f t="shared" si="0"/>
        <v>170765.49599999998</v>
      </c>
      <c r="C32" s="66">
        <v>145559.644388</v>
      </c>
      <c r="D32" s="66">
        <v>25205.851612</v>
      </c>
      <c r="E32" s="66">
        <f t="shared" si="1"/>
        <v>166871.53315899998</v>
      </c>
      <c r="F32" s="67">
        <f t="shared" si="2"/>
        <v>97.71970161876261</v>
      </c>
      <c r="G32" s="66">
        <v>142403.511618</v>
      </c>
      <c r="H32" s="68">
        <f t="shared" si="3"/>
        <v>97.83172541862834</v>
      </c>
      <c r="I32" s="66">
        <v>24468.021541</v>
      </c>
      <c r="J32" s="69">
        <f t="shared" si="4"/>
        <v>97.0727826127139</v>
      </c>
      <c r="K32" s="70"/>
      <c r="L32" s="70"/>
    </row>
    <row r="33" spans="1:12" s="71" customFormat="1" ht="16.5" customHeight="1">
      <c r="A33" s="73" t="s">
        <v>42</v>
      </c>
      <c r="B33" s="66">
        <f t="shared" si="0"/>
        <v>25656.418</v>
      </c>
      <c r="C33" s="66">
        <v>25139.296778</v>
      </c>
      <c r="D33" s="66">
        <v>517.121222</v>
      </c>
      <c r="E33" s="66">
        <f t="shared" si="1"/>
        <v>23945.510862000003</v>
      </c>
      <c r="F33" s="67">
        <f t="shared" si="2"/>
        <v>93.33146529651958</v>
      </c>
      <c r="G33" s="66">
        <v>23439.943446</v>
      </c>
      <c r="H33" s="68">
        <f t="shared" si="3"/>
        <v>93.24025112155428</v>
      </c>
      <c r="I33" s="66">
        <v>505.567416</v>
      </c>
      <c r="J33" s="69">
        <f t="shared" si="4"/>
        <v>97.76574514669599</v>
      </c>
      <c r="K33" s="70"/>
      <c r="L33" s="70"/>
    </row>
    <row r="34" spans="1:12" s="71" customFormat="1" ht="16.5" customHeight="1">
      <c r="A34" s="73" t="s">
        <v>43</v>
      </c>
      <c r="B34" s="66">
        <f t="shared" si="0"/>
        <v>312694.31</v>
      </c>
      <c r="C34" s="66">
        <v>301133.120839</v>
      </c>
      <c r="D34" s="66">
        <v>11561.189161</v>
      </c>
      <c r="E34" s="66">
        <f t="shared" si="1"/>
        <v>295919.193201</v>
      </c>
      <c r="F34" s="67">
        <f t="shared" si="2"/>
        <v>94.63529835288655</v>
      </c>
      <c r="G34" s="66">
        <v>284864.038398</v>
      </c>
      <c r="H34" s="68">
        <f t="shared" si="3"/>
        <v>94.5973785959937</v>
      </c>
      <c r="I34" s="66">
        <v>11055.154803</v>
      </c>
      <c r="J34" s="69">
        <f t="shared" si="4"/>
        <v>95.62299041255173</v>
      </c>
      <c r="K34" s="70"/>
      <c r="L34" s="70"/>
    </row>
    <row r="35" spans="1:12" s="71" customFormat="1" ht="16.5" customHeight="1">
      <c r="A35" s="73" t="s">
        <v>44</v>
      </c>
      <c r="B35" s="66">
        <f t="shared" si="0"/>
        <v>191983.853</v>
      </c>
      <c r="C35" s="66">
        <v>189628.384702</v>
      </c>
      <c r="D35" s="66">
        <v>2355.468298</v>
      </c>
      <c r="E35" s="66">
        <f t="shared" si="1"/>
        <v>178830.144008</v>
      </c>
      <c r="F35" s="67">
        <f t="shared" si="2"/>
        <v>93.14853369882101</v>
      </c>
      <c r="G35" s="66">
        <v>176547.460782</v>
      </c>
      <c r="H35" s="68">
        <f t="shared" si="3"/>
        <v>93.10181123962185</v>
      </c>
      <c r="I35" s="66">
        <v>2282.683226</v>
      </c>
      <c r="J35" s="69">
        <f t="shared" si="4"/>
        <v>96.90995323257798</v>
      </c>
      <c r="K35" s="70"/>
      <c r="L35" s="70"/>
    </row>
    <row r="36" spans="1:12" s="71" customFormat="1" ht="16.5" customHeight="1">
      <c r="A36" s="73" t="s">
        <v>45</v>
      </c>
      <c r="B36" s="66">
        <f t="shared" si="0"/>
        <v>197804.217</v>
      </c>
      <c r="C36" s="66">
        <v>171788.087513</v>
      </c>
      <c r="D36" s="66">
        <v>26016.129487</v>
      </c>
      <c r="E36" s="66">
        <f t="shared" si="1"/>
        <v>196589.02563299998</v>
      </c>
      <c r="F36" s="67">
        <f t="shared" si="2"/>
        <v>99.38565952463995</v>
      </c>
      <c r="G36" s="66">
        <v>170857.610215</v>
      </c>
      <c r="H36" s="68">
        <f t="shared" si="3"/>
        <v>99.45835749645353</v>
      </c>
      <c r="I36" s="66">
        <v>25731.415418</v>
      </c>
      <c r="J36" s="69">
        <f t="shared" si="4"/>
        <v>98.90562480040597</v>
      </c>
      <c r="K36" s="70"/>
      <c r="L36" s="70"/>
    </row>
    <row r="37" spans="1:12" s="71" customFormat="1" ht="16.5" customHeight="1">
      <c r="A37" s="73" t="s">
        <v>46</v>
      </c>
      <c r="B37" s="66">
        <f t="shared" si="0"/>
        <v>29400.482</v>
      </c>
      <c r="C37" s="66">
        <v>27592.531296</v>
      </c>
      <c r="D37" s="66">
        <v>1807.950704</v>
      </c>
      <c r="E37" s="66">
        <f t="shared" si="1"/>
        <v>28847.870014</v>
      </c>
      <c r="F37" s="67">
        <f t="shared" si="2"/>
        <v>98.12039820979805</v>
      </c>
      <c r="G37" s="66">
        <v>27047.064682</v>
      </c>
      <c r="H37" s="68">
        <f t="shared" si="3"/>
        <v>98.02313673889327</v>
      </c>
      <c r="I37" s="66">
        <v>1800.805332</v>
      </c>
      <c r="J37" s="69">
        <f t="shared" si="4"/>
        <v>99.60478059583198</v>
      </c>
      <c r="K37" s="70"/>
      <c r="L37" s="70"/>
    </row>
    <row r="38" spans="1:12" s="71" customFormat="1" ht="16.5" customHeight="1">
      <c r="A38" s="73" t="s">
        <v>47</v>
      </c>
      <c r="B38" s="66">
        <f t="shared" si="0"/>
        <v>56383.171</v>
      </c>
      <c r="C38" s="66">
        <v>36614.386818</v>
      </c>
      <c r="D38" s="66">
        <v>19768.784182</v>
      </c>
      <c r="E38" s="66">
        <f t="shared" si="1"/>
        <v>55445.839015000005</v>
      </c>
      <c r="F38" s="67">
        <f t="shared" si="2"/>
        <v>98.33756780901876</v>
      </c>
      <c r="G38" s="66">
        <v>35927.654367</v>
      </c>
      <c r="H38" s="68">
        <f t="shared" si="3"/>
        <v>98.12441908582669</v>
      </c>
      <c r="I38" s="66">
        <v>19518.184648</v>
      </c>
      <c r="J38" s="69">
        <f t="shared" si="4"/>
        <v>98.73234726175937</v>
      </c>
      <c r="K38" s="70"/>
      <c r="L38" s="70"/>
    </row>
    <row r="39" spans="1:12" s="71" customFormat="1" ht="16.5" customHeight="1">
      <c r="A39" s="73" t="s">
        <v>48</v>
      </c>
      <c r="B39" s="66">
        <f aca="true" t="shared" si="5" ref="B39:B70">C39+D39</f>
        <v>109428.362</v>
      </c>
      <c r="C39" s="66">
        <v>13981.825734</v>
      </c>
      <c r="D39" s="66">
        <v>95446.536266</v>
      </c>
      <c r="E39" s="66">
        <f aca="true" t="shared" si="6" ref="E39:E58">IF(I39+G39=0,"  ",I39+G39)</f>
        <v>108438.48926599999</v>
      </c>
      <c r="F39" s="67">
        <f aca="true" t="shared" si="7" ref="F39:F70">IF(OR(E39=0,B39=0),"  ",E39/B39*100)</f>
        <v>99.09541483038922</v>
      </c>
      <c r="G39" s="66">
        <v>13224.164704</v>
      </c>
      <c r="H39" s="68">
        <f aca="true" t="shared" si="8" ref="H39:H70">IF(OR(G39=0,C39=0),"  ",G39/C39*100)</f>
        <v>94.58110089187014</v>
      </c>
      <c r="I39" s="66">
        <v>95214.324562</v>
      </c>
      <c r="J39" s="69">
        <f aca="true" t="shared" si="9" ref="J39:J70">IF(OR(I39=0,D39=0),"  -",I39/D39*100)</f>
        <v>99.75671018238646</v>
      </c>
      <c r="K39" s="70"/>
      <c r="L39" s="70"/>
    </row>
    <row r="40" spans="1:12" s="71" customFormat="1" ht="16.5" customHeight="1">
      <c r="A40" s="73" t="s">
        <v>49</v>
      </c>
      <c r="B40" s="66">
        <f t="shared" si="5"/>
        <v>126.642</v>
      </c>
      <c r="C40" s="66">
        <v>123.477431</v>
      </c>
      <c r="D40" s="66">
        <v>3.164569</v>
      </c>
      <c r="E40" s="66">
        <f t="shared" si="6"/>
        <v>114.533711</v>
      </c>
      <c r="F40" s="67">
        <f t="shared" si="7"/>
        <v>90.43896258745124</v>
      </c>
      <c r="G40" s="66">
        <v>111.895471</v>
      </c>
      <c r="H40" s="68">
        <f t="shared" si="8"/>
        <v>90.62018062231955</v>
      </c>
      <c r="I40" s="66">
        <v>2.63824</v>
      </c>
      <c r="J40" s="69">
        <f t="shared" si="9"/>
        <v>83.36806686787364</v>
      </c>
      <c r="K40" s="70"/>
      <c r="L40" s="70"/>
    </row>
    <row r="41" spans="1:12" s="71" customFormat="1" ht="16.5" customHeight="1">
      <c r="A41" s="73" t="s">
        <v>50</v>
      </c>
      <c r="B41" s="66">
        <f t="shared" si="5"/>
        <v>1292.147</v>
      </c>
      <c r="C41" s="66">
        <v>1267.639</v>
      </c>
      <c r="D41" s="66">
        <v>24.508</v>
      </c>
      <c r="E41" s="66">
        <f t="shared" si="6"/>
        <v>1228.873734</v>
      </c>
      <c r="F41" s="67">
        <f t="shared" si="7"/>
        <v>95.10324552856602</v>
      </c>
      <c r="G41" s="66">
        <v>1204.672137</v>
      </c>
      <c r="H41" s="68">
        <f t="shared" si="8"/>
        <v>95.03274489030396</v>
      </c>
      <c r="I41" s="66">
        <v>24.201597</v>
      </c>
      <c r="J41" s="69">
        <f t="shared" si="9"/>
        <v>98.74978374408356</v>
      </c>
      <c r="K41" s="70"/>
      <c r="L41" s="70"/>
    </row>
    <row r="42" spans="1:12" s="71" customFormat="1" ht="16.5" customHeight="1">
      <c r="A42" s="73" t="s">
        <v>51</v>
      </c>
      <c r="B42" s="66">
        <f t="shared" si="5"/>
        <v>124345.66100000001</v>
      </c>
      <c r="C42" s="66">
        <v>123667.055387</v>
      </c>
      <c r="D42" s="66">
        <v>678.605613</v>
      </c>
      <c r="E42" s="66">
        <f t="shared" si="6"/>
        <v>122710.357525</v>
      </c>
      <c r="F42" s="67">
        <f t="shared" si="7"/>
        <v>98.68487290843224</v>
      </c>
      <c r="G42" s="66">
        <v>122194.227628</v>
      </c>
      <c r="H42" s="68">
        <f t="shared" si="8"/>
        <v>98.80903790068342</v>
      </c>
      <c r="I42" s="66">
        <v>516.129897</v>
      </c>
      <c r="J42" s="69">
        <f t="shared" si="9"/>
        <v>76.05741643047685</v>
      </c>
      <c r="K42" s="70"/>
      <c r="L42" s="70"/>
    </row>
    <row r="43" spans="1:12" s="71" customFormat="1" ht="16.5" customHeight="1">
      <c r="A43" s="73" t="s">
        <v>52</v>
      </c>
      <c r="B43" s="66">
        <f t="shared" si="5"/>
        <v>46119.505</v>
      </c>
      <c r="C43" s="66">
        <v>8429.947016</v>
      </c>
      <c r="D43" s="66">
        <v>37689.557984</v>
      </c>
      <c r="E43" s="66">
        <f t="shared" si="6"/>
        <v>45652.679342999996</v>
      </c>
      <c r="F43" s="67">
        <f t="shared" si="7"/>
        <v>98.98779126749083</v>
      </c>
      <c r="G43" s="66">
        <v>7971.147708</v>
      </c>
      <c r="H43" s="68">
        <f t="shared" si="8"/>
        <v>94.55750662336074</v>
      </c>
      <c r="I43" s="66">
        <v>37681.531635</v>
      </c>
      <c r="J43" s="69">
        <f t="shared" si="9"/>
        <v>99.97870405112363</v>
      </c>
      <c r="K43" s="70"/>
      <c r="L43" s="70"/>
    </row>
    <row r="44" spans="1:12" s="71" customFormat="1" ht="16.5" customHeight="1">
      <c r="A44" s="73" t="s">
        <v>53</v>
      </c>
      <c r="B44" s="66">
        <f t="shared" si="5"/>
        <v>2998.333</v>
      </c>
      <c r="C44" s="66">
        <v>2610.027521</v>
      </c>
      <c r="D44" s="66">
        <v>388.305479</v>
      </c>
      <c r="E44" s="66">
        <f t="shared" si="6"/>
        <v>2816.557172</v>
      </c>
      <c r="F44" s="67">
        <f t="shared" si="7"/>
        <v>93.93743696914251</v>
      </c>
      <c r="G44" s="66">
        <v>2428.49588</v>
      </c>
      <c r="H44" s="68">
        <f t="shared" si="8"/>
        <v>93.04483805096245</v>
      </c>
      <c r="I44" s="66">
        <v>388.061292</v>
      </c>
      <c r="J44" s="69">
        <f t="shared" si="9"/>
        <v>99.93711471683869</v>
      </c>
      <c r="K44" s="70"/>
      <c r="L44" s="70"/>
    </row>
    <row r="45" spans="1:12" s="71" customFormat="1" ht="16.5" customHeight="1">
      <c r="A45" s="73" t="s">
        <v>54</v>
      </c>
      <c r="B45" s="66">
        <f t="shared" si="5"/>
        <v>116386.626</v>
      </c>
      <c r="C45" s="66">
        <v>99836.037427</v>
      </c>
      <c r="D45" s="66">
        <v>16550.588573</v>
      </c>
      <c r="E45" s="66">
        <f t="shared" si="6"/>
        <v>115764.258729</v>
      </c>
      <c r="F45" s="67">
        <f t="shared" si="7"/>
        <v>99.46525877380446</v>
      </c>
      <c r="G45" s="66">
        <v>99451.715222</v>
      </c>
      <c r="H45" s="68">
        <f t="shared" si="8"/>
        <v>99.61504661552596</v>
      </c>
      <c r="I45" s="66">
        <v>16312.543507</v>
      </c>
      <c r="J45" s="69">
        <f t="shared" si="9"/>
        <v>98.56171238291587</v>
      </c>
      <c r="K45" s="70"/>
      <c r="L45" s="70"/>
    </row>
    <row r="46" spans="1:12" s="71" customFormat="1" ht="16.5" customHeight="1">
      <c r="A46" s="73" t="s">
        <v>55</v>
      </c>
      <c r="B46" s="66">
        <f t="shared" si="5"/>
        <v>131136.22400000002</v>
      </c>
      <c r="C46" s="66">
        <v>130804.693186</v>
      </c>
      <c r="D46" s="66">
        <v>331.530814</v>
      </c>
      <c r="E46" s="66">
        <f t="shared" si="6"/>
        <v>129886.628887</v>
      </c>
      <c r="F46" s="67">
        <f t="shared" si="7"/>
        <v>99.04710149882003</v>
      </c>
      <c r="G46" s="66">
        <v>129570.160099</v>
      </c>
      <c r="H46" s="68">
        <f t="shared" si="8"/>
        <v>99.05620122877049</v>
      </c>
      <c r="I46" s="66">
        <v>316.468788</v>
      </c>
      <c r="J46" s="69">
        <f t="shared" si="9"/>
        <v>95.4568247161484</v>
      </c>
      <c r="K46" s="70"/>
      <c r="L46" s="70"/>
    </row>
    <row r="47" spans="1:12" s="71" customFormat="1" ht="16.5" customHeight="1">
      <c r="A47" s="73" t="s">
        <v>56</v>
      </c>
      <c r="B47" s="66">
        <f t="shared" si="5"/>
        <v>76218.67</v>
      </c>
      <c r="C47" s="66">
        <v>74656.761428</v>
      </c>
      <c r="D47" s="66">
        <v>1561.908572</v>
      </c>
      <c r="E47" s="66">
        <f t="shared" si="6"/>
        <v>75627.108586</v>
      </c>
      <c r="F47" s="67">
        <f t="shared" si="7"/>
        <v>99.22386284882694</v>
      </c>
      <c r="G47" s="66">
        <v>74150.949126</v>
      </c>
      <c r="H47" s="68">
        <f t="shared" si="8"/>
        <v>99.3224829307821</v>
      </c>
      <c r="I47" s="66">
        <v>1476.15946</v>
      </c>
      <c r="J47" s="69">
        <f t="shared" si="9"/>
        <v>94.5099787825481</v>
      </c>
      <c r="K47" s="70"/>
      <c r="L47" s="70"/>
    </row>
    <row r="48" spans="1:12" s="71" customFormat="1" ht="16.5" customHeight="1">
      <c r="A48" s="73" t="s">
        <v>57</v>
      </c>
      <c r="B48" s="66">
        <f t="shared" si="5"/>
        <v>4713.602</v>
      </c>
      <c r="C48" s="66">
        <v>2838.833583</v>
      </c>
      <c r="D48" s="66">
        <v>1874.768417</v>
      </c>
      <c r="E48" s="66">
        <f t="shared" si="6"/>
        <v>4463.9703119999995</v>
      </c>
      <c r="F48" s="67">
        <f t="shared" si="7"/>
        <v>94.70401429734626</v>
      </c>
      <c r="G48" s="66">
        <v>2593.054314</v>
      </c>
      <c r="H48" s="68">
        <f t="shared" si="8"/>
        <v>91.34224455875757</v>
      </c>
      <c r="I48" s="66">
        <v>1870.915998</v>
      </c>
      <c r="J48" s="69">
        <f t="shared" si="9"/>
        <v>99.79451227335242</v>
      </c>
      <c r="K48" s="70"/>
      <c r="L48" s="70"/>
    </row>
    <row r="49" spans="1:12" s="71" customFormat="1" ht="16.5" customHeight="1">
      <c r="A49" s="73" t="s">
        <v>58</v>
      </c>
      <c r="B49" s="66">
        <f t="shared" si="5"/>
        <v>15722.347000000002</v>
      </c>
      <c r="C49" s="66">
        <v>10214.104826</v>
      </c>
      <c r="D49" s="66">
        <v>5508.242174</v>
      </c>
      <c r="E49" s="66">
        <f t="shared" si="6"/>
        <v>15035.776235</v>
      </c>
      <c r="F49" s="67">
        <f t="shared" si="7"/>
        <v>95.63315346620958</v>
      </c>
      <c r="G49" s="66">
        <v>9607.305411</v>
      </c>
      <c r="H49" s="68">
        <f t="shared" si="8"/>
        <v>94.05920121893215</v>
      </c>
      <c r="I49" s="66">
        <v>5428.470824</v>
      </c>
      <c r="J49" s="69">
        <f t="shared" si="9"/>
        <v>98.55178208437282</v>
      </c>
      <c r="K49" s="70"/>
      <c r="L49" s="70"/>
    </row>
    <row r="50" spans="1:12" s="71" customFormat="1" ht="16.5" customHeight="1">
      <c r="A50" s="73" t="s">
        <v>59</v>
      </c>
      <c r="B50" s="66">
        <f t="shared" si="5"/>
        <v>13561.594</v>
      </c>
      <c r="C50" s="66">
        <v>10749.294934</v>
      </c>
      <c r="D50" s="66">
        <v>2812.299066</v>
      </c>
      <c r="E50" s="66">
        <f t="shared" si="6"/>
        <v>13233.546333999999</v>
      </c>
      <c r="F50" s="67">
        <f t="shared" si="7"/>
        <v>97.58105377583195</v>
      </c>
      <c r="G50" s="66">
        <v>10424.774012</v>
      </c>
      <c r="H50" s="68">
        <f t="shared" si="8"/>
        <v>96.98100271699178</v>
      </c>
      <c r="I50" s="66">
        <v>2808.772322</v>
      </c>
      <c r="J50" s="69">
        <f t="shared" si="9"/>
        <v>99.87459569849318</v>
      </c>
      <c r="K50" s="70"/>
      <c r="L50" s="70"/>
    </row>
    <row r="51" spans="1:12" s="71" customFormat="1" ht="16.5" customHeight="1">
      <c r="A51" s="73" t="s">
        <v>60</v>
      </c>
      <c r="B51" s="66">
        <f t="shared" si="5"/>
        <v>1252.745</v>
      </c>
      <c r="C51" s="66">
        <v>1249.867</v>
      </c>
      <c r="D51" s="66">
        <v>2.878</v>
      </c>
      <c r="E51" s="66">
        <f t="shared" si="6"/>
        <v>1239.52093</v>
      </c>
      <c r="F51" s="67">
        <f t="shared" si="7"/>
        <v>98.94439251403917</v>
      </c>
      <c r="G51" s="66">
        <v>1236.737371</v>
      </c>
      <c r="H51" s="68">
        <f t="shared" si="8"/>
        <v>98.94951790870549</v>
      </c>
      <c r="I51" s="66">
        <v>2.783559</v>
      </c>
      <c r="J51" s="69">
        <f t="shared" si="9"/>
        <v>96.71851980542043</v>
      </c>
      <c r="K51" s="70"/>
      <c r="L51" s="70"/>
    </row>
    <row r="52" spans="1:12" s="71" customFormat="1" ht="16.5" customHeight="1">
      <c r="A52" s="73" t="s">
        <v>61</v>
      </c>
      <c r="B52" s="66">
        <f t="shared" si="5"/>
        <v>184581.77800000002</v>
      </c>
      <c r="C52" s="66">
        <f>SUM(C53:C58)</f>
        <v>140522.12600000002</v>
      </c>
      <c r="D52" s="66">
        <f>SUM(D53:D58)</f>
        <v>44059.652</v>
      </c>
      <c r="E52" s="66">
        <f t="shared" si="6"/>
        <v>182458.43285700004</v>
      </c>
      <c r="F52" s="67">
        <f t="shared" si="7"/>
        <v>98.84964530843344</v>
      </c>
      <c r="G52" s="66">
        <f>SUM(G53:G58)</f>
        <v>138506.43824800002</v>
      </c>
      <c r="H52" s="68">
        <f t="shared" si="8"/>
        <v>98.56557268995489</v>
      </c>
      <c r="I52" s="66">
        <f>SUM(I53:I58)</f>
        <v>43951.994609</v>
      </c>
      <c r="J52" s="69">
        <f t="shared" si="9"/>
        <v>99.7556553760343</v>
      </c>
      <c r="K52" s="70"/>
      <c r="L52" s="70"/>
    </row>
    <row r="53" spans="1:12" s="71" customFormat="1" ht="16.5" customHeight="1">
      <c r="A53" s="74" t="s">
        <v>62</v>
      </c>
      <c r="B53" s="66">
        <f t="shared" si="5"/>
        <v>238.30800000000002</v>
      </c>
      <c r="C53" s="66">
        <v>231.544</v>
      </c>
      <c r="D53" s="66">
        <v>6.764</v>
      </c>
      <c r="E53" s="66">
        <f t="shared" si="6"/>
        <v>190.999683</v>
      </c>
      <c r="F53" s="67">
        <f t="shared" si="7"/>
        <v>80.14824638702855</v>
      </c>
      <c r="G53" s="66">
        <v>184.546687</v>
      </c>
      <c r="H53" s="68">
        <f t="shared" si="8"/>
        <v>79.70264269426113</v>
      </c>
      <c r="I53" s="66">
        <v>6.452996</v>
      </c>
      <c r="J53" s="69">
        <f t="shared" si="9"/>
        <v>95.40206978119456</v>
      </c>
      <c r="K53" s="70"/>
      <c r="L53" s="70"/>
    </row>
    <row r="54" spans="1:12" s="71" customFormat="1" ht="16.5" customHeight="1">
      <c r="A54" s="74" t="s">
        <v>63</v>
      </c>
      <c r="B54" s="66">
        <f t="shared" si="5"/>
        <v>73.599</v>
      </c>
      <c r="C54" s="66">
        <v>68.971</v>
      </c>
      <c r="D54" s="66">
        <v>4.628</v>
      </c>
      <c r="E54" s="66">
        <f t="shared" si="6"/>
        <v>72.007584</v>
      </c>
      <c r="F54" s="67">
        <f t="shared" si="7"/>
        <v>97.83772062120408</v>
      </c>
      <c r="G54" s="66">
        <v>67.403323</v>
      </c>
      <c r="H54" s="68">
        <f t="shared" si="8"/>
        <v>97.72704904960055</v>
      </c>
      <c r="I54" s="66">
        <v>4.604261</v>
      </c>
      <c r="J54" s="69">
        <f t="shared" si="9"/>
        <v>99.48705704407952</v>
      </c>
      <c r="K54" s="70"/>
      <c r="L54" s="70"/>
    </row>
    <row r="55" spans="1:12" s="71" customFormat="1" ht="16.5" customHeight="1">
      <c r="A55" s="74" t="s">
        <v>64</v>
      </c>
      <c r="B55" s="66">
        <f t="shared" si="5"/>
        <v>144838.782</v>
      </c>
      <c r="C55" s="66">
        <v>100838.782</v>
      </c>
      <c r="D55" s="66">
        <v>44000</v>
      </c>
      <c r="E55" s="66">
        <f t="shared" si="6"/>
        <v>143251.587998</v>
      </c>
      <c r="F55" s="67">
        <f t="shared" si="7"/>
        <v>98.90416504469086</v>
      </c>
      <c r="G55" s="66">
        <v>99353.185998</v>
      </c>
      <c r="H55" s="68">
        <f t="shared" si="8"/>
        <v>98.5267612593734</v>
      </c>
      <c r="I55" s="66">
        <v>43898.402</v>
      </c>
      <c r="J55" s="69">
        <f t="shared" si="9"/>
        <v>99.76909545454545</v>
      </c>
      <c r="K55" s="70"/>
      <c r="L55" s="70"/>
    </row>
    <row r="56" spans="1:12" s="71" customFormat="1" ht="16.5" customHeight="1">
      <c r="A56" s="74" t="s">
        <v>23</v>
      </c>
      <c r="B56" s="66">
        <f t="shared" si="5"/>
        <v>115.131</v>
      </c>
      <c r="C56" s="66">
        <v>66.871</v>
      </c>
      <c r="D56" s="66">
        <v>48.26</v>
      </c>
      <c r="E56" s="66">
        <f t="shared" si="6"/>
        <v>105.879592</v>
      </c>
      <c r="F56" s="67">
        <f t="shared" si="7"/>
        <v>91.9644509298104</v>
      </c>
      <c r="G56" s="66">
        <v>63.34424</v>
      </c>
      <c r="H56" s="68">
        <f t="shared" si="8"/>
        <v>94.72602473418972</v>
      </c>
      <c r="I56" s="66">
        <v>42.535352</v>
      </c>
      <c r="J56" s="69">
        <f t="shared" si="9"/>
        <v>88.13790302527974</v>
      </c>
      <c r="K56" s="70"/>
      <c r="L56" s="70"/>
    </row>
    <row r="57" spans="1:12" s="71" customFormat="1" ht="16.5" customHeight="1">
      <c r="A57" s="75" t="s">
        <v>65</v>
      </c>
      <c r="B57" s="66">
        <f t="shared" si="5"/>
        <v>29800</v>
      </c>
      <c r="C57" s="66">
        <v>29800</v>
      </c>
      <c r="D57" s="66">
        <v>0</v>
      </c>
      <c r="E57" s="66">
        <f t="shared" si="6"/>
        <v>29322</v>
      </c>
      <c r="F57" s="67">
        <f t="shared" si="7"/>
        <v>98.39597315436241</v>
      </c>
      <c r="G57" s="66">
        <v>29322</v>
      </c>
      <c r="H57" s="68">
        <f t="shared" si="8"/>
        <v>98.39597315436241</v>
      </c>
      <c r="I57" s="66">
        <v>0</v>
      </c>
      <c r="J57" s="69" t="str">
        <f t="shared" si="9"/>
        <v>  -</v>
      </c>
      <c r="K57" s="70"/>
      <c r="L57" s="70"/>
    </row>
    <row r="58" spans="1:12" s="71" customFormat="1" ht="16.5" customHeight="1">
      <c r="A58" s="74" t="s">
        <v>66</v>
      </c>
      <c r="B58" s="66">
        <f t="shared" si="5"/>
        <v>9515.958</v>
      </c>
      <c r="C58" s="66">
        <v>9515.958</v>
      </c>
      <c r="D58" s="66">
        <v>0</v>
      </c>
      <c r="E58" s="66">
        <f t="shared" si="6"/>
        <v>9515.958</v>
      </c>
      <c r="F58" s="67">
        <f t="shared" si="7"/>
        <v>100</v>
      </c>
      <c r="G58" s="66">
        <v>9515.958</v>
      </c>
      <c r="H58" s="68">
        <f t="shared" si="8"/>
        <v>100</v>
      </c>
      <c r="I58" s="66">
        <v>0</v>
      </c>
      <c r="J58" s="69" t="str">
        <f t="shared" si="9"/>
        <v>  -</v>
      </c>
      <c r="K58" s="70"/>
      <c r="L58" s="70"/>
    </row>
    <row r="59" spans="1:12" s="71" customFormat="1" ht="16.5" customHeight="1" hidden="1">
      <c r="A59" s="73" t="s">
        <v>67</v>
      </c>
      <c r="B59" s="66">
        <f t="shared" si="5"/>
        <v>0</v>
      </c>
      <c r="C59" s="66"/>
      <c r="D59" s="66"/>
      <c r="E59" s="76" t="str">
        <f>IF(I59+G59=0," -",I59+G59)</f>
        <v> -</v>
      </c>
      <c r="F59" s="67" t="str">
        <f t="shared" si="7"/>
        <v>  </v>
      </c>
      <c r="G59" s="66"/>
      <c r="H59" s="68" t="str">
        <f t="shared" si="8"/>
        <v>  </v>
      </c>
      <c r="I59" s="66"/>
      <c r="J59" s="69" t="str">
        <f t="shared" si="9"/>
        <v>  -</v>
      </c>
      <c r="K59" s="70"/>
      <c r="L59" s="77"/>
    </row>
    <row r="60" spans="1:12" s="71" customFormat="1" ht="16.5" customHeight="1">
      <c r="A60" s="73" t="s">
        <v>68</v>
      </c>
      <c r="B60" s="66">
        <f t="shared" si="5"/>
        <v>2000</v>
      </c>
      <c r="C60" s="66">
        <v>500</v>
      </c>
      <c r="D60" s="66">
        <v>1500</v>
      </c>
      <c r="E60" s="66">
        <f>IF(I60+G60=0," -",I60+G60)</f>
        <v>800</v>
      </c>
      <c r="F60" s="67">
        <f t="shared" si="7"/>
        <v>40</v>
      </c>
      <c r="G60" s="66">
        <v>0</v>
      </c>
      <c r="H60" s="68" t="str">
        <f>IF(OR(G60=0,C60=0)," -",G60/C60*100)</f>
        <v> -</v>
      </c>
      <c r="I60" s="66">
        <v>800</v>
      </c>
      <c r="J60" s="69">
        <f t="shared" si="9"/>
        <v>53.333333333333336</v>
      </c>
      <c r="K60" s="70"/>
      <c r="L60" s="77"/>
    </row>
    <row r="61" spans="1:12" s="71" customFormat="1" ht="16.5" customHeight="1" thickBot="1">
      <c r="A61" s="78" t="s">
        <v>69</v>
      </c>
      <c r="B61" s="79">
        <f t="shared" si="5"/>
        <v>32.892</v>
      </c>
      <c r="C61" s="79">
        <v>0</v>
      </c>
      <c r="D61" s="79">
        <v>32.892</v>
      </c>
      <c r="E61" s="79">
        <v>0</v>
      </c>
      <c r="F61" s="80" t="s">
        <v>70</v>
      </c>
      <c r="G61" s="79">
        <v>0</v>
      </c>
      <c r="H61" s="81" t="s">
        <v>70</v>
      </c>
      <c r="I61" s="79">
        <v>0</v>
      </c>
      <c r="J61" s="82" t="s">
        <v>70</v>
      </c>
      <c r="K61" s="70"/>
      <c r="L61" s="77"/>
    </row>
    <row r="62" spans="1:12" s="87" customFormat="1" ht="19.5" customHeight="1">
      <c r="A62" s="83" t="s">
        <v>71</v>
      </c>
      <c r="B62" s="83"/>
      <c r="C62" s="84"/>
      <c r="D62" s="83"/>
      <c r="E62" s="83"/>
      <c r="F62" s="83"/>
      <c r="G62" s="83"/>
      <c r="H62" s="85"/>
      <c r="I62" s="83"/>
      <c r="J62" s="83"/>
      <c r="K62" s="86"/>
      <c r="L62" s="86"/>
    </row>
    <row r="63" spans="1:10" ht="14.25" customHeight="1">
      <c r="A63" s="83" t="s">
        <v>72</v>
      </c>
      <c r="B63" s="83"/>
      <c r="C63" s="84"/>
      <c r="D63" s="83"/>
      <c r="E63" s="83"/>
      <c r="F63" s="83"/>
      <c r="G63" s="83"/>
      <c r="H63" s="85"/>
      <c r="I63" s="83"/>
      <c r="J63" s="83"/>
    </row>
    <row r="64" spans="1:10" ht="14.25" customHeight="1">
      <c r="A64" s="83" t="s">
        <v>73</v>
      </c>
      <c r="B64" s="83"/>
      <c r="C64" s="84"/>
      <c r="D64" s="83"/>
      <c r="E64" s="83"/>
      <c r="F64" s="83"/>
      <c r="G64" s="83"/>
      <c r="H64" s="85"/>
      <c r="I64" s="83"/>
      <c r="J64" s="83"/>
    </row>
    <row r="65" ht="16.5">
      <c r="A65" s="83" t="s">
        <v>74</v>
      </c>
    </row>
  </sheetData>
  <printOptions horizontalCentered="1"/>
  <pageMargins left="0" right="0" top="0.71" bottom="0.85" header="0.7" footer="0.66"/>
  <pageSetup firstPageNumber="8" useFirstPageNumber="1" horizontalDpi="600" verticalDpi="600" orientation="landscape" paperSize="9" r:id="rId1"/>
  <headerFooter alignWithMargins="0">
    <oddHeader>&amp;L&amp;"標楷體,標準"&amp;17附表&amp;"Times New Roman,標準"2</oddHeader>
    <oddFooter>&amp;C&amp;"Times New Roman,標準"&amp;P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2014-05-15T03:41:10Z</dcterms:created>
  <dcterms:modified xsi:type="dcterms:W3CDTF">2014-05-15T03:41:19Z</dcterms:modified>
  <cp:category/>
  <cp:version/>
  <cp:contentType/>
  <cp:contentStatus/>
</cp:coreProperties>
</file>