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75" windowHeight="8055" activeTab="0"/>
  </bookViews>
  <sheets>
    <sheet name="表6非營業餘絀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 localSheetId="0">'[2]主管明細'!#REF!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 localSheetId="0">#N/A</definedName>
    <definedName name="A1_">#REF!</definedName>
    <definedName name="B" localSheetId="0">#N/A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 localSheetId="0">'[3]機關明細'!#REF!</definedName>
    <definedName name="NAME">'[3]機關明細'!#REF!</definedName>
    <definedName name="_xlnm.Print_Area" localSheetId="0">'表6非營業餘絀'!$A$1:$G$97</definedName>
    <definedName name="Print_Area_MI">#REF!</definedName>
    <definedName name="_xlnm.Print_Titles" localSheetId="0">'表6非營業餘絀'!$1:$4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<sst xmlns="http://schemas.openxmlformats.org/spreadsheetml/2006/main" count="183" uniqueCount="101">
  <si>
    <t>單位：百萬元</t>
  </si>
  <si>
    <t>非營業特種基金合計</t>
  </si>
  <si>
    <t>作業基金</t>
  </si>
  <si>
    <t>行政院主管</t>
  </si>
  <si>
    <t>　1.行政院國家發展基金</t>
  </si>
  <si>
    <t>內政部主管</t>
  </si>
  <si>
    <t>　2.營建建設基金</t>
  </si>
  <si>
    <t>國防部主管</t>
  </si>
  <si>
    <t>財政部主管</t>
  </si>
  <si>
    <t>教育部主管</t>
  </si>
  <si>
    <t>法務部主管</t>
  </si>
  <si>
    <t>經濟部主管</t>
  </si>
  <si>
    <t>轉絀為餘</t>
  </si>
  <si>
    <t>交通部主管</t>
  </si>
  <si>
    <t>國軍退除役官兵輔導委員會主管</t>
  </si>
  <si>
    <t>農業委員會主管</t>
  </si>
  <si>
    <t>反餘為絀</t>
  </si>
  <si>
    <t>文化部主管</t>
  </si>
  <si>
    <t>國立故宮博物院主管</t>
  </si>
  <si>
    <t>原住民族委員會主管</t>
  </si>
  <si>
    <t>考試院考選部主管</t>
  </si>
  <si>
    <t>債務基金</t>
  </si>
  <si>
    <t>特別收入基金</t>
  </si>
  <si>
    <t>原子能委員會主管</t>
  </si>
  <si>
    <t>環境保護署主管</t>
  </si>
  <si>
    <t>金融監督管理委員會主管</t>
  </si>
  <si>
    <t>　21.金融監督管理基金</t>
  </si>
  <si>
    <t>國家通訊傳播委員會主管</t>
  </si>
  <si>
    <t>　22.通訊傳播監督管理基金</t>
  </si>
  <si>
    <t>　23.有線廣播電視事業發展基金</t>
  </si>
  <si>
    <t>資本計畫基金</t>
  </si>
  <si>
    <t>　1.國軍營舍及設施改建基金</t>
  </si>
  <si>
    <t>衛生福利部主管</t>
  </si>
  <si>
    <t>--</t>
  </si>
  <si>
    <t/>
  </si>
  <si>
    <t xml:space="preserve">  3.中央都市更新基金</t>
  </si>
  <si>
    <t>　4.國軍生產及服務作業基金</t>
  </si>
  <si>
    <t>　5.國軍老舊眷村改建基金</t>
  </si>
  <si>
    <t>　6.地方建設基金</t>
  </si>
  <si>
    <t>　7.國有財產開發基金</t>
  </si>
  <si>
    <r>
      <t>　8.國立大學校院校務基金</t>
    </r>
    <r>
      <rPr>
        <sz val="12"/>
        <rFont val="標楷體"/>
        <family val="4"/>
      </rPr>
      <t>(52單位彙總數)</t>
    </r>
  </si>
  <si>
    <t>　9.國立臺灣大學附設醫院作業基金</t>
  </si>
  <si>
    <t>　10.國立成功大學附設醫院作業基金</t>
  </si>
  <si>
    <t>　26.國立文化機構作業基金</t>
  </si>
  <si>
    <t>　27.故宮文物藝術發展基金</t>
  </si>
  <si>
    <t>　28.原住民族綜合發展基金</t>
  </si>
  <si>
    <t>　29.考選業務基金</t>
  </si>
  <si>
    <t>　1.中央政府債務基金</t>
  </si>
  <si>
    <t>總統府主管</t>
  </si>
  <si>
    <t>　1.中央研究院科學研究基金</t>
  </si>
  <si>
    <t>　2.行政院國家科學技術發展基金</t>
  </si>
  <si>
    <t>　3.離島建設基金</t>
  </si>
  <si>
    <t>　4.行政院公營事業民營化基金</t>
  </si>
  <si>
    <t>　5.花東地區永續發展基金</t>
  </si>
  <si>
    <t>　6.外籍配偶照顧輔導基金</t>
  </si>
  <si>
    <t>　7.研發替代役基金</t>
  </si>
  <si>
    <t>　8.警察消防海巡移民空勤人員及協勤民
    力安全基金</t>
  </si>
  <si>
    <t>　9.學產基金</t>
  </si>
  <si>
    <t xml:space="preserve">  10.運動發展基金</t>
  </si>
  <si>
    <t>　11.經濟特別收入基金</t>
  </si>
  <si>
    <t>　12.核能發電後端營運基金</t>
  </si>
  <si>
    <t xml:space="preserve">  13.地方產業發展基金</t>
  </si>
  <si>
    <t>　14.航港建設基金</t>
  </si>
  <si>
    <t>　15.核子事故緊急應變基金</t>
  </si>
  <si>
    <t>　16.農業特別收入基金</t>
  </si>
  <si>
    <t>勞工委員會（勞動部）主管</t>
  </si>
  <si>
    <t>　17.就業安定基金</t>
  </si>
  <si>
    <t>衛生福利部主管</t>
  </si>
  <si>
    <t>　18.健康照護基金</t>
  </si>
  <si>
    <t>　19.社會福利基金</t>
  </si>
  <si>
    <t>　20.環境保護基金</t>
  </si>
  <si>
    <t>103年度營業基金以外之其他特種基金截至第3季(9月底)實際餘絀情形</t>
  </si>
  <si>
    <r>
      <t>主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管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基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名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稱</t>
    </r>
  </si>
  <si>
    <r>
      <t xml:space="preserve">餘絀預算案數
</t>
    </r>
    <r>
      <rPr>
        <sz val="12"/>
        <rFont val="Times New Roman"/>
        <family val="1"/>
      </rPr>
      <t>(1)</t>
    </r>
  </si>
  <si>
    <t>累  計  餘  絀</t>
  </si>
  <si>
    <r>
      <t>分配預算數</t>
    </r>
    <r>
      <rPr>
        <sz val="14"/>
        <rFont val="細明體"/>
        <family val="3"/>
      </rPr>
      <t xml:space="preserve">
</t>
    </r>
    <r>
      <rPr>
        <sz val="12"/>
        <rFont val="Times New Roman"/>
        <family val="1"/>
      </rPr>
      <t>(2)</t>
    </r>
  </si>
  <si>
    <r>
      <t>實際餘絀數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(3)</t>
    </r>
  </si>
  <si>
    <r>
      <t>占預算％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(4)=(3)/(1)</t>
    </r>
  </si>
  <si>
    <r>
      <t>占分配％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(5)=(3)/(2)</t>
    </r>
  </si>
  <si>
    <r>
      <t>較分配增減數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(6)=(3)-(2)</t>
    </r>
  </si>
  <si>
    <t>　11.國立陽明大學附設醫院作業基金</t>
  </si>
  <si>
    <t>-</t>
  </si>
  <si>
    <t>　12.國立社教機構作業基金</t>
  </si>
  <si>
    <t>　13.國立高級中等學校校務基金</t>
  </si>
  <si>
    <t>　14.法務部矯正機關作業基金</t>
  </si>
  <si>
    <t>　15.經濟作業基金</t>
  </si>
  <si>
    <t>　16.水資源作業基金</t>
  </si>
  <si>
    <t>　17.交通作業基金</t>
  </si>
  <si>
    <t>　18.國軍退除役官兵安置基金</t>
  </si>
  <si>
    <t>　19.榮民醫療作業基金</t>
  </si>
  <si>
    <t>國家科學委員會（科技部）主管</t>
  </si>
  <si>
    <t>　20.科學工業園區管理局作業基金</t>
  </si>
  <si>
    <t>　21.農業作業基金</t>
  </si>
  <si>
    <t>　22.醫療藥品基金</t>
  </si>
  <si>
    <t>　23.管制藥品製藥工廠作業基金</t>
  </si>
  <si>
    <t>　24.全民健康保險基金</t>
  </si>
  <si>
    <r>
      <t>　25.國民年金保險基金</t>
    </r>
    <r>
      <rPr>
        <sz val="10"/>
        <rFont val="標楷體"/>
        <family val="4"/>
      </rPr>
      <t>（註1）</t>
    </r>
  </si>
  <si>
    <t>-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</si>
  <si>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</si>
  <si>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2.本表數據係以新臺幣百萬元為單位及經四捨五入處理後列計，若有數據但未達百萬元者，則以”-“符號表示，數據百分比計算較不具意義者，則以”--“符號表示； 另百分比</t>
  </si>
  <si>
    <t xml:space="preserve">      欄位係以採計至元為單位核算，未達1％者，則以"0"表示。     　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</si>
</sst>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[$-404]AM/PM\ hh:mm:ss"/>
    <numFmt numFmtId="199" formatCode="m&quot;月&quot;d&quot;日&quot;"/>
    <numFmt numFmtId="200" formatCode="_-* #,##0.0\ \ \ \ _-;\-* #,##0.0_-;_-* &quot;&quot;\ \ \ \ _-;_-@_-"/>
    <numFmt numFmtId="201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8"/>
      <name val="標楷體"/>
      <family val="4"/>
    </font>
    <font>
      <sz val="8"/>
      <name val="標楷體"/>
      <family val="4"/>
    </font>
    <font>
      <sz val="14"/>
      <name val="細明體"/>
      <family val="3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24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8" fillId="0" borderId="0" xfId="39" applyFont="1">
      <alignment vertical="top"/>
      <protection/>
    </xf>
    <xf numFmtId="0" fontId="29" fillId="0" borderId="0" xfId="39" applyFont="1">
      <alignment vertical="top"/>
      <protection/>
    </xf>
    <xf numFmtId="0" fontId="29" fillId="0" borderId="0" xfId="39" applyFont="1" applyFill="1">
      <alignment vertical="top"/>
      <protection/>
    </xf>
    <xf numFmtId="0" fontId="30" fillId="0" borderId="0" xfId="39" applyFont="1">
      <alignment vertical="top"/>
      <protection/>
    </xf>
    <xf numFmtId="0" fontId="35" fillId="0" borderId="0" xfId="39" applyFont="1">
      <alignment vertical="top"/>
      <protection/>
    </xf>
    <xf numFmtId="0" fontId="36" fillId="0" borderId="0" xfId="39" applyFont="1">
      <alignment vertical="top"/>
      <protection/>
    </xf>
    <xf numFmtId="0" fontId="29" fillId="0" borderId="0" xfId="39" applyFont="1" applyAlignment="1">
      <alignment vertical="center"/>
      <protection/>
    </xf>
    <xf numFmtId="0" fontId="34" fillId="0" borderId="0" xfId="37" applyFont="1" applyFill="1" applyBorder="1" applyAlignment="1" applyProtection="1">
      <alignment vertical="top" wrapText="1"/>
      <protection/>
    </xf>
    <xf numFmtId="0" fontId="29" fillId="0" borderId="0" xfId="39" applyFont="1" applyBorder="1" applyAlignment="1">
      <alignment/>
      <protection/>
    </xf>
    <xf numFmtId="0" fontId="29" fillId="0" borderId="0" xfId="39" applyFont="1" applyAlignment="1">
      <alignment/>
      <protection/>
    </xf>
    <xf numFmtId="178" fontId="31" fillId="0" borderId="1" xfId="37" applyNumberFormat="1" applyFont="1" applyFill="1" applyBorder="1" applyAlignment="1" applyProtection="1">
      <alignment horizontal="right" vertical="center"/>
      <protection/>
    </xf>
    <xf numFmtId="0" fontId="36" fillId="0" borderId="0" xfId="39" applyFont="1" applyFill="1">
      <alignment vertical="top"/>
      <protection/>
    </xf>
    <xf numFmtId="0" fontId="36" fillId="0" borderId="0" xfId="39" applyFont="1" applyFill="1" applyAlignment="1">
      <alignment horizontal="right" vertical="top"/>
      <protection/>
    </xf>
    <xf numFmtId="0" fontId="34" fillId="0" borderId="0" xfId="39" applyFont="1" applyFill="1" applyBorder="1" applyAlignment="1">
      <alignment horizontal="right"/>
      <protection/>
    </xf>
    <xf numFmtId="0" fontId="38" fillId="0" borderId="1" xfId="37" applyFont="1" applyFill="1" applyBorder="1" applyAlignment="1" applyProtection="1">
      <alignment horizontal="left" vertical="center" wrapText="1"/>
      <protection/>
    </xf>
    <xf numFmtId="178" fontId="39" fillId="0" borderId="1" xfId="37" applyNumberFormat="1" applyFont="1" applyFill="1" applyBorder="1" applyAlignment="1" applyProtection="1">
      <alignment horizontal="right" vertical="center"/>
      <protection/>
    </xf>
    <xf numFmtId="0" fontId="38" fillId="0" borderId="1" xfId="37" applyFont="1" applyFill="1" applyBorder="1" applyAlignment="1" applyProtection="1">
      <alignment vertical="center" wrapText="1"/>
      <protection/>
    </xf>
    <xf numFmtId="0" fontId="38" fillId="0" borderId="1" xfId="37" applyFont="1" applyFill="1" applyBorder="1" applyAlignment="1" applyProtection="1">
      <alignment horizontal="left" vertical="center" wrapText="1" indent="1"/>
      <protection/>
    </xf>
    <xf numFmtId="178" fontId="38" fillId="0" borderId="1" xfId="37" applyNumberFormat="1" applyFont="1" applyFill="1" applyBorder="1" applyAlignment="1" applyProtection="1">
      <alignment horizontal="right" vertical="center"/>
      <protection/>
    </xf>
    <xf numFmtId="0" fontId="37" fillId="0" borderId="1" xfId="37" applyFont="1" applyFill="1" applyBorder="1" applyAlignment="1" applyProtection="1">
      <alignment horizontal="left" vertical="center" wrapText="1" indent="1"/>
      <protection/>
    </xf>
    <xf numFmtId="178" fontId="37" fillId="0" borderId="1" xfId="37" applyNumberFormat="1" applyFont="1" applyFill="1" applyBorder="1" applyAlignment="1" applyProtection="1">
      <alignment horizontal="right" vertical="center"/>
      <protection/>
    </xf>
    <xf numFmtId="178" fontId="40" fillId="0" borderId="1" xfId="38" applyNumberFormat="1" applyFont="1" applyFill="1" applyBorder="1" applyAlignment="1" quotePrefix="1">
      <alignment horizontal="right" vertical="center"/>
      <protection/>
    </xf>
    <xf numFmtId="178" fontId="41" fillId="0" borderId="1" xfId="38" applyNumberFormat="1" applyFont="1" applyFill="1" applyBorder="1" applyAlignment="1" quotePrefix="1">
      <alignment horizontal="right" vertical="center"/>
      <protection/>
    </xf>
    <xf numFmtId="182" fontId="31" fillId="0" borderId="1" xfId="37" applyNumberFormat="1" applyFont="1" applyFill="1" applyBorder="1" applyAlignment="1" applyProtection="1">
      <alignment horizontal="right" vertical="center"/>
      <protection/>
    </xf>
    <xf numFmtId="179" fontId="39" fillId="0" borderId="1" xfId="37" applyNumberFormat="1" applyFont="1" applyFill="1" applyBorder="1" applyAlignment="1" applyProtection="1">
      <alignment horizontal="right" vertical="center"/>
      <protection/>
    </xf>
    <xf numFmtId="194" fontId="39" fillId="0" borderId="1" xfId="37" applyNumberFormat="1" applyFont="1" applyFill="1" applyBorder="1" applyAlignment="1" applyProtection="1">
      <alignment horizontal="right" vertical="center"/>
      <protection/>
    </xf>
    <xf numFmtId="0" fontId="34" fillId="0" borderId="0" xfId="37" applyFont="1" applyFill="1" applyBorder="1" applyAlignment="1" applyProtection="1">
      <alignment vertical="top"/>
      <protection/>
    </xf>
    <xf numFmtId="49" fontId="37" fillId="0" borderId="11" xfId="39" applyNumberFormat="1" applyFont="1" applyFill="1" applyBorder="1" applyAlignment="1">
      <alignment horizontal="center" vertical="center" wrapText="1"/>
      <protection/>
    </xf>
    <xf numFmtId="178" fontId="38" fillId="0" borderId="1" xfId="38" applyNumberFormat="1" applyFont="1" applyFill="1" applyBorder="1" applyAlignment="1" quotePrefix="1">
      <alignment horizontal="right" vertical="center"/>
      <protection/>
    </xf>
    <xf numFmtId="178" fontId="40" fillId="0" borderId="1" xfId="37" applyNumberFormat="1" applyFont="1" applyFill="1" applyBorder="1" applyAlignment="1" applyProtection="1">
      <alignment horizontal="right" vertical="center"/>
      <protection/>
    </xf>
    <xf numFmtId="178" fontId="41" fillId="0" borderId="1" xfId="37" applyNumberFormat="1" applyFont="1" applyFill="1" applyBorder="1" applyAlignment="1" applyProtection="1">
      <alignment horizontal="right" vertical="center"/>
      <protection/>
    </xf>
    <xf numFmtId="178" fontId="37" fillId="0" borderId="1" xfId="38" applyNumberFormat="1" applyFont="1" applyFill="1" applyBorder="1" applyAlignment="1" quotePrefix="1">
      <alignment horizontal="right" vertical="center"/>
      <protection/>
    </xf>
    <xf numFmtId="178" fontId="39" fillId="0" borderId="1" xfId="38" applyNumberFormat="1" applyFont="1" applyFill="1" applyBorder="1" applyAlignment="1" quotePrefix="1">
      <alignment horizontal="right" vertical="center"/>
      <protection/>
    </xf>
    <xf numFmtId="0" fontId="43" fillId="0" borderId="0" xfId="39" applyFont="1">
      <alignment vertical="top"/>
      <protection/>
    </xf>
    <xf numFmtId="0" fontId="44" fillId="0" borderId="0" xfId="39" applyFont="1">
      <alignment vertical="top"/>
      <protection/>
    </xf>
    <xf numFmtId="178" fontId="44" fillId="0" borderId="0" xfId="39" applyNumberFormat="1" applyFont="1">
      <alignment vertical="top"/>
      <protection/>
    </xf>
    <xf numFmtId="178" fontId="43" fillId="0" borderId="0" xfId="39" applyNumberFormat="1" applyFont="1">
      <alignment vertical="top"/>
      <protection/>
    </xf>
    <xf numFmtId="0" fontId="44" fillId="0" borderId="0" xfId="39" applyFont="1" applyAlignment="1">
      <alignment vertical="center"/>
      <protection/>
    </xf>
    <xf numFmtId="0" fontId="44" fillId="0" borderId="0" xfId="39" applyFont="1" applyFill="1">
      <alignment vertical="top"/>
      <protection/>
    </xf>
    <xf numFmtId="0" fontId="45" fillId="0" borderId="0" xfId="39" applyFont="1">
      <alignment vertical="top"/>
      <protection/>
    </xf>
    <xf numFmtId="178" fontId="45" fillId="0" borderId="0" xfId="39" applyNumberFormat="1" applyFont="1">
      <alignment vertical="top"/>
      <protection/>
    </xf>
    <xf numFmtId="0" fontId="46" fillId="0" borderId="0" xfId="38" applyFont="1" applyFill="1" applyBorder="1" applyAlignment="1">
      <alignment horizontal="center" vertical="top"/>
      <protection/>
    </xf>
    <xf numFmtId="0" fontId="46" fillId="0" borderId="0" xfId="38" applyFont="1" applyFill="1" applyBorder="1" applyAlignment="1">
      <alignment horizontal="center" vertical="top"/>
      <protection/>
    </xf>
    <xf numFmtId="0" fontId="46" fillId="0" borderId="0" xfId="38" applyFont="1" applyFill="1" applyBorder="1" applyAlignment="1">
      <alignment horizontal="center" vertical="top"/>
      <protection/>
    </xf>
    <xf numFmtId="0" fontId="37" fillId="0" borderId="12" xfId="39" applyFont="1" applyFill="1" applyBorder="1" applyAlignment="1">
      <alignment horizontal="center" vertical="center"/>
      <protection/>
    </xf>
    <xf numFmtId="0" fontId="37" fillId="0" borderId="11" xfId="39" applyFont="1" applyFill="1" applyBorder="1" applyAlignment="1">
      <alignment horizontal="center" vertical="center"/>
      <protection/>
    </xf>
    <xf numFmtId="0" fontId="37" fillId="0" borderId="1" xfId="39" applyFont="1" applyFill="1" applyBorder="1" applyAlignment="1">
      <alignment horizontal="center" vertical="center" wrapText="1"/>
      <protection/>
    </xf>
    <xf numFmtId="0" fontId="31" fillId="0" borderId="1" xfId="39" applyFont="1" applyFill="1" applyBorder="1" applyAlignment="1">
      <alignment horizontal="center" vertical="center" wrapText="1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1年第1季(非營業101.03--附表101.04.27OK)" xfId="37"/>
    <cellStyle name="一般_九十三第二季--附表(附屬單位)" xfId="38"/>
    <cellStyle name="一般_九十三第二季--附表(附屬單位)_非營業第二季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貨幣[0]_A-DET07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122"/>
  <sheetViews>
    <sheetView tabSelected="1" view="pageBreakPreview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A1:G16384"/>
    </sheetView>
  </sheetViews>
  <sheetFormatPr defaultColWidth="5.875" defaultRowHeight="16.5"/>
  <cols>
    <col min="1" max="1" width="50.625" style="12" customWidth="1"/>
    <col min="2" max="5" width="20.625" style="12" customWidth="1"/>
    <col min="6" max="7" width="20.625" style="13" customWidth="1"/>
    <col min="8" max="8" width="12.625" style="2" hidden="1" customWidth="1"/>
    <col min="9" max="16384" width="5.875" style="2" customWidth="1"/>
  </cols>
  <sheetData>
    <row r="1" spans="1:7" s="1" customFormat="1" ht="31.5" customHeight="1">
      <c r="A1" s="42" t="s">
        <v>71</v>
      </c>
      <c r="B1" s="43"/>
      <c r="C1" s="43"/>
      <c r="D1" s="43"/>
      <c r="E1" s="43"/>
      <c r="F1" s="43"/>
      <c r="G1" s="44"/>
    </row>
    <row r="2" ht="17.25" customHeight="1">
      <c r="G2" s="14" t="s">
        <v>0</v>
      </c>
    </row>
    <row r="3" spans="1:7" s="4" customFormat="1" ht="30" customHeight="1">
      <c r="A3" s="45" t="s">
        <v>72</v>
      </c>
      <c r="B3" s="47" t="s">
        <v>73</v>
      </c>
      <c r="C3" s="47" t="s">
        <v>74</v>
      </c>
      <c r="D3" s="47"/>
      <c r="E3" s="47"/>
      <c r="F3" s="47"/>
      <c r="G3" s="47"/>
    </row>
    <row r="4" spans="1:7" s="4" customFormat="1" ht="40.5" customHeight="1">
      <c r="A4" s="46"/>
      <c r="B4" s="48"/>
      <c r="C4" s="28" t="s">
        <v>75</v>
      </c>
      <c r="D4" s="28" t="s">
        <v>76</v>
      </c>
      <c r="E4" s="28" t="s">
        <v>77</v>
      </c>
      <c r="F4" s="28" t="s">
        <v>78</v>
      </c>
      <c r="G4" s="28" t="s">
        <v>79</v>
      </c>
    </row>
    <row r="5" spans="1:8" s="1" customFormat="1" ht="27.75" customHeight="1">
      <c r="A5" s="15" t="s">
        <v>1</v>
      </c>
      <c r="B5" s="16">
        <f>B6+B52+B55+B92</f>
        <v>83232</v>
      </c>
      <c r="C5" s="16">
        <f>C6+C52+C55+C92</f>
        <v>41914</v>
      </c>
      <c r="D5" s="16">
        <f>D6+D52+D55+D92</f>
        <v>86694</v>
      </c>
      <c r="E5" s="16">
        <v>104.16</v>
      </c>
      <c r="F5" s="16">
        <v>206.84</v>
      </c>
      <c r="G5" s="16">
        <f>IF(H5=0,IF(H5="-","-",""),H5)</f>
        <v>44780</v>
      </c>
      <c r="H5" s="40">
        <f>H6+H52+H55+H92</f>
        <v>44780</v>
      </c>
    </row>
    <row r="6" spans="1:8" s="1" customFormat="1" ht="22.5" customHeight="1">
      <c r="A6" s="17" t="s">
        <v>2</v>
      </c>
      <c r="B6" s="16">
        <f>B7+B9+B12+B15+B18+B25+B27+B30+B32+B35+B37+B39+B46+B48+B50+B44</f>
        <v>23263</v>
      </c>
      <c r="C6" s="16">
        <f>C7+C9+C12+C15+C18+C25+C27+C30+C32+C35+C37+C39+C46+C48+C50+C44</f>
        <v>10099</v>
      </c>
      <c r="D6" s="16">
        <f>D7+D9+D12+D15+D18+D25+D27+D30+D32+D35+D37+D39+D46+D48+D50+D44</f>
        <v>26647</v>
      </c>
      <c r="E6" s="16">
        <v>114.55</v>
      </c>
      <c r="F6" s="16">
        <v>263.84</v>
      </c>
      <c r="G6" s="16">
        <f aca="true" t="shared" si="0" ref="G6:G69">IF(H6=0,IF(H6="-","-",""),H6)</f>
        <v>16548</v>
      </c>
      <c r="H6" s="40">
        <f>H7+H9+H12+H15+H18+H25+H27+H30+H32+H35+H37+H39+H46+H48+H50+H44</f>
        <v>16548</v>
      </c>
    </row>
    <row r="7" spans="1:8" s="1" customFormat="1" ht="22.5" customHeight="1">
      <c r="A7" s="18" t="s">
        <v>3</v>
      </c>
      <c r="B7" s="16">
        <f>SUM(B8)</f>
        <v>24550</v>
      </c>
      <c r="C7" s="16">
        <f>SUM(C8)</f>
        <v>6559</v>
      </c>
      <c r="D7" s="16">
        <f>SUM(D8)</f>
        <v>6779</v>
      </c>
      <c r="E7" s="16">
        <v>27.61</v>
      </c>
      <c r="F7" s="16">
        <v>103.35</v>
      </c>
      <c r="G7" s="16">
        <f t="shared" si="0"/>
        <v>220</v>
      </c>
      <c r="H7" s="34">
        <f>SUM(H8)</f>
        <v>220</v>
      </c>
    </row>
    <row r="8" spans="1:8" ht="22.5" customHeight="1">
      <c r="A8" s="20" t="s">
        <v>4</v>
      </c>
      <c r="B8" s="11">
        <v>24550</v>
      </c>
      <c r="C8" s="11">
        <v>6559</v>
      </c>
      <c r="D8" s="11">
        <v>6779</v>
      </c>
      <c r="E8" s="11">
        <v>27.61</v>
      </c>
      <c r="F8" s="11">
        <v>103.35</v>
      </c>
      <c r="G8" s="11">
        <f t="shared" si="0"/>
        <v>220</v>
      </c>
      <c r="H8" s="36">
        <f>D8-C8</f>
        <v>220</v>
      </c>
    </row>
    <row r="9" spans="1:8" s="1" customFormat="1" ht="22.5" customHeight="1">
      <c r="A9" s="18" t="s">
        <v>5</v>
      </c>
      <c r="B9" s="16">
        <f>SUM(B10:B11)</f>
        <v>-6641</v>
      </c>
      <c r="C9" s="16">
        <f>SUM(C10:C11)</f>
        <v>-4168</v>
      </c>
      <c r="D9" s="16">
        <f>SUM(D10:D11)</f>
        <v>-1306</v>
      </c>
      <c r="E9" s="22" t="s">
        <v>33</v>
      </c>
      <c r="F9" s="22" t="s">
        <v>33</v>
      </c>
      <c r="G9" s="16">
        <f t="shared" si="0"/>
        <v>2862</v>
      </c>
      <c r="H9" s="34">
        <f>SUM(H10:H11)</f>
        <v>2862</v>
      </c>
    </row>
    <row r="10" spans="1:8" ht="22.5" customHeight="1">
      <c r="A10" s="20" t="s">
        <v>6</v>
      </c>
      <c r="B10" s="11">
        <v>-6389</v>
      </c>
      <c r="C10" s="11">
        <v>-4028</v>
      </c>
      <c r="D10" s="11">
        <v>-1265</v>
      </c>
      <c r="E10" s="23" t="s">
        <v>33</v>
      </c>
      <c r="F10" s="23" t="s">
        <v>33</v>
      </c>
      <c r="G10" s="11">
        <f t="shared" si="0"/>
        <v>2763</v>
      </c>
      <c r="H10" s="36">
        <f>D10-C10</f>
        <v>2763</v>
      </c>
    </row>
    <row r="11" spans="1:8" ht="22.5" customHeight="1">
      <c r="A11" s="20" t="s">
        <v>35</v>
      </c>
      <c r="B11" s="11">
        <v>-252</v>
      </c>
      <c r="C11" s="11">
        <v>-140</v>
      </c>
      <c r="D11" s="11">
        <v>-41</v>
      </c>
      <c r="E11" s="23" t="s">
        <v>33</v>
      </c>
      <c r="F11" s="23" t="s">
        <v>33</v>
      </c>
      <c r="G11" s="11">
        <f t="shared" si="0"/>
        <v>99</v>
      </c>
      <c r="H11" s="36">
        <f>D11-C11</f>
        <v>99</v>
      </c>
    </row>
    <row r="12" spans="1:8" s="1" customFormat="1" ht="22.5" customHeight="1">
      <c r="A12" s="18" t="s">
        <v>7</v>
      </c>
      <c r="B12" s="16">
        <f>SUM(B13:B14)</f>
        <v>-3961</v>
      </c>
      <c r="C12" s="16">
        <f>SUM(C13:C14)</f>
        <v>-3319</v>
      </c>
      <c r="D12" s="16">
        <f>SUM(D13:D14)</f>
        <v>-4848</v>
      </c>
      <c r="E12" s="22" t="s">
        <v>33</v>
      </c>
      <c r="F12" s="30" t="s">
        <v>33</v>
      </c>
      <c r="G12" s="16">
        <f t="shared" si="0"/>
        <v>-1529</v>
      </c>
      <c r="H12" s="34">
        <f>SUM(H13:H14)</f>
        <v>-1529</v>
      </c>
    </row>
    <row r="13" spans="1:8" ht="21.75" customHeight="1">
      <c r="A13" s="20" t="s">
        <v>36</v>
      </c>
      <c r="B13" s="11">
        <v>1673</v>
      </c>
      <c r="C13" s="11">
        <v>738</v>
      </c>
      <c r="D13" s="11">
        <v>640</v>
      </c>
      <c r="E13" s="11">
        <v>38.23</v>
      </c>
      <c r="F13" s="11">
        <v>86.68</v>
      </c>
      <c r="G13" s="11">
        <f t="shared" si="0"/>
        <v>-98</v>
      </c>
      <c r="H13" s="36">
        <f>D13-C13</f>
        <v>-98</v>
      </c>
    </row>
    <row r="14" spans="1:8" ht="21.75" customHeight="1">
      <c r="A14" s="20" t="s">
        <v>37</v>
      </c>
      <c r="B14" s="11">
        <v>-5634</v>
      </c>
      <c r="C14" s="11">
        <v>-4057</v>
      </c>
      <c r="D14" s="11">
        <v>-5488</v>
      </c>
      <c r="E14" s="23" t="s">
        <v>33</v>
      </c>
      <c r="F14" s="23" t="s">
        <v>33</v>
      </c>
      <c r="G14" s="11">
        <f t="shared" si="0"/>
        <v>-1431</v>
      </c>
      <c r="H14" s="36">
        <f>D14-C14</f>
        <v>-1431</v>
      </c>
    </row>
    <row r="15" spans="1:8" s="1" customFormat="1" ht="22.5" customHeight="1">
      <c r="A15" s="18" t="s">
        <v>8</v>
      </c>
      <c r="B15" s="16">
        <f>SUM(B16:B17)</f>
        <v>182</v>
      </c>
      <c r="C15" s="16">
        <f>SUM(C16:C17)</f>
        <v>132</v>
      </c>
      <c r="D15" s="16">
        <f>SUM(D16:D17)</f>
        <v>167</v>
      </c>
      <c r="E15" s="16">
        <v>91.99</v>
      </c>
      <c r="F15" s="16">
        <v>126.29</v>
      </c>
      <c r="G15" s="16">
        <f t="shared" si="0"/>
        <v>35</v>
      </c>
      <c r="H15" s="34">
        <f>SUM(H16:H17)</f>
        <v>35</v>
      </c>
    </row>
    <row r="16" spans="1:8" ht="22.5" customHeight="1">
      <c r="A16" s="20" t="s">
        <v>38</v>
      </c>
      <c r="B16" s="11">
        <v>138</v>
      </c>
      <c r="C16" s="11">
        <v>77</v>
      </c>
      <c r="D16" s="11">
        <v>100</v>
      </c>
      <c r="E16" s="11">
        <v>72.34</v>
      </c>
      <c r="F16" s="11">
        <v>128.83</v>
      </c>
      <c r="G16" s="11">
        <f t="shared" si="0"/>
        <v>23</v>
      </c>
      <c r="H16" s="36">
        <f>D16-C16</f>
        <v>23</v>
      </c>
    </row>
    <row r="17" spans="1:8" ht="22.5" customHeight="1">
      <c r="A17" s="20" t="s">
        <v>39</v>
      </c>
      <c r="B17" s="11">
        <v>44</v>
      </c>
      <c r="C17" s="11">
        <v>55</v>
      </c>
      <c r="D17" s="11">
        <v>67</v>
      </c>
      <c r="E17" s="11">
        <v>153.57</v>
      </c>
      <c r="F17" s="11">
        <v>122.73</v>
      </c>
      <c r="G17" s="11">
        <f t="shared" si="0"/>
        <v>12</v>
      </c>
      <c r="H17" s="36">
        <f>D17-C17</f>
        <v>12</v>
      </c>
    </row>
    <row r="18" spans="1:8" s="1" customFormat="1" ht="22.5" customHeight="1">
      <c r="A18" s="18" t="s">
        <v>9</v>
      </c>
      <c r="B18" s="16">
        <f>SUM(B19:B24)</f>
        <v>-8285</v>
      </c>
      <c r="C18" s="16">
        <f>SUM(C19:C24)</f>
        <v>-6593</v>
      </c>
      <c r="D18" s="16">
        <f>SUM(D19:D24)</f>
        <v>-2168</v>
      </c>
      <c r="E18" s="30" t="s">
        <v>33</v>
      </c>
      <c r="F18" s="30" t="s">
        <v>33</v>
      </c>
      <c r="G18" s="16">
        <f t="shared" si="0"/>
        <v>4425</v>
      </c>
      <c r="H18" s="34">
        <f>SUM(H19:H24)</f>
        <v>4425</v>
      </c>
    </row>
    <row r="19" spans="1:8" s="5" customFormat="1" ht="21.75" customHeight="1">
      <c r="A19" s="20" t="s">
        <v>40</v>
      </c>
      <c r="B19" s="11">
        <v>-5977</v>
      </c>
      <c r="C19" s="11">
        <v>-5207</v>
      </c>
      <c r="D19" s="11">
        <v>-3519</v>
      </c>
      <c r="E19" s="31" t="s">
        <v>33</v>
      </c>
      <c r="F19" s="31" t="s">
        <v>33</v>
      </c>
      <c r="G19" s="11">
        <f t="shared" si="0"/>
        <v>1688</v>
      </c>
      <c r="H19" s="37">
        <f aca="true" t="shared" si="1" ref="H19:H24">D19-C19</f>
        <v>1688</v>
      </c>
    </row>
    <row r="20" spans="1:8" s="6" customFormat="1" ht="21" customHeight="1">
      <c r="A20" s="20" t="s">
        <v>41</v>
      </c>
      <c r="B20" s="11">
        <v>2093</v>
      </c>
      <c r="C20" s="11">
        <v>1545</v>
      </c>
      <c r="D20" s="11">
        <v>1439</v>
      </c>
      <c r="E20" s="11">
        <v>68.78</v>
      </c>
      <c r="F20" s="11">
        <v>93.15</v>
      </c>
      <c r="G20" s="11">
        <f t="shared" si="0"/>
        <v>-106</v>
      </c>
      <c r="H20" s="37">
        <f t="shared" si="1"/>
        <v>-106</v>
      </c>
    </row>
    <row r="21" spans="1:8" s="1" customFormat="1" ht="21" customHeight="1">
      <c r="A21" s="20" t="s">
        <v>42</v>
      </c>
      <c r="B21" s="11">
        <v>108</v>
      </c>
      <c r="C21" s="11">
        <v>124</v>
      </c>
      <c r="D21" s="11">
        <v>195</v>
      </c>
      <c r="E21" s="11">
        <v>180.6</v>
      </c>
      <c r="F21" s="11">
        <v>157.19</v>
      </c>
      <c r="G21" s="11">
        <f t="shared" si="0"/>
        <v>71</v>
      </c>
      <c r="H21" s="37">
        <f t="shared" si="1"/>
        <v>71</v>
      </c>
    </row>
    <row r="22" spans="1:8" s="1" customFormat="1" ht="21" customHeight="1">
      <c r="A22" s="20" t="s">
        <v>80</v>
      </c>
      <c r="B22" s="11">
        <v>47</v>
      </c>
      <c r="C22" s="11">
        <v>33</v>
      </c>
      <c r="D22" s="11">
        <v>33</v>
      </c>
      <c r="E22" s="11">
        <v>71.21</v>
      </c>
      <c r="F22" s="11">
        <v>100.28</v>
      </c>
      <c r="G22" s="11" t="s">
        <v>81</v>
      </c>
      <c r="H22" s="41">
        <f t="shared" si="1"/>
        <v>0</v>
      </c>
    </row>
    <row r="23" spans="1:8" ht="21" customHeight="1">
      <c r="A23" s="20" t="s">
        <v>82</v>
      </c>
      <c r="B23" s="11">
        <v>-372</v>
      </c>
      <c r="C23" s="11">
        <v>-242</v>
      </c>
      <c r="D23" s="11">
        <v>-82</v>
      </c>
      <c r="E23" s="31" t="s">
        <v>33</v>
      </c>
      <c r="F23" s="31" t="s">
        <v>33</v>
      </c>
      <c r="G23" s="11">
        <f t="shared" si="0"/>
        <v>160</v>
      </c>
      <c r="H23" s="37">
        <f t="shared" si="1"/>
        <v>160</v>
      </c>
    </row>
    <row r="24" spans="1:8" s="1" customFormat="1" ht="21" customHeight="1">
      <c r="A24" s="20" t="s">
        <v>83</v>
      </c>
      <c r="B24" s="11">
        <v>-4184</v>
      </c>
      <c r="C24" s="11">
        <v>-2846</v>
      </c>
      <c r="D24" s="11">
        <v>-234</v>
      </c>
      <c r="E24" s="31" t="s">
        <v>33</v>
      </c>
      <c r="F24" s="31" t="s">
        <v>33</v>
      </c>
      <c r="G24" s="11">
        <f t="shared" si="0"/>
        <v>2612</v>
      </c>
      <c r="H24" s="37">
        <f t="shared" si="1"/>
        <v>2612</v>
      </c>
    </row>
    <row r="25" spans="1:8" ht="22.5" customHeight="1">
      <c r="A25" s="18" t="s">
        <v>10</v>
      </c>
      <c r="B25" s="16">
        <f>SUM(B26)</f>
        <v>-64</v>
      </c>
      <c r="C25" s="16">
        <f>SUM(C26)</f>
        <v>-42</v>
      </c>
      <c r="D25" s="16">
        <f>D26</f>
        <v>-4</v>
      </c>
      <c r="E25" s="30" t="s">
        <v>33</v>
      </c>
      <c r="F25" s="30" t="s">
        <v>33</v>
      </c>
      <c r="G25" s="16">
        <f t="shared" si="0"/>
        <v>38</v>
      </c>
      <c r="H25" s="35">
        <f>SUM(H26)</f>
        <v>38</v>
      </c>
    </row>
    <row r="26" spans="1:8" ht="22.5" customHeight="1">
      <c r="A26" s="20" t="s">
        <v>84</v>
      </c>
      <c r="B26" s="11">
        <v>-64</v>
      </c>
      <c r="C26" s="11">
        <v>-42</v>
      </c>
      <c r="D26" s="11">
        <v>-4</v>
      </c>
      <c r="E26" s="31" t="s">
        <v>33</v>
      </c>
      <c r="F26" s="31" t="s">
        <v>33</v>
      </c>
      <c r="G26" s="11">
        <f t="shared" si="0"/>
        <v>38</v>
      </c>
      <c r="H26" s="36">
        <f>D26-C26</f>
        <v>38</v>
      </c>
    </row>
    <row r="27" spans="1:8" s="1" customFormat="1" ht="22.5" customHeight="1">
      <c r="A27" s="18" t="s">
        <v>11</v>
      </c>
      <c r="B27" s="16">
        <f>SUM(B28:B29)</f>
        <v>-320</v>
      </c>
      <c r="C27" s="16">
        <f>SUM(C28:C29)</f>
        <v>2084</v>
      </c>
      <c r="D27" s="16">
        <f>SUM(D28:D29)</f>
        <v>3755</v>
      </c>
      <c r="E27" s="19" t="s">
        <v>12</v>
      </c>
      <c r="F27" s="16">
        <v>180.15</v>
      </c>
      <c r="G27" s="16">
        <f t="shared" si="0"/>
        <v>1671</v>
      </c>
      <c r="H27" s="34">
        <f>SUM(H28:H29)</f>
        <v>1671</v>
      </c>
    </row>
    <row r="28" spans="1:8" ht="21.75" customHeight="1">
      <c r="A28" s="20" t="s">
        <v>85</v>
      </c>
      <c r="B28" s="11">
        <v>382</v>
      </c>
      <c r="C28" s="11">
        <v>634</v>
      </c>
      <c r="D28" s="11">
        <v>947</v>
      </c>
      <c r="E28" s="11">
        <v>247.93</v>
      </c>
      <c r="F28" s="11">
        <v>149.4</v>
      </c>
      <c r="G28" s="11">
        <f t="shared" si="0"/>
        <v>313</v>
      </c>
      <c r="H28" s="36">
        <f>D28-C28</f>
        <v>313</v>
      </c>
    </row>
    <row r="29" spans="1:8" s="1" customFormat="1" ht="21.75" customHeight="1">
      <c r="A29" s="20" t="s">
        <v>86</v>
      </c>
      <c r="B29" s="11">
        <v>-702</v>
      </c>
      <c r="C29" s="11">
        <v>1450</v>
      </c>
      <c r="D29" s="11">
        <v>2808</v>
      </c>
      <c r="E29" s="21" t="s">
        <v>12</v>
      </c>
      <c r="F29" s="11">
        <v>193.6</v>
      </c>
      <c r="G29" s="11">
        <f t="shared" si="0"/>
        <v>1358</v>
      </c>
      <c r="H29" s="36">
        <f>D29-C29</f>
        <v>1358</v>
      </c>
    </row>
    <row r="30" spans="1:8" ht="22.5" customHeight="1">
      <c r="A30" s="18" t="s">
        <v>13</v>
      </c>
      <c r="B30" s="16">
        <f>SUM(B31)</f>
        <v>13706</v>
      </c>
      <c r="C30" s="16">
        <f>SUM(C31)</f>
        <v>12829</v>
      </c>
      <c r="D30" s="16">
        <f>SUM(D31)</f>
        <v>19072</v>
      </c>
      <c r="E30" s="16">
        <v>139.15</v>
      </c>
      <c r="F30" s="16">
        <v>148.65</v>
      </c>
      <c r="G30" s="16">
        <f t="shared" si="0"/>
        <v>6243</v>
      </c>
      <c r="H30" s="35">
        <f>SUM(H31)</f>
        <v>6243</v>
      </c>
    </row>
    <row r="31" spans="1:8" ht="22.5" customHeight="1">
      <c r="A31" s="20" t="s">
        <v>87</v>
      </c>
      <c r="B31" s="11">
        <v>13706</v>
      </c>
      <c r="C31" s="11">
        <v>12829</v>
      </c>
      <c r="D31" s="11">
        <v>19072</v>
      </c>
      <c r="E31" s="11">
        <v>139.15</v>
      </c>
      <c r="F31" s="11">
        <v>148.65</v>
      </c>
      <c r="G31" s="11">
        <f t="shared" si="0"/>
        <v>6243</v>
      </c>
      <c r="H31" s="36">
        <f>D31-C31</f>
        <v>6243</v>
      </c>
    </row>
    <row r="32" spans="1:8" s="1" customFormat="1" ht="22.5" customHeight="1">
      <c r="A32" s="18" t="s">
        <v>14</v>
      </c>
      <c r="B32" s="16">
        <f>SUM(B33:B34)</f>
        <v>1576</v>
      </c>
      <c r="C32" s="16">
        <f>SUM(C33:C34)</f>
        <v>402</v>
      </c>
      <c r="D32" s="16">
        <f>SUM(D33:D34)</f>
        <v>1523</v>
      </c>
      <c r="E32" s="16">
        <v>96.63</v>
      </c>
      <c r="F32" s="16">
        <v>378.4</v>
      </c>
      <c r="G32" s="16">
        <f t="shared" si="0"/>
        <v>1121</v>
      </c>
      <c r="H32" s="34">
        <f>SUM(H33:H34)</f>
        <v>1121</v>
      </c>
    </row>
    <row r="33" spans="1:8" ht="22.5" customHeight="1">
      <c r="A33" s="20" t="s">
        <v>88</v>
      </c>
      <c r="B33" s="11">
        <v>1155</v>
      </c>
      <c r="C33" s="11">
        <v>74</v>
      </c>
      <c r="D33" s="11">
        <v>276</v>
      </c>
      <c r="E33" s="11">
        <v>23.84</v>
      </c>
      <c r="F33" s="11">
        <v>372.8</v>
      </c>
      <c r="G33" s="11">
        <f t="shared" si="0"/>
        <v>202</v>
      </c>
      <c r="H33" s="36">
        <f>D33-C33</f>
        <v>202</v>
      </c>
    </row>
    <row r="34" spans="1:8" s="1" customFormat="1" ht="22.5" customHeight="1">
      <c r="A34" s="20" t="s">
        <v>89</v>
      </c>
      <c r="B34" s="11">
        <v>421</v>
      </c>
      <c r="C34" s="11">
        <v>328</v>
      </c>
      <c r="D34" s="11">
        <v>1247</v>
      </c>
      <c r="E34" s="11">
        <v>296.57</v>
      </c>
      <c r="F34" s="11">
        <v>379.66</v>
      </c>
      <c r="G34" s="11">
        <f t="shared" si="0"/>
        <v>919</v>
      </c>
      <c r="H34" s="36">
        <f>D34-C34</f>
        <v>919</v>
      </c>
    </row>
    <row r="35" spans="1:8" ht="22.5" customHeight="1">
      <c r="A35" s="18" t="s">
        <v>90</v>
      </c>
      <c r="B35" s="16">
        <f>SUM(B36)</f>
        <v>1438</v>
      </c>
      <c r="C35" s="16">
        <f>SUM(C36)</f>
        <v>1384</v>
      </c>
      <c r="D35" s="16">
        <f>SUM(D36)</f>
        <v>2653</v>
      </c>
      <c r="E35" s="16">
        <v>184.42</v>
      </c>
      <c r="F35" s="16">
        <v>191.62</v>
      </c>
      <c r="G35" s="16">
        <f t="shared" si="0"/>
        <v>1269</v>
      </c>
      <c r="H35" s="35">
        <f>SUM(H36)</f>
        <v>1269</v>
      </c>
    </row>
    <row r="36" spans="1:8" s="1" customFormat="1" ht="22.5" customHeight="1">
      <c r="A36" s="20" t="s">
        <v>91</v>
      </c>
      <c r="B36" s="11">
        <v>1438</v>
      </c>
      <c r="C36" s="11">
        <v>1384</v>
      </c>
      <c r="D36" s="11">
        <v>2653</v>
      </c>
      <c r="E36" s="11">
        <v>184.42</v>
      </c>
      <c r="F36" s="11">
        <v>191.62</v>
      </c>
      <c r="G36" s="11">
        <f t="shared" si="0"/>
        <v>1269</v>
      </c>
      <c r="H36" s="37">
        <f>D36-C36</f>
        <v>1269</v>
      </c>
    </row>
    <row r="37" spans="1:8" ht="22.5" customHeight="1">
      <c r="A37" s="18" t="s">
        <v>15</v>
      </c>
      <c r="B37" s="16">
        <f>SUM(B38)</f>
        <v>24</v>
      </c>
      <c r="C37" s="16">
        <f>SUM(C38)</f>
        <v>19</v>
      </c>
      <c r="D37" s="16">
        <f>SUM(D38)</f>
        <v>24</v>
      </c>
      <c r="E37" s="16">
        <v>101.46</v>
      </c>
      <c r="F37" s="16">
        <v>127.16</v>
      </c>
      <c r="G37" s="16">
        <f t="shared" si="0"/>
        <v>5</v>
      </c>
      <c r="H37" s="35">
        <f>SUM(H38)</f>
        <v>5</v>
      </c>
    </row>
    <row r="38" spans="1:8" ht="22.5" customHeight="1">
      <c r="A38" s="20" t="s">
        <v>92</v>
      </c>
      <c r="B38" s="11">
        <v>24</v>
      </c>
      <c r="C38" s="11">
        <v>19</v>
      </c>
      <c r="D38" s="11">
        <v>24</v>
      </c>
      <c r="E38" s="11">
        <v>101.46</v>
      </c>
      <c r="F38" s="11">
        <v>127.16</v>
      </c>
      <c r="G38" s="11">
        <f t="shared" si="0"/>
        <v>5</v>
      </c>
      <c r="H38" s="36">
        <f>D38-C38</f>
        <v>5</v>
      </c>
    </row>
    <row r="39" spans="1:8" s="1" customFormat="1" ht="22.5" customHeight="1">
      <c r="A39" s="18" t="s">
        <v>32</v>
      </c>
      <c r="B39" s="16">
        <f>SUM(B40:B43)</f>
        <v>840</v>
      </c>
      <c r="C39" s="16">
        <f>SUM(C40:C43)</f>
        <v>540</v>
      </c>
      <c r="D39" s="16">
        <f>SUM(D40:D43)</f>
        <v>718</v>
      </c>
      <c r="E39" s="16">
        <v>85.49</v>
      </c>
      <c r="F39" s="16">
        <v>132.98</v>
      </c>
      <c r="G39" s="16">
        <f t="shared" si="0"/>
        <v>178</v>
      </c>
      <c r="H39" s="34">
        <f>SUM(H40:H43)</f>
        <v>178</v>
      </c>
    </row>
    <row r="40" spans="1:8" ht="22.5" customHeight="1">
      <c r="A40" s="20" t="s">
        <v>93</v>
      </c>
      <c r="B40" s="11">
        <v>685</v>
      </c>
      <c r="C40" s="11">
        <v>461</v>
      </c>
      <c r="D40" s="11">
        <v>572</v>
      </c>
      <c r="E40" s="11">
        <v>83.57</v>
      </c>
      <c r="F40" s="11">
        <v>124.09</v>
      </c>
      <c r="G40" s="11">
        <f t="shared" si="0"/>
        <v>111</v>
      </c>
      <c r="H40" s="36">
        <f>D40-C40</f>
        <v>111</v>
      </c>
    </row>
    <row r="41" spans="1:8" s="1" customFormat="1" ht="22.5" customHeight="1">
      <c r="A41" s="20" t="s">
        <v>94</v>
      </c>
      <c r="B41" s="11">
        <v>152</v>
      </c>
      <c r="C41" s="11">
        <v>118</v>
      </c>
      <c r="D41" s="11">
        <v>158</v>
      </c>
      <c r="E41" s="11">
        <v>103.35</v>
      </c>
      <c r="F41" s="11">
        <v>134.09</v>
      </c>
      <c r="G41" s="11">
        <f t="shared" si="0"/>
        <v>40</v>
      </c>
      <c r="H41" s="36">
        <f>D41-C41</f>
        <v>40</v>
      </c>
    </row>
    <row r="42" spans="1:8" s="1" customFormat="1" ht="22.5" customHeight="1">
      <c r="A42" s="20" t="s">
        <v>95</v>
      </c>
      <c r="B42" s="11">
        <v>3</v>
      </c>
      <c r="C42" s="11">
        <v>-39</v>
      </c>
      <c r="D42" s="11">
        <v>-12</v>
      </c>
      <c r="E42" s="21" t="s">
        <v>16</v>
      </c>
      <c r="F42" s="23" t="s">
        <v>33</v>
      </c>
      <c r="G42" s="11">
        <f t="shared" si="0"/>
        <v>27</v>
      </c>
      <c r="H42" s="36">
        <f>D42-C42</f>
        <v>27</v>
      </c>
    </row>
    <row r="43" spans="1:8" ht="22.5" customHeight="1">
      <c r="A43" s="20" t="s">
        <v>96</v>
      </c>
      <c r="B43" s="11" t="s">
        <v>34</v>
      </c>
      <c r="C43" s="24" t="s">
        <v>34</v>
      </c>
      <c r="D43" s="24" t="s">
        <v>34</v>
      </c>
      <c r="E43" s="11" t="s">
        <v>34</v>
      </c>
      <c r="F43" s="11" t="s">
        <v>34</v>
      </c>
      <c r="G43" s="11">
        <f t="shared" si="0"/>
      </c>
      <c r="H43" s="35"/>
    </row>
    <row r="44" spans="1:8" s="1" customFormat="1" ht="22.5" customHeight="1">
      <c r="A44" s="18" t="s">
        <v>17</v>
      </c>
      <c r="B44" s="16">
        <f>SUM(B45)</f>
        <v>4</v>
      </c>
      <c r="C44" s="16">
        <f>SUM(C45)</f>
        <v>22</v>
      </c>
      <c r="D44" s="16">
        <f>SUM(D45)</f>
        <v>109</v>
      </c>
      <c r="E44" s="16">
        <v>2580</v>
      </c>
      <c r="F44" s="16">
        <v>501.16</v>
      </c>
      <c r="G44" s="16">
        <f t="shared" si="0"/>
        <v>87</v>
      </c>
      <c r="H44" s="34">
        <f>SUM(H45)</f>
        <v>87</v>
      </c>
    </row>
    <row r="45" spans="1:8" s="1" customFormat="1" ht="22.5" customHeight="1">
      <c r="A45" s="20" t="s">
        <v>43</v>
      </c>
      <c r="B45" s="11">
        <v>4</v>
      </c>
      <c r="C45" s="11">
        <v>22</v>
      </c>
      <c r="D45" s="11">
        <v>109</v>
      </c>
      <c r="E45" s="11">
        <v>2580</v>
      </c>
      <c r="F45" s="11">
        <v>501.16</v>
      </c>
      <c r="G45" s="11">
        <f t="shared" si="0"/>
        <v>87</v>
      </c>
      <c r="H45" s="37">
        <f>D45-C45</f>
        <v>87</v>
      </c>
    </row>
    <row r="46" spans="1:8" s="7" customFormat="1" ht="22.5" customHeight="1">
      <c r="A46" s="18" t="s">
        <v>18</v>
      </c>
      <c r="B46" s="16">
        <f>SUM(B47)</f>
        <v>180</v>
      </c>
      <c r="C46" s="16">
        <f>SUM(C47)</f>
        <v>147</v>
      </c>
      <c r="D46" s="16">
        <f>SUM(D47)</f>
        <v>179</v>
      </c>
      <c r="E46" s="16">
        <v>99.38</v>
      </c>
      <c r="F46" s="16">
        <v>121.96</v>
      </c>
      <c r="G46" s="16">
        <f t="shared" si="0"/>
        <v>32</v>
      </c>
      <c r="H46" s="38">
        <f>SUM(H47)</f>
        <v>32</v>
      </c>
    </row>
    <row r="47" spans="1:8" s="1" customFormat="1" ht="22.5" customHeight="1">
      <c r="A47" s="20" t="s">
        <v>44</v>
      </c>
      <c r="B47" s="11">
        <v>180</v>
      </c>
      <c r="C47" s="11">
        <v>147</v>
      </c>
      <c r="D47" s="11">
        <v>179</v>
      </c>
      <c r="E47" s="11">
        <v>99.38</v>
      </c>
      <c r="F47" s="11">
        <v>121.96</v>
      </c>
      <c r="G47" s="11">
        <f t="shared" si="0"/>
        <v>32</v>
      </c>
      <c r="H47" s="34">
        <f>D47-C47</f>
        <v>32</v>
      </c>
    </row>
    <row r="48" spans="1:8" s="1" customFormat="1" ht="22.5" customHeight="1">
      <c r="A48" s="18" t="s">
        <v>19</v>
      </c>
      <c r="B48" s="16">
        <f>SUM(B49)</f>
        <v>32</v>
      </c>
      <c r="C48" s="16">
        <f>SUM(C49)</f>
        <v>76</v>
      </c>
      <c r="D48" s="16">
        <f>SUM(D49)</f>
        <v>20</v>
      </c>
      <c r="E48" s="16">
        <v>63.91</v>
      </c>
      <c r="F48" s="16">
        <v>26.68</v>
      </c>
      <c r="G48" s="16">
        <f t="shared" si="0"/>
        <v>-56</v>
      </c>
      <c r="H48" s="34">
        <f>SUM(H49)</f>
        <v>-56</v>
      </c>
    </row>
    <row r="49" spans="1:8" s="7" customFormat="1" ht="22.5" customHeight="1">
      <c r="A49" s="20" t="s">
        <v>45</v>
      </c>
      <c r="B49" s="11">
        <v>32</v>
      </c>
      <c r="C49" s="11">
        <v>76</v>
      </c>
      <c r="D49" s="11">
        <v>20</v>
      </c>
      <c r="E49" s="11">
        <v>63.91</v>
      </c>
      <c r="F49" s="11">
        <v>26.68</v>
      </c>
      <c r="G49" s="11">
        <f t="shared" si="0"/>
        <v>-56</v>
      </c>
      <c r="H49" s="38">
        <f>D49-C49</f>
        <v>-56</v>
      </c>
    </row>
    <row r="50" spans="1:8" s="7" customFormat="1" ht="22.5" customHeight="1">
      <c r="A50" s="18" t="s">
        <v>20</v>
      </c>
      <c r="B50" s="16">
        <f>B51</f>
        <v>2</v>
      </c>
      <c r="C50" s="16">
        <f>C51</f>
        <v>27</v>
      </c>
      <c r="D50" s="16">
        <f>D51</f>
        <v>-26</v>
      </c>
      <c r="E50" s="19" t="s">
        <v>16</v>
      </c>
      <c r="F50" s="19" t="s">
        <v>16</v>
      </c>
      <c r="G50" s="16">
        <f t="shared" si="0"/>
        <v>-53</v>
      </c>
      <c r="H50" s="38">
        <f>H51</f>
        <v>-53</v>
      </c>
    </row>
    <row r="51" spans="1:8" s="7" customFormat="1" ht="22.5" customHeight="1">
      <c r="A51" s="20" t="s">
        <v>46</v>
      </c>
      <c r="B51" s="11">
        <v>2</v>
      </c>
      <c r="C51" s="11">
        <v>27</v>
      </c>
      <c r="D51" s="11">
        <v>-26</v>
      </c>
      <c r="E51" s="21" t="s">
        <v>16</v>
      </c>
      <c r="F51" s="21" t="s">
        <v>16</v>
      </c>
      <c r="G51" s="11">
        <f t="shared" si="0"/>
        <v>-53</v>
      </c>
      <c r="H51" s="38">
        <f>D51-C51</f>
        <v>-53</v>
      </c>
    </row>
    <row r="52" spans="1:8" s="1" customFormat="1" ht="22.5" customHeight="1">
      <c r="A52" s="17" t="s">
        <v>21</v>
      </c>
      <c r="B52" s="25">
        <f>B53</f>
        <v>8</v>
      </c>
      <c r="C52" s="25">
        <f>C53</f>
        <v>4</v>
      </c>
      <c r="D52" s="26">
        <f>SUM(D53)</f>
        <v>-4</v>
      </c>
      <c r="E52" s="19" t="s">
        <v>16</v>
      </c>
      <c r="F52" s="19" t="s">
        <v>16</v>
      </c>
      <c r="G52" s="16">
        <f t="shared" si="0"/>
        <v>-8</v>
      </c>
      <c r="H52" s="34">
        <f>SUM(H53)</f>
        <v>-8</v>
      </c>
    </row>
    <row r="53" spans="1:8" s="1" customFormat="1" ht="22.5" customHeight="1">
      <c r="A53" s="18" t="s">
        <v>8</v>
      </c>
      <c r="B53" s="25">
        <f>B54</f>
        <v>8</v>
      </c>
      <c r="C53" s="25">
        <f>C54</f>
        <v>4</v>
      </c>
      <c r="D53" s="26">
        <f>SUM(D54)</f>
        <v>-4</v>
      </c>
      <c r="E53" s="19" t="s">
        <v>16</v>
      </c>
      <c r="F53" s="19" t="s">
        <v>16</v>
      </c>
      <c r="G53" s="16">
        <f t="shared" si="0"/>
        <v>-8</v>
      </c>
      <c r="H53" s="34">
        <f>SUM(H54)</f>
        <v>-8</v>
      </c>
    </row>
    <row r="54" spans="1:8" ht="22.5" customHeight="1">
      <c r="A54" s="20" t="s">
        <v>47</v>
      </c>
      <c r="B54" s="11">
        <v>8</v>
      </c>
      <c r="C54" s="11">
        <v>4</v>
      </c>
      <c r="D54" s="11">
        <v>-4</v>
      </c>
      <c r="E54" s="21" t="s">
        <v>16</v>
      </c>
      <c r="F54" s="21" t="s">
        <v>16</v>
      </c>
      <c r="G54" s="11">
        <f t="shared" si="0"/>
        <v>-8</v>
      </c>
      <c r="H54" s="35">
        <f>D54-C54</f>
        <v>-8</v>
      </c>
    </row>
    <row r="55" spans="1:8" ht="22.5" customHeight="1">
      <c r="A55" s="17" t="s">
        <v>22</v>
      </c>
      <c r="B55" s="16">
        <f>B56+B58+B63+B67+B70+B74+B76+B78+B80+B82+B85+B87+B89</f>
        <v>63232</v>
      </c>
      <c r="C55" s="16">
        <f>C56+C58+C63+C67+C70+C74+C76+C78+C80+C82+C85+C87+C89</f>
        <v>32449</v>
      </c>
      <c r="D55" s="16">
        <f>D56+D58+D63+D67+D70+D74+D76+D78+D80+D82+D85+D87+D89</f>
        <v>51519</v>
      </c>
      <c r="E55" s="16">
        <v>81.48</v>
      </c>
      <c r="F55" s="16">
        <v>158.77</v>
      </c>
      <c r="G55" s="16">
        <f t="shared" si="0"/>
        <v>19070</v>
      </c>
      <c r="H55" s="35">
        <f>H56+H58+H63+H67+H70+H74+H76+H78+H80+H82+H85+H87+H89</f>
        <v>19070</v>
      </c>
    </row>
    <row r="56" spans="1:8" s="1" customFormat="1" ht="22.5" customHeight="1">
      <c r="A56" s="18" t="s">
        <v>48</v>
      </c>
      <c r="B56" s="25">
        <f>B57</f>
        <v>54</v>
      </c>
      <c r="C56" s="25">
        <f>C57</f>
        <v>711</v>
      </c>
      <c r="D56" s="16">
        <f>SUM(D57)</f>
        <v>2297</v>
      </c>
      <c r="E56" s="16">
        <v>4270.07</v>
      </c>
      <c r="F56" s="16">
        <v>322.96</v>
      </c>
      <c r="G56" s="16">
        <f t="shared" si="0"/>
        <v>1586</v>
      </c>
      <c r="H56" s="34">
        <f>SUM(H57)</f>
        <v>1586</v>
      </c>
    </row>
    <row r="57" spans="1:8" ht="22.5" customHeight="1">
      <c r="A57" s="20" t="s">
        <v>49</v>
      </c>
      <c r="B57" s="11">
        <v>54</v>
      </c>
      <c r="C57" s="11">
        <v>711</v>
      </c>
      <c r="D57" s="11">
        <v>2297</v>
      </c>
      <c r="E57" s="11">
        <v>4270.07</v>
      </c>
      <c r="F57" s="11">
        <v>322.96</v>
      </c>
      <c r="G57" s="11">
        <f t="shared" si="0"/>
        <v>1586</v>
      </c>
      <c r="H57" s="35">
        <f>D57-C57</f>
        <v>1586</v>
      </c>
    </row>
    <row r="58" spans="1:8" ht="22.5" customHeight="1">
      <c r="A58" s="18" t="s">
        <v>3</v>
      </c>
      <c r="B58" s="16">
        <f>SUM(B59:B62)</f>
        <v>57826</v>
      </c>
      <c r="C58" s="16">
        <f>SUM(C59:C62)</f>
        <v>4297</v>
      </c>
      <c r="D58" s="16">
        <f>SUM(D59:D62)</f>
        <v>7187</v>
      </c>
      <c r="E58" s="16">
        <v>12.43</v>
      </c>
      <c r="F58" s="16">
        <v>167.23</v>
      </c>
      <c r="G58" s="16">
        <f t="shared" si="0"/>
        <v>2890</v>
      </c>
      <c r="H58" s="35">
        <f>SUM(H59:H62)</f>
        <v>2890</v>
      </c>
    </row>
    <row r="59" spans="1:8" ht="22.5" customHeight="1">
      <c r="A59" s="20" t="s">
        <v>50</v>
      </c>
      <c r="B59" s="11">
        <v>-2550</v>
      </c>
      <c r="C59" s="11">
        <v>3505</v>
      </c>
      <c r="D59" s="11">
        <v>4423</v>
      </c>
      <c r="E59" s="21" t="s">
        <v>12</v>
      </c>
      <c r="F59" s="11">
        <v>126.2</v>
      </c>
      <c r="G59" s="11">
        <f t="shared" si="0"/>
        <v>918</v>
      </c>
      <c r="H59" s="35">
        <f>D59-C59</f>
        <v>918</v>
      </c>
    </row>
    <row r="60" spans="1:8" s="1" customFormat="1" ht="22.5" customHeight="1">
      <c r="A60" s="20" t="s">
        <v>51</v>
      </c>
      <c r="B60" s="11">
        <v>-1026</v>
      </c>
      <c r="C60" s="11">
        <v>-516</v>
      </c>
      <c r="D60" s="11">
        <v>-377</v>
      </c>
      <c r="E60" s="23" t="s">
        <v>33</v>
      </c>
      <c r="F60" s="23" t="s">
        <v>33</v>
      </c>
      <c r="G60" s="11">
        <f t="shared" si="0"/>
        <v>139</v>
      </c>
      <c r="H60" s="34">
        <f>D60-C60</f>
        <v>139</v>
      </c>
    </row>
    <row r="61" spans="1:8" ht="22.5" customHeight="1">
      <c r="A61" s="20" t="s">
        <v>52</v>
      </c>
      <c r="B61" s="11">
        <v>61967</v>
      </c>
      <c r="C61" s="11">
        <v>213</v>
      </c>
      <c r="D61" s="11">
        <v>1960</v>
      </c>
      <c r="E61" s="11">
        <v>3.16</v>
      </c>
      <c r="F61" s="11">
        <v>918.11</v>
      </c>
      <c r="G61" s="11">
        <f t="shared" si="0"/>
        <v>1747</v>
      </c>
      <c r="H61" s="35">
        <f>D61-C61</f>
        <v>1747</v>
      </c>
    </row>
    <row r="62" spans="1:8" ht="22.5" customHeight="1">
      <c r="A62" s="20" t="s">
        <v>53</v>
      </c>
      <c r="B62" s="11">
        <v>-565</v>
      </c>
      <c r="C62" s="11">
        <v>1095</v>
      </c>
      <c r="D62" s="11">
        <v>1181</v>
      </c>
      <c r="E62" s="32" t="s">
        <v>12</v>
      </c>
      <c r="F62" s="11">
        <v>107.78</v>
      </c>
      <c r="G62" s="11">
        <f t="shared" si="0"/>
        <v>86</v>
      </c>
      <c r="H62" s="35">
        <f>D62-C62</f>
        <v>86</v>
      </c>
    </row>
    <row r="63" spans="1:8" s="35" customFormat="1" ht="22.5" customHeight="1">
      <c r="A63" s="18" t="s">
        <v>5</v>
      </c>
      <c r="B63" s="16">
        <f>SUM(B64:B66)</f>
        <v>126</v>
      </c>
      <c r="C63" s="16">
        <f>SUM(C64:C66)</f>
        <v>450</v>
      </c>
      <c r="D63" s="16">
        <f>SUM(D64:D66)</f>
        <v>300</v>
      </c>
      <c r="E63" s="16">
        <v>238.39</v>
      </c>
      <c r="F63" s="16">
        <v>66.6</v>
      </c>
      <c r="G63" s="16">
        <f t="shared" si="0"/>
        <v>-150</v>
      </c>
      <c r="H63" s="35">
        <f>SUM(H64:H66)</f>
        <v>-150</v>
      </c>
    </row>
    <row r="64" spans="1:8" ht="22.5" customHeight="1">
      <c r="A64" s="20" t="s">
        <v>54</v>
      </c>
      <c r="B64" s="11">
        <v>-118</v>
      </c>
      <c r="C64" s="11">
        <v>148</v>
      </c>
      <c r="D64" s="11">
        <v>-7</v>
      </c>
      <c r="E64" s="31" t="s">
        <v>33</v>
      </c>
      <c r="F64" s="21" t="s">
        <v>16</v>
      </c>
      <c r="G64" s="11">
        <f t="shared" si="0"/>
        <v>-155</v>
      </c>
      <c r="H64" s="35">
        <f>D64-C64</f>
        <v>-155</v>
      </c>
    </row>
    <row r="65" spans="1:8" ht="22.5" customHeight="1">
      <c r="A65" s="20" t="s">
        <v>55</v>
      </c>
      <c r="B65" s="11">
        <v>159</v>
      </c>
      <c r="C65" s="11">
        <v>215</v>
      </c>
      <c r="D65" s="11">
        <v>215</v>
      </c>
      <c r="E65" s="11">
        <v>134.95</v>
      </c>
      <c r="F65" s="11">
        <v>99.73</v>
      </c>
      <c r="G65" s="11" t="s">
        <v>97</v>
      </c>
      <c r="H65" s="35">
        <f>D65-C65</f>
        <v>0</v>
      </c>
    </row>
    <row r="66" spans="1:8" ht="42" customHeight="1">
      <c r="A66" s="20" t="s">
        <v>56</v>
      </c>
      <c r="B66" s="11">
        <v>85</v>
      </c>
      <c r="C66" s="11">
        <v>87</v>
      </c>
      <c r="D66" s="11">
        <v>92</v>
      </c>
      <c r="E66" s="11">
        <v>108.38</v>
      </c>
      <c r="F66" s="11">
        <v>105.96</v>
      </c>
      <c r="G66" s="11">
        <f t="shared" si="0"/>
        <v>5</v>
      </c>
      <c r="H66" s="35">
        <f>D66-C66</f>
        <v>5</v>
      </c>
    </row>
    <row r="67" spans="1:8" s="1" customFormat="1" ht="22.5" customHeight="1">
      <c r="A67" s="18" t="s">
        <v>9</v>
      </c>
      <c r="B67" s="16">
        <f>SUM(B68:B69)</f>
        <v>-1244</v>
      </c>
      <c r="C67" s="16">
        <f>SUM(C68:C69)</f>
        <v>67</v>
      </c>
      <c r="D67" s="16">
        <f>SUM(D68:D69)</f>
        <v>343</v>
      </c>
      <c r="E67" s="19" t="s">
        <v>12</v>
      </c>
      <c r="F67" s="16">
        <v>514.21</v>
      </c>
      <c r="G67" s="16">
        <f t="shared" si="0"/>
        <v>276</v>
      </c>
      <c r="H67" s="34">
        <f>SUM(H68:H69)</f>
        <v>276</v>
      </c>
    </row>
    <row r="68" spans="1:8" s="7" customFormat="1" ht="22.5" customHeight="1">
      <c r="A68" s="20" t="s">
        <v>57</v>
      </c>
      <c r="B68" s="11">
        <v>-438</v>
      </c>
      <c r="C68" s="11">
        <v>-419</v>
      </c>
      <c r="D68" s="11">
        <v>-457</v>
      </c>
      <c r="E68" s="31" t="s">
        <v>33</v>
      </c>
      <c r="F68" s="31" t="s">
        <v>33</v>
      </c>
      <c r="G68" s="11">
        <f t="shared" si="0"/>
        <v>-38</v>
      </c>
      <c r="H68" s="38">
        <f>D68-C68</f>
        <v>-38</v>
      </c>
    </row>
    <row r="69" spans="1:8" s="7" customFormat="1" ht="22.5" customHeight="1">
      <c r="A69" s="20" t="s">
        <v>58</v>
      </c>
      <c r="B69" s="11">
        <v>-806</v>
      </c>
      <c r="C69" s="11">
        <v>486</v>
      </c>
      <c r="D69" s="11">
        <v>800</v>
      </c>
      <c r="E69" s="21" t="s">
        <v>12</v>
      </c>
      <c r="F69" s="11">
        <v>164.42</v>
      </c>
      <c r="G69" s="11">
        <f t="shared" si="0"/>
        <v>314</v>
      </c>
      <c r="H69" s="38">
        <f>D69-C69</f>
        <v>314</v>
      </c>
    </row>
    <row r="70" spans="1:8" ht="22.5" customHeight="1">
      <c r="A70" s="18" t="s">
        <v>11</v>
      </c>
      <c r="B70" s="16">
        <f>SUM(B71:B73)</f>
        <v>4728</v>
      </c>
      <c r="C70" s="16">
        <f>SUM(C71:C73)</f>
        <v>5700</v>
      </c>
      <c r="D70" s="16">
        <f>SUM(D71:D73)</f>
        <v>8976</v>
      </c>
      <c r="E70" s="16">
        <v>189.87</v>
      </c>
      <c r="F70" s="16">
        <v>157.51</v>
      </c>
      <c r="G70" s="16">
        <f aca="true" t="shared" si="2" ref="G70:G94">IF(H70=0,IF(H70="-","-",""),H70)</f>
        <v>3276</v>
      </c>
      <c r="H70" s="35">
        <f>SUM(H71:H73)</f>
        <v>3276</v>
      </c>
    </row>
    <row r="71" spans="1:8" s="1" customFormat="1" ht="22.5" customHeight="1">
      <c r="A71" s="20" t="s">
        <v>59</v>
      </c>
      <c r="B71" s="11">
        <v>-3640</v>
      </c>
      <c r="C71" s="11">
        <v>-1016</v>
      </c>
      <c r="D71" s="11">
        <v>1971</v>
      </c>
      <c r="E71" s="21" t="s">
        <v>12</v>
      </c>
      <c r="F71" s="21" t="s">
        <v>12</v>
      </c>
      <c r="G71" s="11">
        <f t="shared" si="2"/>
        <v>2987</v>
      </c>
      <c r="H71" s="34">
        <f>D71-C71</f>
        <v>2987</v>
      </c>
    </row>
    <row r="72" spans="1:8" ht="22.5" customHeight="1">
      <c r="A72" s="20" t="s">
        <v>60</v>
      </c>
      <c r="B72" s="11">
        <v>8809</v>
      </c>
      <c r="C72" s="11">
        <v>7029</v>
      </c>
      <c r="D72" s="11">
        <v>7305</v>
      </c>
      <c r="E72" s="11">
        <v>82.93</v>
      </c>
      <c r="F72" s="11">
        <v>103.94</v>
      </c>
      <c r="G72" s="11">
        <f t="shared" si="2"/>
        <v>276</v>
      </c>
      <c r="H72" s="35">
        <f>D72-C72</f>
        <v>276</v>
      </c>
    </row>
    <row r="73" spans="1:8" ht="22.5" customHeight="1">
      <c r="A73" s="20" t="s">
        <v>61</v>
      </c>
      <c r="B73" s="11">
        <v>-441</v>
      </c>
      <c r="C73" s="11">
        <v>-313</v>
      </c>
      <c r="D73" s="11">
        <v>-300</v>
      </c>
      <c r="E73" s="23" t="s">
        <v>33</v>
      </c>
      <c r="F73" s="23" t="s">
        <v>33</v>
      </c>
      <c r="G73" s="11">
        <f t="shared" si="2"/>
        <v>13</v>
      </c>
      <c r="H73" s="35">
        <f>D73-C73</f>
        <v>13</v>
      </c>
    </row>
    <row r="74" spans="1:8" ht="22.5" customHeight="1">
      <c r="A74" s="18" t="s">
        <v>13</v>
      </c>
      <c r="B74" s="16">
        <f>SUM(B75)</f>
        <v>2411</v>
      </c>
      <c r="C74" s="16">
        <f>SUM(C75)</f>
        <v>191</v>
      </c>
      <c r="D74" s="16">
        <f>SUM(D75)</f>
        <v>-47</v>
      </c>
      <c r="E74" s="29" t="s">
        <v>16</v>
      </c>
      <c r="F74" s="29" t="s">
        <v>16</v>
      </c>
      <c r="G74" s="16">
        <f t="shared" si="2"/>
        <v>-238</v>
      </c>
      <c r="H74" s="35">
        <f>SUM(H75)</f>
        <v>-238</v>
      </c>
    </row>
    <row r="75" spans="1:8" ht="22.5" customHeight="1">
      <c r="A75" s="20" t="s">
        <v>62</v>
      </c>
      <c r="B75" s="11">
        <v>2411</v>
      </c>
      <c r="C75" s="11">
        <v>191</v>
      </c>
      <c r="D75" s="11">
        <v>-47</v>
      </c>
      <c r="E75" s="32" t="s">
        <v>16</v>
      </c>
      <c r="F75" s="32" t="s">
        <v>16</v>
      </c>
      <c r="G75" s="11">
        <f t="shared" si="2"/>
        <v>-238</v>
      </c>
      <c r="H75" s="35">
        <f>D75-C75</f>
        <v>-238</v>
      </c>
    </row>
    <row r="76" spans="1:8" s="1" customFormat="1" ht="22.5" customHeight="1">
      <c r="A76" s="18" t="s">
        <v>23</v>
      </c>
      <c r="B76" s="16">
        <f>SUM(B77)</f>
        <v>40</v>
      </c>
      <c r="C76" s="16">
        <f>SUM(C77)</f>
        <v>104</v>
      </c>
      <c r="D76" s="16">
        <f>SUM(D77)</f>
        <v>135</v>
      </c>
      <c r="E76" s="16">
        <v>333.99</v>
      </c>
      <c r="F76" s="16">
        <v>129.85</v>
      </c>
      <c r="G76" s="16">
        <f t="shared" si="2"/>
        <v>31</v>
      </c>
      <c r="H76" s="34">
        <f>D76-C76</f>
        <v>31</v>
      </c>
    </row>
    <row r="77" spans="1:8" s="7" customFormat="1" ht="22.5" customHeight="1">
      <c r="A77" s="20" t="s">
        <v>63</v>
      </c>
      <c r="B77" s="11">
        <v>40</v>
      </c>
      <c r="C77" s="11">
        <v>104</v>
      </c>
      <c r="D77" s="11">
        <v>135</v>
      </c>
      <c r="E77" s="11">
        <v>333.99</v>
      </c>
      <c r="F77" s="11">
        <v>129.85</v>
      </c>
      <c r="G77" s="11">
        <f t="shared" si="2"/>
        <v>31</v>
      </c>
      <c r="H77" s="38">
        <f>D77-C77</f>
        <v>31</v>
      </c>
    </row>
    <row r="78" spans="1:8" s="1" customFormat="1" ht="22.5" customHeight="1">
      <c r="A78" s="18" t="s">
        <v>15</v>
      </c>
      <c r="B78" s="16">
        <f>SUM(B79)</f>
        <v>8981</v>
      </c>
      <c r="C78" s="16">
        <f>SUM(C79)</f>
        <v>17784</v>
      </c>
      <c r="D78" s="16">
        <f>SUM(D79)</f>
        <v>23134</v>
      </c>
      <c r="E78" s="16">
        <v>257.59</v>
      </c>
      <c r="F78" s="16">
        <v>130.08</v>
      </c>
      <c r="G78" s="16">
        <f t="shared" si="2"/>
        <v>5350</v>
      </c>
      <c r="H78" s="34">
        <f>SUM(H79)</f>
        <v>5350</v>
      </c>
    </row>
    <row r="79" spans="1:8" ht="22.5" customHeight="1">
      <c r="A79" s="20" t="s">
        <v>64</v>
      </c>
      <c r="B79" s="11">
        <v>8981</v>
      </c>
      <c r="C79" s="11">
        <v>17784</v>
      </c>
      <c r="D79" s="11">
        <v>23134</v>
      </c>
      <c r="E79" s="11">
        <v>257.59</v>
      </c>
      <c r="F79" s="11">
        <v>130.08</v>
      </c>
      <c r="G79" s="11">
        <f t="shared" si="2"/>
        <v>5350</v>
      </c>
      <c r="H79" s="35">
        <f>D79-C79</f>
        <v>5350</v>
      </c>
    </row>
    <row r="80" spans="1:8" s="1" customFormat="1" ht="22.5" customHeight="1">
      <c r="A80" s="18" t="s">
        <v>65</v>
      </c>
      <c r="B80" s="16">
        <f>SUM(B81)</f>
        <v>-2274</v>
      </c>
      <c r="C80" s="16">
        <f>SUM(C81)</f>
        <v>-217</v>
      </c>
      <c r="D80" s="16">
        <f>SUM(D81)</f>
        <v>2386</v>
      </c>
      <c r="E80" s="29" t="s">
        <v>12</v>
      </c>
      <c r="F80" s="29" t="s">
        <v>12</v>
      </c>
      <c r="G80" s="16">
        <f t="shared" si="2"/>
        <v>2603</v>
      </c>
      <c r="H80" s="34">
        <f>SUM(H81)</f>
        <v>2603</v>
      </c>
    </row>
    <row r="81" spans="1:8" s="3" customFormat="1" ht="22.5" customHeight="1">
      <c r="A81" s="20" t="s">
        <v>66</v>
      </c>
      <c r="B81" s="11">
        <v>-2274</v>
      </c>
      <c r="C81" s="11">
        <v>-217</v>
      </c>
      <c r="D81" s="11">
        <v>2386</v>
      </c>
      <c r="E81" s="32" t="s">
        <v>12</v>
      </c>
      <c r="F81" s="32" t="s">
        <v>12</v>
      </c>
      <c r="G81" s="11">
        <f t="shared" si="2"/>
        <v>2603</v>
      </c>
      <c r="H81" s="39">
        <f>D81-C81</f>
        <v>2603</v>
      </c>
    </row>
    <row r="82" spans="1:8" s="34" customFormat="1" ht="24" customHeight="1">
      <c r="A82" s="18" t="s">
        <v>67</v>
      </c>
      <c r="B82" s="16">
        <f>SUM(B83:B84)</f>
        <v>-6799</v>
      </c>
      <c r="C82" s="16">
        <f>SUM(C83:C84)</f>
        <v>945</v>
      </c>
      <c r="D82" s="16">
        <f>SUM(D83:D84)</f>
        <v>3270</v>
      </c>
      <c r="E82" s="19" t="s">
        <v>12</v>
      </c>
      <c r="F82" s="16">
        <v>346.14</v>
      </c>
      <c r="G82" s="16">
        <f t="shared" si="2"/>
        <v>2325</v>
      </c>
      <c r="H82" s="34">
        <f>SUM(H83:H84)</f>
        <v>2325</v>
      </c>
    </row>
    <row r="83" spans="1:8" ht="24" customHeight="1">
      <c r="A83" s="20" t="s">
        <v>68</v>
      </c>
      <c r="B83" s="11">
        <v>-6169</v>
      </c>
      <c r="C83" s="11">
        <v>1454</v>
      </c>
      <c r="D83" s="11">
        <v>2539</v>
      </c>
      <c r="E83" s="21" t="s">
        <v>12</v>
      </c>
      <c r="F83" s="11">
        <v>174.66</v>
      </c>
      <c r="G83" s="11">
        <f t="shared" si="2"/>
        <v>1085</v>
      </c>
      <c r="H83" s="35">
        <f>D83-C83</f>
        <v>1085</v>
      </c>
    </row>
    <row r="84" spans="1:8" s="34" customFormat="1" ht="22.5" customHeight="1">
      <c r="A84" s="20" t="s">
        <v>69</v>
      </c>
      <c r="B84" s="11">
        <v>-630</v>
      </c>
      <c r="C84" s="11">
        <v>-509</v>
      </c>
      <c r="D84" s="11">
        <v>731</v>
      </c>
      <c r="E84" s="21" t="s">
        <v>12</v>
      </c>
      <c r="F84" s="21" t="s">
        <v>12</v>
      </c>
      <c r="G84" s="11">
        <f t="shared" si="2"/>
        <v>1240</v>
      </c>
      <c r="H84" s="34">
        <f>D84-C84</f>
        <v>1240</v>
      </c>
    </row>
    <row r="85" spans="1:8" s="1" customFormat="1" ht="24" customHeight="1">
      <c r="A85" s="18" t="s">
        <v>24</v>
      </c>
      <c r="B85" s="16">
        <f>SUM(B86)</f>
        <v>-690</v>
      </c>
      <c r="C85" s="16">
        <f>SUM(C86)</f>
        <v>1800</v>
      </c>
      <c r="D85" s="16">
        <f>SUM(D86)</f>
        <v>1886</v>
      </c>
      <c r="E85" s="19" t="s">
        <v>12</v>
      </c>
      <c r="F85" s="16">
        <v>104.77</v>
      </c>
      <c r="G85" s="16">
        <f t="shared" si="2"/>
        <v>86</v>
      </c>
      <c r="H85" s="34">
        <f>SUM(H86)</f>
        <v>86</v>
      </c>
    </row>
    <row r="86" spans="1:8" ht="24" customHeight="1">
      <c r="A86" s="20" t="s">
        <v>70</v>
      </c>
      <c r="B86" s="11">
        <v>-690</v>
      </c>
      <c r="C86" s="11">
        <v>1800</v>
      </c>
      <c r="D86" s="11">
        <v>1886</v>
      </c>
      <c r="E86" s="21" t="s">
        <v>12</v>
      </c>
      <c r="F86" s="11">
        <v>104.77</v>
      </c>
      <c r="G86" s="11">
        <f t="shared" si="2"/>
        <v>86</v>
      </c>
      <c r="H86" s="35">
        <f>D86-C86</f>
        <v>86</v>
      </c>
    </row>
    <row r="87" spans="1:8" ht="24" customHeight="1">
      <c r="A87" s="18" t="s">
        <v>25</v>
      </c>
      <c r="B87" s="16">
        <f>SUM(B88:B88)</f>
        <v>404</v>
      </c>
      <c r="C87" s="16">
        <f>SUM(C88:C88)</f>
        <v>583</v>
      </c>
      <c r="D87" s="16">
        <f>SUM(D88:D88)</f>
        <v>1599</v>
      </c>
      <c r="E87" s="16">
        <v>396.06</v>
      </c>
      <c r="F87" s="33">
        <v>274.38</v>
      </c>
      <c r="G87" s="16">
        <f t="shared" si="2"/>
        <v>1016</v>
      </c>
      <c r="H87" s="35">
        <f>SUM(H88:H88)</f>
        <v>1016</v>
      </c>
    </row>
    <row r="88" spans="1:8" s="1" customFormat="1" ht="24" customHeight="1">
      <c r="A88" s="20" t="s">
        <v>26</v>
      </c>
      <c r="B88" s="11">
        <v>404</v>
      </c>
      <c r="C88" s="11">
        <v>583</v>
      </c>
      <c r="D88" s="11">
        <v>1599</v>
      </c>
      <c r="E88" s="11">
        <v>396.06</v>
      </c>
      <c r="F88" s="11">
        <v>274.38</v>
      </c>
      <c r="G88" s="11">
        <f t="shared" si="2"/>
        <v>1016</v>
      </c>
      <c r="H88" s="34">
        <f>D88-C88</f>
        <v>1016</v>
      </c>
    </row>
    <row r="89" spans="1:8" ht="24" customHeight="1">
      <c r="A89" s="18" t="s">
        <v>27</v>
      </c>
      <c r="B89" s="16">
        <f>SUM(B90:B91)</f>
        <v>-331</v>
      </c>
      <c r="C89" s="16">
        <f>SUM(C90:C91)</f>
        <v>34</v>
      </c>
      <c r="D89" s="16">
        <f>SUM(D90:D91)</f>
        <v>53</v>
      </c>
      <c r="E89" s="29" t="s">
        <v>12</v>
      </c>
      <c r="F89" s="33">
        <v>154.44</v>
      </c>
      <c r="G89" s="16">
        <f t="shared" si="2"/>
        <v>19</v>
      </c>
      <c r="H89" s="35">
        <f>SUM(H90:H91)</f>
        <v>19</v>
      </c>
    </row>
    <row r="90" spans="1:8" s="1" customFormat="1" ht="24" customHeight="1">
      <c r="A90" s="20" t="s">
        <v>28</v>
      </c>
      <c r="B90" s="11">
        <v>14</v>
      </c>
      <c r="C90" s="11">
        <v>278</v>
      </c>
      <c r="D90" s="11">
        <v>269</v>
      </c>
      <c r="E90" s="11">
        <v>1985.79</v>
      </c>
      <c r="F90" s="11">
        <v>97</v>
      </c>
      <c r="G90" s="11">
        <f t="shared" si="2"/>
        <v>-9</v>
      </c>
      <c r="H90" s="34">
        <f>D90-C90</f>
        <v>-9</v>
      </c>
    </row>
    <row r="91" spans="1:8" s="1" customFormat="1" ht="24" customHeight="1">
      <c r="A91" s="20" t="s">
        <v>29</v>
      </c>
      <c r="B91" s="11">
        <v>-345</v>
      </c>
      <c r="C91" s="11">
        <v>-244</v>
      </c>
      <c r="D91" s="11">
        <v>-216</v>
      </c>
      <c r="E91" s="23" t="s">
        <v>33</v>
      </c>
      <c r="F91" s="23" t="s">
        <v>33</v>
      </c>
      <c r="G91" s="11">
        <f t="shared" si="2"/>
        <v>28</v>
      </c>
      <c r="H91" s="34">
        <f>D91-C91</f>
        <v>28</v>
      </c>
    </row>
    <row r="92" spans="1:8" s="1" customFormat="1" ht="24" customHeight="1">
      <c r="A92" s="17" t="s">
        <v>30</v>
      </c>
      <c r="B92" s="16">
        <f aca="true" t="shared" si="3" ref="B92:D93">SUM(B93)</f>
        <v>-3271</v>
      </c>
      <c r="C92" s="16">
        <f t="shared" si="3"/>
        <v>-638</v>
      </c>
      <c r="D92" s="16">
        <f t="shared" si="3"/>
        <v>8532</v>
      </c>
      <c r="E92" s="19" t="s">
        <v>12</v>
      </c>
      <c r="F92" s="19" t="s">
        <v>12</v>
      </c>
      <c r="G92" s="16">
        <f t="shared" si="2"/>
        <v>9170</v>
      </c>
      <c r="H92" s="34">
        <f>SUM(H93)</f>
        <v>9170</v>
      </c>
    </row>
    <row r="93" spans="1:8" s="1" customFormat="1" ht="24" customHeight="1">
      <c r="A93" s="18" t="s">
        <v>7</v>
      </c>
      <c r="B93" s="16">
        <f t="shared" si="3"/>
        <v>-3271</v>
      </c>
      <c r="C93" s="16">
        <f t="shared" si="3"/>
        <v>-638</v>
      </c>
      <c r="D93" s="16">
        <f t="shared" si="3"/>
        <v>8532</v>
      </c>
      <c r="E93" s="19" t="s">
        <v>12</v>
      </c>
      <c r="F93" s="19" t="s">
        <v>12</v>
      </c>
      <c r="G93" s="16">
        <f t="shared" si="2"/>
        <v>9170</v>
      </c>
      <c r="H93" s="34">
        <f>SUM(H94)</f>
        <v>9170</v>
      </c>
    </row>
    <row r="94" spans="1:8" s="1" customFormat="1" ht="24" customHeight="1">
      <c r="A94" s="20" t="s">
        <v>31</v>
      </c>
      <c r="B94" s="11">
        <v>-3271</v>
      </c>
      <c r="C94" s="11">
        <v>-638</v>
      </c>
      <c r="D94" s="11">
        <v>8532</v>
      </c>
      <c r="E94" s="21" t="s">
        <v>12</v>
      </c>
      <c r="F94" s="21" t="s">
        <v>12</v>
      </c>
      <c r="G94" s="11">
        <f t="shared" si="2"/>
        <v>9170</v>
      </c>
      <c r="H94" s="34">
        <f>D94-C94</f>
        <v>9170</v>
      </c>
    </row>
    <row r="95" spans="1:7" s="9" customFormat="1" ht="15.75" customHeight="1">
      <c r="A95" s="27" t="s">
        <v>98</v>
      </c>
      <c r="B95" s="8"/>
      <c r="C95" s="8"/>
      <c r="D95" s="8"/>
      <c r="E95" s="8"/>
      <c r="F95" s="8"/>
      <c r="G95" s="8"/>
    </row>
    <row r="96" spans="1:7" s="10" customFormat="1" ht="16.5" customHeight="1">
      <c r="A96" s="27" t="s">
        <v>99</v>
      </c>
      <c r="B96" s="8"/>
      <c r="C96" s="8"/>
      <c r="D96" s="8"/>
      <c r="E96" s="8"/>
      <c r="F96" s="8"/>
      <c r="G96" s="8"/>
    </row>
    <row r="97" spans="1:7" s="10" customFormat="1" ht="16.5" customHeight="1">
      <c r="A97" s="27" t="s">
        <v>100</v>
      </c>
      <c r="B97" s="8"/>
      <c r="C97" s="8"/>
      <c r="D97" s="8"/>
      <c r="E97" s="8"/>
      <c r="F97" s="8"/>
      <c r="G97" s="8"/>
    </row>
    <row r="98" spans="1:8" s="4" customFormat="1" ht="16.5" customHeight="1">
      <c r="A98" s="27"/>
      <c r="B98" s="27"/>
      <c r="C98" s="27"/>
      <c r="D98" s="27"/>
      <c r="E98" s="27"/>
      <c r="F98" s="27"/>
      <c r="G98" s="27"/>
      <c r="H98" s="27"/>
    </row>
    <row r="99" ht="16.5" customHeight="1">
      <c r="A99" s="27"/>
    </row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>
      <c r="C108" s="27"/>
    </row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>
      <c r="D122" s="11"/>
    </row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</sheetData>
  <sheetProtection/>
  <mergeCells count="4">
    <mergeCell ref="A1:G1"/>
    <mergeCell ref="A3:A4"/>
    <mergeCell ref="B3:B4"/>
    <mergeCell ref="C3:G3"/>
  </mergeCells>
  <printOptions horizontalCentered="1"/>
  <pageMargins left="0.31496062992125984" right="0.31496062992125984" top="0.6692913385826772" bottom="0.6692913385826772" header="0.3937007874015748" footer="0.5118110236220472"/>
  <pageSetup firstPageNumber="16" useFirstPageNumber="1" horizontalDpi="600" verticalDpi="600" orientation="landscape" paperSize="9" scale="73" r:id="rId1"/>
  <headerFooter alignWithMargins="0">
    <oddHeader>&amp;L&amp;"標楷體,標準"&amp;18附表6</oddHeader>
    <oddFooter>&amp;C&amp;"Times New Roman,標準"&amp;16&amp;P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會計決算處基金會計科潘霞翠</cp:lastModifiedBy>
  <cp:lastPrinted>2014-11-10T05:41:58Z</cp:lastPrinted>
  <dcterms:created xsi:type="dcterms:W3CDTF">2013-12-02T05:41:02Z</dcterms:created>
  <dcterms:modified xsi:type="dcterms:W3CDTF">2014-11-10T06:54:43Z</dcterms:modified>
  <cp:category/>
  <cp:version/>
  <cp:contentType/>
  <cp:contentStatus/>
</cp:coreProperties>
</file>