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表5非營業餘絀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 localSheetId="0">'[2]主管明細'!#REF!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 localSheetId="0">#N/A</definedName>
    <definedName name="A1_">#REF!</definedName>
    <definedName name="B" localSheetId="0">#N/A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 localSheetId="0">'[3]機關明細'!#REF!</definedName>
    <definedName name="NAME">'[3]機關明細'!#REF!</definedName>
    <definedName name="_xlnm.Print_Area" localSheetId="0">'表5非營業餘絀'!$A$1:$G$98</definedName>
    <definedName name="Print_Area_MI">#REF!</definedName>
    <definedName name="_xlnm.Print_Titles" localSheetId="0">'表5非營業餘絀'!$1:$4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<sst xmlns="http://schemas.openxmlformats.org/spreadsheetml/2006/main" count="180" uniqueCount="98">
  <si>
    <t>單位：百萬元</t>
  </si>
  <si>
    <t>非營業特種基金合計</t>
  </si>
  <si>
    <t>作業基金</t>
  </si>
  <si>
    <t>行政院主管</t>
  </si>
  <si>
    <t>反餘為絀</t>
  </si>
  <si>
    <t>　1.行政院國家發展基金</t>
  </si>
  <si>
    <t>內政部主管</t>
  </si>
  <si>
    <t>--</t>
  </si>
  <si>
    <t>　2.營建建設基金</t>
  </si>
  <si>
    <t>國防部主管</t>
  </si>
  <si>
    <t>財政部主管</t>
  </si>
  <si>
    <t>轉絀為餘</t>
  </si>
  <si>
    <t>教育部主管</t>
  </si>
  <si>
    <t>法務部主管</t>
  </si>
  <si>
    <t>經濟部主管</t>
  </si>
  <si>
    <t>交通部主管</t>
  </si>
  <si>
    <t>國軍退除役官兵輔導委員會主管</t>
  </si>
  <si>
    <t>農業委員會主管</t>
  </si>
  <si>
    <t>衛生福利部主管</t>
  </si>
  <si>
    <t>文化部主管</t>
  </si>
  <si>
    <t>國立故宮博物院主管</t>
  </si>
  <si>
    <t>原住民族委員會主管</t>
  </si>
  <si>
    <t>考試院考選部主管</t>
  </si>
  <si>
    <t>債務基金</t>
  </si>
  <si>
    <t>特別收入基金</t>
  </si>
  <si>
    <t>原子能委員會主管</t>
  </si>
  <si>
    <t>環境保護署主管</t>
  </si>
  <si>
    <t>金融監督管理委員會主管</t>
  </si>
  <si>
    <t>　21.金融監督管理基金</t>
  </si>
  <si>
    <t>國家通訊傳播委員會主管</t>
  </si>
  <si>
    <t>　22.通訊傳播監督管理基金</t>
  </si>
  <si>
    <t>　23.有線廣播電視事業發展基金</t>
  </si>
  <si>
    <t>資本計畫基金</t>
  </si>
  <si>
    <t>　1.國軍營舍及設施改建基金</t>
  </si>
  <si>
    <t>103年度營業基金以外之其他特種基金第1季(截至3月底)實際餘絀情形</t>
  </si>
  <si>
    <r>
      <t>主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管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機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關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及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基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名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稱</t>
    </r>
  </si>
  <si>
    <r>
      <t xml:space="preserve">餘絀預算案數
</t>
    </r>
    <r>
      <rPr>
        <sz val="12"/>
        <rFont val="Times New Roman"/>
        <family val="1"/>
      </rPr>
      <t>(1)</t>
    </r>
  </si>
  <si>
    <t>累  計  餘  絀</t>
  </si>
  <si>
    <r>
      <t>分配預算數</t>
    </r>
    <r>
      <rPr>
        <sz val="14"/>
        <rFont val="細明體"/>
        <family val="3"/>
      </rPr>
      <t xml:space="preserve">
</t>
    </r>
    <r>
      <rPr>
        <sz val="12"/>
        <rFont val="Times New Roman"/>
        <family val="1"/>
      </rPr>
      <t>(2)</t>
    </r>
  </si>
  <si>
    <r>
      <t>實際餘絀數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(3)</t>
    </r>
  </si>
  <si>
    <r>
      <t>占預算％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(4)=(3)/(1)</t>
    </r>
  </si>
  <si>
    <r>
      <t>占分配％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(5)=(3)/(2)</t>
    </r>
  </si>
  <si>
    <r>
      <t>較分配增減數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(6)=(3)-(2)</t>
    </r>
  </si>
  <si>
    <t xml:space="preserve">  3.中央都市更新基金</t>
  </si>
  <si>
    <t>　4.國軍生產及服務作業基金</t>
  </si>
  <si>
    <t>　5.國軍老舊眷村改建基金</t>
  </si>
  <si>
    <t>　6.地方建設基金</t>
  </si>
  <si>
    <t>　7.國有財產開發基金</t>
  </si>
  <si>
    <r>
      <t>　8.國立大學校院校務基金</t>
    </r>
    <r>
      <rPr>
        <sz val="12"/>
        <rFont val="標楷體"/>
        <family val="4"/>
      </rPr>
      <t>(52單位彙總數)</t>
    </r>
  </si>
  <si>
    <t>　9.國立臺灣大學附設醫院作業基金</t>
  </si>
  <si>
    <t>　10.國立成功大學附設醫院作業基金</t>
  </si>
  <si>
    <t>　11.國立陽明大學附設醫院作業基金</t>
  </si>
  <si>
    <t>　12.國立社教機構作業基金</t>
  </si>
  <si>
    <t>　13.國立高級中等學校校務基金</t>
  </si>
  <si>
    <t>　14.法務部矯正機關作業基金</t>
  </si>
  <si>
    <t>　15.經濟作業基金</t>
  </si>
  <si>
    <t>　16.水資源作業基金</t>
  </si>
  <si>
    <t>　17.交通作業基金</t>
  </si>
  <si>
    <t>　18.國軍退除役官兵安置基金</t>
  </si>
  <si>
    <t>　19.榮民醫療作業基金</t>
  </si>
  <si>
    <t>國家科學委員會（科技部）主管</t>
  </si>
  <si>
    <t>　20.科學工業園區管理局作業基金</t>
  </si>
  <si>
    <t>　21.農業作業基金</t>
  </si>
  <si>
    <t>　22.醫療藥品基金</t>
  </si>
  <si>
    <t>　23.管制藥品製藥工廠作業基金</t>
  </si>
  <si>
    <t>　24.全民健康保險基金</t>
  </si>
  <si>
    <r>
      <t>　25.國民年金保險基金</t>
    </r>
    <r>
      <rPr>
        <sz val="10"/>
        <rFont val="標楷體"/>
        <family val="4"/>
      </rPr>
      <t>（註1）</t>
    </r>
  </si>
  <si>
    <t>　26.國立文化機構作業基金</t>
  </si>
  <si>
    <t>　27.故宮文物藝術發展基金</t>
  </si>
  <si>
    <t>　28.原住民族綜合發展基金</t>
  </si>
  <si>
    <t>　29.考選業務基金</t>
  </si>
  <si>
    <t>　1.中央政府債務基金</t>
  </si>
  <si>
    <t>總統府主管</t>
  </si>
  <si>
    <t>　1.科學研究基金</t>
  </si>
  <si>
    <t>　2.行政院國家科學技術發展基金</t>
  </si>
  <si>
    <t>　3.離島建設基金</t>
  </si>
  <si>
    <t>　4.行政院公營事業民營化基金</t>
  </si>
  <si>
    <t>　5.花東地區永續發展基金</t>
  </si>
  <si>
    <t>　6.社會福利基金</t>
  </si>
  <si>
    <t>　7.外籍配偶照顧輔導基金</t>
  </si>
  <si>
    <t>　8.研發替代役基金</t>
  </si>
  <si>
    <t>　9.警察消防海巡移民空勤人員及協勤民
    力安全基金</t>
  </si>
  <si>
    <t>　10.學產基金</t>
  </si>
  <si>
    <t xml:space="preserve">  11.運動發展基金</t>
  </si>
  <si>
    <t>　12.經濟特別收入基金</t>
  </si>
  <si>
    <t>　13.核能發電後端營運基金</t>
  </si>
  <si>
    <t xml:space="preserve">  14.地方產業發展基金</t>
  </si>
  <si>
    <t>　15.航港建設基金</t>
  </si>
  <si>
    <t>　16.核子事故緊急應變基金</t>
  </si>
  <si>
    <t>　17.農業特別收入基金</t>
  </si>
  <si>
    <t>勞工委員會（勞動部）主管</t>
  </si>
  <si>
    <t>　18.就業安定基金</t>
  </si>
  <si>
    <t>衛生福利部主管</t>
  </si>
  <si>
    <t>　19.健康照護基金</t>
  </si>
  <si>
    <t>　20.環境保護基金</t>
  </si>
  <si>
    <t>註：1.國民年金保險基金依國民年金法等規定，以收支結餘（短絀）悉數分別列入提存（收回）責任準備及提存（收回）安全準備，故無列數。</t>
  </si>
  <si>
    <t xml:space="preserve">    2.本表數據係以新臺幣百萬元為單位及經四捨五入處理後列計，若有數據但未達百萬元者，則以”-“符號表示，數據百分比計算較不具意義者，則以”--“符號表示；  
</t>
  </si>
  <si>
    <t xml:space="preserve">      另百分比欄位係以採計至元為單位核算，未達1％者，則以"0"表示。     　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</si>
</sst>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#,##0.0_);\(#,##0.0\)"/>
    <numFmt numFmtId="184" formatCode="_-* #,##0.00_-;\-* #,##0.00_-;_-* &quot;-&quot;_-;_-@_-"/>
    <numFmt numFmtId="185" formatCode="#,##0_ "/>
    <numFmt numFmtId="186" formatCode="_(* #,##0.00_);_(* \(#,##0.00\);_(* &quot;-&quot;??_);_(@_)"/>
    <numFmt numFmtId="187" formatCode="#,###"/>
    <numFmt numFmtId="188" formatCode="_-* #,##0\ \ \ _-;\-* #,##0_-;_-* &quot;-    &quot;_-;_-@_-"/>
    <numFmt numFmtId="189" formatCode="_-* #,##0.0\ \ \ \ _-;\-* #,##0.0_-;_-* &quot;-&quot;\ \ \ \ _-;_-@_-"/>
    <numFmt numFmtId="190" formatCode="_-* #,##0.00\ \ \ \ _-;\-* #,##0.00_-;_-* &quot;-&quot;\ \ \ \ _-;_-@_-"/>
    <numFmt numFmtId="191" formatCode="#,##0.0"/>
    <numFmt numFmtId="192" formatCode="_(* #,##0,,_);_(&quot;–&quot;* #,##0,,_);_(* &quot;&quot;_);_(@_)"/>
    <numFmt numFmtId="193" formatCode="_(* #,##0,,_);_(* &quot;–&quot;\ #,##0,,_);_(* &quot;&quot;_);_(@_)"/>
    <numFmt numFmtId="194" formatCode="#,###_ "/>
    <numFmt numFmtId="195" formatCode="_(* #,##0_);_(&quot;–&quot;* #,##0_);_(* &quot;&quot;_);_(@_)"/>
    <numFmt numFmtId="196" formatCode="0_ "/>
    <numFmt numFmtId="197" formatCode="#,##0.00_ "/>
    <numFmt numFmtId="198" formatCode="_-* #,##0_-;\-* #,##0_-;_-* &quot;-&quot;??_-;_-@_-"/>
    <numFmt numFmtId="199" formatCode="_(* #,##0,,_);_(&quot;–&quot;* #,##0,,_);_(* &quot;-&quot;_);_(@_)"/>
    <numFmt numFmtId="200" formatCode="[$-404]AM/PM\ hh:mm:ss"/>
    <numFmt numFmtId="201" formatCode="m&quot;月&quot;d&quot;日&quot;"/>
    <numFmt numFmtId="202" formatCode="_-* #,##0.0\ \ \ \ _-;\-* #,##0.0_-;_-* &quot;&quot;\ \ \ \ _-;_-@_-"/>
    <numFmt numFmtId="203" formatCode="0.0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9"/>
      <name val="標楷體"/>
      <family val="4"/>
    </font>
    <font>
      <sz val="11"/>
      <name val="標楷體"/>
      <family val="4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標楷體"/>
      <family val="4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color indexed="8"/>
      <name val="Times New Roman"/>
      <family val="1"/>
    </font>
    <font>
      <sz val="14"/>
      <name val="細明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b/>
      <sz val="8"/>
      <name val="標楷體"/>
      <family val="4"/>
    </font>
    <font>
      <sz val="8"/>
      <name val="標楷體"/>
      <family val="4"/>
    </font>
    <font>
      <b/>
      <sz val="10"/>
      <name val="Times New Roman"/>
      <family val="1"/>
    </font>
    <font>
      <sz val="10"/>
      <name val="標楷體"/>
      <family val="4"/>
    </font>
    <font>
      <sz val="9"/>
      <name val="細明體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76" fontId="4" fillId="10" borderId="1" applyNumberFormat="0" applyFont="0" applyFill="0" applyBorder="0">
      <alignment horizontal="center" vertical="center"/>
      <protection/>
    </xf>
    <xf numFmtId="177" fontId="5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0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10" borderId="9" applyNumberFormat="0" applyAlignment="0" applyProtection="0"/>
    <xf numFmtId="0" fontId="8" fillId="0" borderId="0" applyNumberFormat="0" applyFill="0" applyBorder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7" fillId="0" borderId="0" xfId="38" applyFont="1" applyFill="1" applyBorder="1" applyAlignment="1">
      <alignment horizontal="center" vertical="top"/>
      <protection/>
    </xf>
    <xf numFmtId="0" fontId="27" fillId="0" borderId="0" xfId="38" applyFont="1" applyFill="1" applyBorder="1" applyAlignment="1">
      <alignment horizontal="center" vertical="top"/>
      <protection/>
    </xf>
    <xf numFmtId="0" fontId="27" fillId="0" borderId="0" xfId="38" applyFont="1" applyFill="1" applyBorder="1" applyAlignment="1">
      <alignment horizontal="center" vertical="top"/>
      <protection/>
    </xf>
    <xf numFmtId="0" fontId="29" fillId="0" borderId="0" xfId="39" applyFont="1">
      <alignment vertical="top"/>
      <protection/>
    </xf>
    <xf numFmtId="0" fontId="30" fillId="0" borderId="0" xfId="39" applyFont="1" applyFill="1">
      <alignment vertical="top"/>
      <protection/>
    </xf>
    <xf numFmtId="0" fontId="30" fillId="0" borderId="0" xfId="39" applyFont="1" applyFill="1" applyAlignment="1">
      <alignment horizontal="right" vertical="top"/>
      <protection/>
    </xf>
    <xf numFmtId="0" fontId="31" fillId="0" borderId="0" xfId="39" applyFont="1" applyFill="1" applyBorder="1" applyAlignment="1">
      <alignment horizontal="right"/>
      <protection/>
    </xf>
    <xf numFmtId="0" fontId="32" fillId="0" borderId="0" xfId="39" applyFont="1">
      <alignment vertical="top"/>
      <protection/>
    </xf>
    <xf numFmtId="0" fontId="34" fillId="0" borderId="11" xfId="39" applyFont="1" applyFill="1" applyBorder="1" applyAlignment="1">
      <alignment horizontal="center" vertical="center"/>
      <protection/>
    </xf>
    <xf numFmtId="0" fontId="34" fillId="0" borderId="1" xfId="39" applyFont="1" applyFill="1" applyBorder="1" applyAlignment="1">
      <alignment horizontal="center" vertical="center" wrapText="1"/>
      <protection/>
    </xf>
    <xf numFmtId="0" fontId="35" fillId="0" borderId="0" xfId="39" applyFont="1">
      <alignment vertical="top"/>
      <protection/>
    </xf>
    <xf numFmtId="0" fontId="34" fillId="0" borderId="12" xfId="39" applyFont="1" applyFill="1" applyBorder="1" applyAlignment="1">
      <alignment horizontal="center" vertical="center"/>
      <protection/>
    </xf>
    <xf numFmtId="0" fontId="33" fillId="0" borderId="1" xfId="39" applyFont="1" applyFill="1" applyBorder="1" applyAlignment="1">
      <alignment horizontal="center" vertical="center" wrapText="1"/>
      <protection/>
    </xf>
    <xf numFmtId="49" fontId="34" fillId="0" borderId="12" xfId="39" applyNumberFormat="1" applyFont="1" applyFill="1" applyBorder="1" applyAlignment="1">
      <alignment horizontal="center" vertical="center" wrapText="1"/>
      <protection/>
    </xf>
    <xf numFmtId="0" fontId="37" fillId="0" borderId="1" xfId="37" applyFont="1" applyFill="1" applyBorder="1" applyAlignment="1" applyProtection="1">
      <alignment horizontal="left" vertical="center" wrapText="1"/>
      <protection/>
    </xf>
    <xf numFmtId="185" fontId="38" fillId="0" borderId="1" xfId="37" applyNumberFormat="1" applyFont="1" applyFill="1" applyBorder="1" applyAlignment="1" applyProtection="1">
      <alignment horizontal="right" vertical="center"/>
      <protection/>
    </xf>
    <xf numFmtId="198" fontId="38" fillId="0" borderId="1" xfId="37" applyNumberFormat="1" applyFont="1" applyFill="1" applyBorder="1" applyAlignment="1" applyProtection="1">
      <alignment horizontal="right" vertical="center"/>
      <protection/>
    </xf>
    <xf numFmtId="0" fontId="37" fillId="0" borderId="1" xfId="37" applyFont="1" applyFill="1" applyBorder="1" applyAlignment="1" applyProtection="1">
      <alignment vertical="center" wrapText="1"/>
      <protection/>
    </xf>
    <xf numFmtId="0" fontId="37" fillId="0" borderId="1" xfId="37" applyFont="1" applyFill="1" applyBorder="1" applyAlignment="1" applyProtection="1">
      <alignment horizontal="left" vertical="center" wrapText="1" indent="1"/>
      <protection/>
    </xf>
    <xf numFmtId="185" fontId="37" fillId="0" borderId="1" xfId="37" applyNumberFormat="1" applyFont="1" applyFill="1" applyBorder="1" applyAlignment="1" applyProtection="1">
      <alignment horizontal="right" vertical="center"/>
      <protection/>
    </xf>
    <xf numFmtId="198" fontId="37" fillId="0" borderId="1" xfId="37" applyNumberFormat="1" applyFont="1" applyFill="1" applyBorder="1" applyAlignment="1" applyProtection="1">
      <alignment horizontal="right" vertical="center"/>
      <protection/>
    </xf>
    <xf numFmtId="0" fontId="34" fillId="0" borderId="1" xfId="37" applyFont="1" applyFill="1" applyBorder="1" applyAlignment="1" applyProtection="1">
      <alignment horizontal="left" vertical="center" wrapText="1" indent="1"/>
      <protection/>
    </xf>
    <xf numFmtId="185" fontId="33" fillId="0" borderId="1" xfId="37" applyNumberFormat="1" applyFont="1" applyFill="1" applyBorder="1" applyAlignment="1" applyProtection="1">
      <alignment horizontal="right" vertical="center"/>
      <protection/>
    </xf>
    <xf numFmtId="185" fontId="34" fillId="0" borderId="1" xfId="37" applyNumberFormat="1" applyFont="1" applyFill="1" applyBorder="1" applyAlignment="1" applyProtection="1">
      <alignment horizontal="right" vertical="center"/>
      <protection/>
    </xf>
    <xf numFmtId="198" fontId="34" fillId="0" borderId="1" xfId="37" applyNumberFormat="1" applyFont="1" applyFill="1" applyBorder="1" applyAlignment="1" applyProtection="1">
      <alignment horizontal="right" vertical="center"/>
      <protection/>
    </xf>
    <xf numFmtId="185" fontId="39" fillId="0" borderId="1" xfId="38" applyNumberFormat="1" applyFont="1" applyFill="1" applyBorder="1" applyAlignment="1" quotePrefix="1">
      <alignment horizontal="right" vertical="center"/>
      <protection/>
    </xf>
    <xf numFmtId="198" fontId="39" fillId="0" borderId="1" xfId="38" applyNumberFormat="1" applyFont="1" applyFill="1" applyBorder="1" applyAlignment="1" quotePrefix="1">
      <alignment horizontal="right" vertical="center"/>
      <protection/>
    </xf>
    <xf numFmtId="185" fontId="40" fillId="0" borderId="1" xfId="38" applyNumberFormat="1" applyFont="1" applyFill="1" applyBorder="1" applyAlignment="1" quotePrefix="1">
      <alignment horizontal="right" vertical="center"/>
      <protection/>
    </xf>
    <xf numFmtId="198" fontId="40" fillId="0" borderId="1" xfId="38" applyNumberFormat="1" applyFont="1" applyFill="1" applyBorder="1" applyAlignment="1" quotePrefix="1">
      <alignment horizontal="right" vertical="center"/>
      <protection/>
    </xf>
    <xf numFmtId="198" fontId="33" fillId="0" borderId="1" xfId="37" applyNumberFormat="1" applyFont="1" applyFill="1" applyBorder="1" applyAlignment="1" applyProtection="1">
      <alignment horizontal="right" vertical="center"/>
      <protection/>
    </xf>
    <xf numFmtId="178" fontId="33" fillId="0" borderId="1" xfId="37" applyNumberFormat="1" applyFont="1" applyFill="1" applyBorder="1" applyAlignment="1" applyProtection="1">
      <alignment horizontal="right" vertical="center"/>
      <protection/>
    </xf>
    <xf numFmtId="0" fontId="41" fillId="0" borderId="0" xfId="39" applyFont="1">
      <alignment vertical="top"/>
      <protection/>
    </xf>
    <xf numFmtId="0" fontId="30" fillId="0" borderId="0" xfId="39" applyFont="1">
      <alignment vertical="top"/>
      <protection/>
    </xf>
    <xf numFmtId="3" fontId="40" fillId="0" borderId="1" xfId="38" applyNumberFormat="1" applyFont="1" applyFill="1" applyBorder="1" applyAlignment="1" quotePrefix="1">
      <alignment horizontal="right" vertical="center"/>
      <protection/>
    </xf>
    <xf numFmtId="187" fontId="33" fillId="0" borderId="1" xfId="37" applyNumberFormat="1" applyFont="1" applyFill="1" applyBorder="1" applyAlignment="1" applyProtection="1">
      <alignment horizontal="right" vertical="center"/>
      <protection/>
    </xf>
    <xf numFmtId="0" fontId="32" fillId="0" borderId="0" xfId="39" applyFont="1" applyAlignment="1">
      <alignment vertical="center"/>
      <protection/>
    </xf>
    <xf numFmtId="178" fontId="38" fillId="0" borderId="1" xfId="37" applyNumberFormat="1" applyFont="1" applyFill="1" applyBorder="1" applyAlignment="1" applyProtection="1">
      <alignment horizontal="right" vertical="center"/>
      <protection/>
    </xf>
    <xf numFmtId="196" fontId="38" fillId="0" borderId="1" xfId="37" applyNumberFormat="1" applyFont="1" applyFill="1" applyBorder="1" applyAlignment="1" applyProtection="1">
      <alignment horizontal="right" vertical="center"/>
      <protection/>
    </xf>
    <xf numFmtId="196" fontId="33" fillId="0" borderId="1" xfId="37" applyNumberFormat="1" applyFont="1" applyFill="1" applyBorder="1" applyAlignment="1" applyProtection="1">
      <alignment horizontal="right" vertical="center"/>
      <protection/>
    </xf>
    <xf numFmtId="3" fontId="39" fillId="0" borderId="1" xfId="38" applyNumberFormat="1" applyFont="1" applyFill="1" applyBorder="1" applyAlignment="1" quotePrefix="1">
      <alignment horizontal="right" vertical="center"/>
      <protection/>
    </xf>
    <xf numFmtId="0" fontId="32" fillId="0" borderId="0" xfId="39" applyFont="1" applyFill="1">
      <alignment vertical="top"/>
      <protection/>
    </xf>
    <xf numFmtId="0" fontId="31" fillId="0" borderId="0" xfId="37" applyFont="1" applyFill="1" applyBorder="1" applyAlignment="1" applyProtection="1">
      <alignment vertical="top" wrapText="1"/>
      <protection/>
    </xf>
    <xf numFmtId="0" fontId="32" fillId="0" borderId="0" xfId="39" applyFont="1" applyBorder="1" applyAlignment="1">
      <alignment/>
      <protection/>
    </xf>
    <xf numFmtId="0" fontId="32" fillId="0" borderId="0" xfId="39" applyFont="1" applyAlignment="1">
      <alignment/>
      <protection/>
    </xf>
    <xf numFmtId="0" fontId="31" fillId="0" borderId="0" xfId="37" applyFont="1" applyFill="1" applyBorder="1" applyAlignment="1" applyProtection="1">
      <alignment vertical="top"/>
      <protection/>
    </xf>
    <xf numFmtId="0" fontId="31" fillId="0" borderId="0" xfId="37" applyFont="1" applyFill="1" applyBorder="1" applyAlignment="1" applyProtection="1">
      <alignment vertical="top" wrapText="1"/>
      <protection/>
    </xf>
  </cellXfs>
  <cellStyles count="7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1年第1季(非營業101.03--附表101.04.27OK)" xfId="37"/>
    <cellStyle name="一般_九十三第二季--附表(附屬單位)" xfId="38"/>
    <cellStyle name="一般_九十三第二季--附表(附屬單位)_非營業第二季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貨幣[0]_A-DET07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隨後的超連結" xfId="68"/>
    <cellStyle name="檢查儲存格" xfId="69"/>
    <cellStyle name="壞" xfId="70"/>
    <cellStyle name="警告文字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98"/>
  <sheetViews>
    <sheetView tabSelected="1" view="pageBreakPreview" zoomScale="80" zoomScaleNormal="75" zoomScaleSheetLayoutView="8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" sqref="D2"/>
    </sheetView>
  </sheetViews>
  <sheetFormatPr defaultColWidth="5.875" defaultRowHeight="16.5"/>
  <cols>
    <col min="1" max="1" width="60.625" style="5" customWidth="1"/>
    <col min="2" max="5" width="19.125" style="5" customWidth="1"/>
    <col min="6" max="7" width="19.125" style="6" customWidth="1"/>
    <col min="8" max="16384" width="5.875" style="8" customWidth="1"/>
  </cols>
  <sheetData>
    <row r="1" spans="1:7" s="4" customFormat="1" ht="27.75" customHeight="1">
      <c r="A1" s="1" t="s">
        <v>34</v>
      </c>
      <c r="B1" s="2"/>
      <c r="C1" s="2"/>
      <c r="D1" s="2"/>
      <c r="E1" s="2"/>
      <c r="F1" s="2"/>
      <c r="G1" s="3"/>
    </row>
    <row r="2" ht="17.25" customHeight="1">
      <c r="G2" s="7" t="s">
        <v>0</v>
      </c>
    </row>
    <row r="3" spans="1:7" s="11" customFormat="1" ht="30" customHeight="1">
      <c r="A3" s="9" t="s">
        <v>35</v>
      </c>
      <c r="B3" s="10" t="s">
        <v>36</v>
      </c>
      <c r="C3" s="10" t="s">
        <v>37</v>
      </c>
      <c r="D3" s="10"/>
      <c r="E3" s="10"/>
      <c r="F3" s="10"/>
      <c r="G3" s="10"/>
    </row>
    <row r="4" spans="1:7" s="11" customFormat="1" ht="40.5" customHeight="1">
      <c r="A4" s="12"/>
      <c r="B4" s="13"/>
      <c r="C4" s="14" t="s">
        <v>38</v>
      </c>
      <c r="D4" s="14" t="s">
        <v>39</v>
      </c>
      <c r="E4" s="14" t="s">
        <v>40</v>
      </c>
      <c r="F4" s="14" t="s">
        <v>41</v>
      </c>
      <c r="G4" s="14" t="s">
        <v>42</v>
      </c>
    </row>
    <row r="5" spans="1:7" s="4" customFormat="1" ht="27.75" customHeight="1">
      <c r="A5" s="15" t="s">
        <v>1</v>
      </c>
      <c r="B5" s="16">
        <f>B6+B52+B55+B92</f>
        <v>83232</v>
      </c>
      <c r="C5" s="16">
        <f>C6+C52+C55+C92</f>
        <v>19302</v>
      </c>
      <c r="D5" s="16">
        <f>D6+D52+D55+D92</f>
        <v>42004</v>
      </c>
      <c r="E5" s="16">
        <v>48.28591974264766</v>
      </c>
      <c r="F5" s="17">
        <v>216.78063285619356</v>
      </c>
      <c r="G5" s="16">
        <f>G6+G52+G55+G92</f>
        <v>22702</v>
      </c>
    </row>
    <row r="6" spans="1:7" s="4" customFormat="1" ht="22.5" customHeight="1">
      <c r="A6" s="18" t="s">
        <v>2</v>
      </c>
      <c r="B6" s="16">
        <f>B7+B9+B12+B15+B18+B25+B27+B30+B32+B35+B37+B39+B46+B48+B50+B44</f>
        <v>23263</v>
      </c>
      <c r="C6" s="16">
        <f>C7+C9+C12+C15+C18+C25+C27+C30+C32+C35+C37+C39+C46+C48+C50+C44</f>
        <v>3396</v>
      </c>
      <c r="D6" s="16">
        <f>D7+D9+D12+D15+D18+D25+D27+D30+D32+D35+D37+D39+D46+D48+D50+D44</f>
        <v>9949</v>
      </c>
      <c r="E6" s="16">
        <v>42.767784339912865</v>
      </c>
      <c r="F6" s="17">
        <v>292.9697304522431</v>
      </c>
      <c r="G6" s="16">
        <f>G7+G9+G12+G15+G18+G25+G27+G30+G32+G35+G37+G39+G46+G48+G50+G44</f>
        <v>6553</v>
      </c>
    </row>
    <row r="7" spans="1:7" s="4" customFormat="1" ht="22.5" customHeight="1">
      <c r="A7" s="19" t="s">
        <v>3</v>
      </c>
      <c r="B7" s="16">
        <f>SUM(B8)</f>
        <v>24550</v>
      </c>
      <c r="C7" s="16">
        <f>SUM(C8)</f>
        <v>45</v>
      </c>
      <c r="D7" s="16">
        <f>SUM(D8)</f>
        <v>-27</v>
      </c>
      <c r="E7" s="20" t="s">
        <v>4</v>
      </c>
      <c r="F7" s="21" t="s">
        <v>4</v>
      </c>
      <c r="G7" s="16">
        <f>SUM(G8)</f>
        <v>-72</v>
      </c>
    </row>
    <row r="8" spans="1:7" ht="22.5" customHeight="1">
      <c r="A8" s="22" t="s">
        <v>5</v>
      </c>
      <c r="B8" s="23">
        <v>24550</v>
      </c>
      <c r="C8" s="23">
        <v>45</v>
      </c>
      <c r="D8" s="23">
        <v>-27</v>
      </c>
      <c r="E8" s="24" t="s">
        <v>4</v>
      </c>
      <c r="F8" s="25" t="s">
        <v>4</v>
      </c>
      <c r="G8" s="23">
        <f>D8-C8</f>
        <v>-72</v>
      </c>
    </row>
    <row r="9" spans="1:7" s="4" customFormat="1" ht="22.5" customHeight="1">
      <c r="A9" s="19" t="s">
        <v>6</v>
      </c>
      <c r="B9" s="16">
        <f>SUM(B10:B11)</f>
        <v>-6641</v>
      </c>
      <c r="C9" s="16">
        <f>SUM(C10:C11)</f>
        <v>-892</v>
      </c>
      <c r="D9" s="16">
        <f>SUM(D10:D11)</f>
        <v>-106</v>
      </c>
      <c r="E9" s="26" t="s">
        <v>7</v>
      </c>
      <c r="F9" s="27" t="s">
        <v>7</v>
      </c>
      <c r="G9" s="16">
        <f>SUM(G10:G11)</f>
        <v>786</v>
      </c>
    </row>
    <row r="10" spans="1:7" ht="22.5" customHeight="1">
      <c r="A10" s="22" t="s">
        <v>8</v>
      </c>
      <c r="B10" s="23">
        <v>-6389</v>
      </c>
      <c r="C10" s="23">
        <v>-885</v>
      </c>
      <c r="D10" s="23">
        <v>-93</v>
      </c>
      <c r="E10" s="28" t="s">
        <v>7</v>
      </c>
      <c r="F10" s="29" t="s">
        <v>7</v>
      </c>
      <c r="G10" s="23">
        <f>D10-C10</f>
        <v>792</v>
      </c>
    </row>
    <row r="11" spans="1:7" ht="22.5" customHeight="1">
      <c r="A11" s="22" t="s">
        <v>43</v>
      </c>
      <c r="B11" s="23">
        <v>-252</v>
      </c>
      <c r="C11" s="23">
        <v>-7</v>
      </c>
      <c r="D11" s="23">
        <v>-13</v>
      </c>
      <c r="E11" s="28" t="s">
        <v>7</v>
      </c>
      <c r="F11" s="29" t="s">
        <v>7</v>
      </c>
      <c r="G11" s="23">
        <f>D11-C11</f>
        <v>-6</v>
      </c>
    </row>
    <row r="12" spans="1:7" s="4" customFormat="1" ht="22.5" customHeight="1">
      <c r="A12" s="19" t="s">
        <v>9</v>
      </c>
      <c r="B12" s="16">
        <f>SUM(B13:B14)</f>
        <v>-3961</v>
      </c>
      <c r="C12" s="16">
        <f>SUM(C13:C14)</f>
        <v>-158</v>
      </c>
      <c r="D12" s="16">
        <f>SUM(D13:D14)</f>
        <v>-1760</v>
      </c>
      <c r="E12" s="26" t="s">
        <v>7</v>
      </c>
      <c r="F12" s="27" t="s">
        <v>7</v>
      </c>
      <c r="G12" s="16">
        <f>SUM(G13:G14)</f>
        <v>-1602</v>
      </c>
    </row>
    <row r="13" spans="1:7" ht="21.75" customHeight="1">
      <c r="A13" s="22" t="s">
        <v>44</v>
      </c>
      <c r="B13" s="23">
        <v>1673</v>
      </c>
      <c r="C13" s="23">
        <v>190</v>
      </c>
      <c r="D13" s="23">
        <v>217</v>
      </c>
      <c r="E13" s="23">
        <v>12.96628398214825</v>
      </c>
      <c r="F13" s="30">
        <v>114.19496004696641</v>
      </c>
      <c r="G13" s="23">
        <f>D13-C13</f>
        <v>27</v>
      </c>
    </row>
    <row r="14" spans="1:7" ht="21.75" customHeight="1">
      <c r="A14" s="22" t="s">
        <v>45</v>
      </c>
      <c r="B14" s="23">
        <v>-5634</v>
      </c>
      <c r="C14" s="23">
        <v>-348</v>
      </c>
      <c r="D14" s="23">
        <v>-1977</v>
      </c>
      <c r="E14" s="28" t="s">
        <v>7</v>
      </c>
      <c r="F14" s="29" t="s">
        <v>7</v>
      </c>
      <c r="G14" s="23">
        <f>D14-C14</f>
        <v>-1629</v>
      </c>
    </row>
    <row r="15" spans="1:7" s="4" customFormat="1" ht="22.5" customHeight="1">
      <c r="A15" s="19" t="s">
        <v>10</v>
      </c>
      <c r="B15" s="16">
        <f>SUM(B16:B17)</f>
        <v>182</v>
      </c>
      <c r="C15" s="16">
        <f>SUM(C16:C17)</f>
        <v>68</v>
      </c>
      <c r="D15" s="16">
        <f>SUM(D16:D17)</f>
        <v>79</v>
      </c>
      <c r="E15" s="16">
        <v>43.55279783393502</v>
      </c>
      <c r="F15" s="17">
        <v>115.69933627671705</v>
      </c>
      <c r="G15" s="16">
        <f>SUM(G16:G17)</f>
        <v>11</v>
      </c>
    </row>
    <row r="16" spans="1:7" ht="22.5" customHeight="1">
      <c r="A16" s="22" t="s">
        <v>46</v>
      </c>
      <c r="B16" s="23">
        <v>138</v>
      </c>
      <c r="C16" s="23">
        <v>-1</v>
      </c>
      <c r="D16" s="23">
        <v>2</v>
      </c>
      <c r="E16" s="23">
        <v>1.3106749321293245</v>
      </c>
      <c r="F16" s="24" t="s">
        <v>11</v>
      </c>
      <c r="G16" s="23">
        <f>D16-C16</f>
        <v>3</v>
      </c>
    </row>
    <row r="17" spans="1:7" ht="22.5" customHeight="1">
      <c r="A17" s="22" t="s">
        <v>47</v>
      </c>
      <c r="B17" s="23">
        <v>44</v>
      </c>
      <c r="C17" s="23">
        <v>69</v>
      </c>
      <c r="D17" s="31">
        <v>77</v>
      </c>
      <c r="E17" s="30">
        <v>175.96142889647325</v>
      </c>
      <c r="F17" s="30">
        <v>111.28626028895413</v>
      </c>
      <c r="G17" s="23">
        <f>D17-C17</f>
        <v>8</v>
      </c>
    </row>
    <row r="18" spans="1:7" s="4" customFormat="1" ht="22.5" customHeight="1">
      <c r="A18" s="19" t="s">
        <v>12</v>
      </c>
      <c r="B18" s="16">
        <f>SUM(B19:B24)</f>
        <v>-8285</v>
      </c>
      <c r="C18" s="16">
        <f>SUM(C19:C24)</f>
        <v>-39</v>
      </c>
      <c r="D18" s="16">
        <f>SUM(D19:D24)</f>
        <v>3210</v>
      </c>
      <c r="E18" s="20" t="s">
        <v>11</v>
      </c>
      <c r="F18" s="20" t="s">
        <v>11</v>
      </c>
      <c r="G18" s="16">
        <f>SUM(G19:G24)</f>
        <v>3249</v>
      </c>
    </row>
    <row r="19" spans="1:7" s="32" customFormat="1" ht="21.75" customHeight="1">
      <c r="A19" s="22" t="s">
        <v>48</v>
      </c>
      <c r="B19" s="23">
        <v>-5977</v>
      </c>
      <c r="C19" s="23">
        <v>-2</v>
      </c>
      <c r="D19" s="23">
        <v>1670</v>
      </c>
      <c r="E19" s="24" t="s">
        <v>11</v>
      </c>
      <c r="F19" s="24" t="s">
        <v>11</v>
      </c>
      <c r="G19" s="23">
        <f aca="true" t="shared" si="0" ref="G19:G24">D19-C19</f>
        <v>1672</v>
      </c>
    </row>
    <row r="20" spans="1:7" s="33" customFormat="1" ht="21" customHeight="1">
      <c r="A20" s="22" t="s">
        <v>49</v>
      </c>
      <c r="B20" s="23">
        <v>2093</v>
      </c>
      <c r="C20" s="23">
        <v>482</v>
      </c>
      <c r="D20" s="23">
        <v>293</v>
      </c>
      <c r="E20" s="23">
        <v>14.020792202691041</v>
      </c>
      <c r="F20" s="23">
        <v>60.87826740972505</v>
      </c>
      <c r="G20" s="23">
        <f t="shared" si="0"/>
        <v>-189</v>
      </c>
    </row>
    <row r="21" spans="1:7" s="4" customFormat="1" ht="21" customHeight="1">
      <c r="A21" s="22" t="s">
        <v>50</v>
      </c>
      <c r="B21" s="23">
        <v>108</v>
      </c>
      <c r="C21" s="23">
        <v>198</v>
      </c>
      <c r="D21" s="23">
        <v>306</v>
      </c>
      <c r="E21" s="23">
        <v>283</v>
      </c>
      <c r="F21" s="23">
        <v>154.61941526018447</v>
      </c>
      <c r="G21" s="23">
        <f t="shared" si="0"/>
        <v>108</v>
      </c>
    </row>
    <row r="22" spans="1:7" s="4" customFormat="1" ht="21" customHeight="1">
      <c r="A22" s="22" t="s">
        <v>51</v>
      </c>
      <c r="B22" s="23">
        <v>47</v>
      </c>
      <c r="C22" s="23">
        <v>10</v>
      </c>
      <c r="D22" s="23">
        <v>8</v>
      </c>
      <c r="E22" s="23">
        <v>17</v>
      </c>
      <c r="F22" s="23">
        <v>80</v>
      </c>
      <c r="G22" s="23">
        <f t="shared" si="0"/>
        <v>-2</v>
      </c>
    </row>
    <row r="23" spans="1:7" ht="21" customHeight="1">
      <c r="A23" s="22" t="s">
        <v>52</v>
      </c>
      <c r="B23" s="23">
        <v>-372</v>
      </c>
      <c r="C23" s="23">
        <v>-77</v>
      </c>
      <c r="D23" s="23">
        <v>54</v>
      </c>
      <c r="E23" s="24" t="s">
        <v>11</v>
      </c>
      <c r="F23" s="24" t="s">
        <v>11</v>
      </c>
      <c r="G23" s="23">
        <f t="shared" si="0"/>
        <v>131</v>
      </c>
    </row>
    <row r="24" spans="1:7" s="4" customFormat="1" ht="21" customHeight="1">
      <c r="A24" s="22" t="s">
        <v>53</v>
      </c>
      <c r="B24" s="23">
        <v>-4184</v>
      </c>
      <c r="C24" s="23">
        <v>-650</v>
      </c>
      <c r="D24" s="23">
        <v>879</v>
      </c>
      <c r="E24" s="24" t="s">
        <v>11</v>
      </c>
      <c r="F24" s="24" t="s">
        <v>11</v>
      </c>
      <c r="G24" s="23">
        <f t="shared" si="0"/>
        <v>1529</v>
      </c>
    </row>
    <row r="25" spans="1:7" ht="22.5" customHeight="1">
      <c r="A25" s="19" t="s">
        <v>13</v>
      </c>
      <c r="B25" s="16">
        <f>SUM(B26)</f>
        <v>-64</v>
      </c>
      <c r="C25" s="16">
        <f>SUM(C26)</f>
        <v>-12</v>
      </c>
      <c r="D25" s="16">
        <f>D26</f>
        <v>3</v>
      </c>
      <c r="E25" s="20" t="s">
        <v>11</v>
      </c>
      <c r="F25" s="20" t="s">
        <v>11</v>
      </c>
      <c r="G25" s="16">
        <f>SUM(G26)</f>
        <v>15</v>
      </c>
    </row>
    <row r="26" spans="1:7" ht="22.5" customHeight="1">
      <c r="A26" s="22" t="s">
        <v>54</v>
      </c>
      <c r="B26" s="23">
        <v>-64</v>
      </c>
      <c r="C26" s="23">
        <v>-12</v>
      </c>
      <c r="D26" s="23">
        <v>3</v>
      </c>
      <c r="E26" s="24" t="s">
        <v>11</v>
      </c>
      <c r="F26" s="24" t="s">
        <v>11</v>
      </c>
      <c r="G26" s="23">
        <f>D26-C26</f>
        <v>15</v>
      </c>
    </row>
    <row r="27" spans="1:7" s="4" customFormat="1" ht="22.5" customHeight="1">
      <c r="A27" s="19" t="s">
        <v>14</v>
      </c>
      <c r="B27" s="16">
        <f>SUM(B28:B29)</f>
        <v>-320</v>
      </c>
      <c r="C27" s="16">
        <f>SUM(C28:C29)</f>
        <v>149</v>
      </c>
      <c r="D27" s="16">
        <f>SUM(D28:D29)</f>
        <v>1858</v>
      </c>
      <c r="E27" s="20" t="s">
        <v>11</v>
      </c>
      <c r="F27" s="16">
        <v>1247</v>
      </c>
      <c r="G27" s="16">
        <f>SUM(G28:G29)</f>
        <v>1709</v>
      </c>
    </row>
    <row r="28" spans="1:7" ht="21.75" customHeight="1">
      <c r="A28" s="22" t="s">
        <v>55</v>
      </c>
      <c r="B28" s="23">
        <v>382</v>
      </c>
      <c r="C28" s="23">
        <v>-43</v>
      </c>
      <c r="D28" s="23">
        <v>784</v>
      </c>
      <c r="E28" s="23">
        <v>205.1441794846315</v>
      </c>
      <c r="F28" s="24" t="s">
        <v>11</v>
      </c>
      <c r="G28" s="23">
        <f>D28-C28</f>
        <v>827</v>
      </c>
    </row>
    <row r="29" spans="1:7" s="4" customFormat="1" ht="21.75" customHeight="1">
      <c r="A29" s="22" t="s">
        <v>56</v>
      </c>
      <c r="B29" s="23">
        <v>-702</v>
      </c>
      <c r="C29" s="23">
        <v>192</v>
      </c>
      <c r="D29" s="23">
        <v>1074</v>
      </c>
      <c r="E29" s="24" t="s">
        <v>11</v>
      </c>
      <c r="F29" s="23">
        <v>559.0219753626129</v>
      </c>
      <c r="G29" s="23">
        <f>D29-C29</f>
        <v>882</v>
      </c>
    </row>
    <row r="30" spans="1:7" ht="22.5" customHeight="1">
      <c r="A30" s="19" t="s">
        <v>15</v>
      </c>
      <c r="B30" s="16">
        <f>SUM(B31)</f>
        <v>13706</v>
      </c>
      <c r="C30" s="16">
        <f>SUM(C31)</f>
        <v>3444</v>
      </c>
      <c r="D30" s="16">
        <f>SUM(D31)</f>
        <v>4750</v>
      </c>
      <c r="E30" s="16">
        <v>34.65482753668942</v>
      </c>
      <c r="F30" s="16">
        <v>137.92290631935438</v>
      </c>
      <c r="G30" s="16">
        <f>SUM(G31)</f>
        <v>1306</v>
      </c>
    </row>
    <row r="31" spans="1:7" ht="22.5" customHeight="1">
      <c r="A31" s="22" t="s">
        <v>57</v>
      </c>
      <c r="B31" s="23">
        <v>13706</v>
      </c>
      <c r="C31" s="23">
        <v>3444</v>
      </c>
      <c r="D31" s="23">
        <v>4750</v>
      </c>
      <c r="E31" s="23">
        <v>34.65482753668942</v>
      </c>
      <c r="F31" s="23">
        <v>137.92290631935438</v>
      </c>
      <c r="G31" s="23">
        <f>D31-C31</f>
        <v>1306</v>
      </c>
    </row>
    <row r="32" spans="1:7" s="4" customFormat="1" ht="22.5" customHeight="1">
      <c r="A32" s="19" t="s">
        <v>16</v>
      </c>
      <c r="B32" s="16">
        <f>SUM(B33:B34)</f>
        <v>1576</v>
      </c>
      <c r="C32" s="16">
        <f>SUM(C33:C34)</f>
        <v>116</v>
      </c>
      <c r="D32" s="16">
        <f>SUM(D33:D34)</f>
        <v>719</v>
      </c>
      <c r="E32" s="16">
        <v>45.57758417500404</v>
      </c>
      <c r="F32" s="16">
        <v>620</v>
      </c>
      <c r="G32" s="16">
        <f>SUM(G33:G34)</f>
        <v>603</v>
      </c>
    </row>
    <row r="33" spans="1:7" ht="22.5" customHeight="1">
      <c r="A33" s="22" t="s">
        <v>58</v>
      </c>
      <c r="B33" s="23">
        <v>1155</v>
      </c>
      <c r="C33" s="23">
        <v>91</v>
      </c>
      <c r="D33" s="23">
        <v>154</v>
      </c>
      <c r="E33" s="23">
        <v>13.298234516526412</v>
      </c>
      <c r="F33" s="23">
        <v>169.07303675005778</v>
      </c>
      <c r="G33" s="23">
        <f>D33-C33</f>
        <v>63</v>
      </c>
    </row>
    <row r="34" spans="1:7" s="4" customFormat="1" ht="22.5" customHeight="1">
      <c r="A34" s="22" t="s">
        <v>59</v>
      </c>
      <c r="B34" s="23">
        <v>421</v>
      </c>
      <c r="C34" s="23">
        <v>25</v>
      </c>
      <c r="D34" s="23">
        <v>565</v>
      </c>
      <c r="E34" s="23">
        <v>134.23412611987143</v>
      </c>
      <c r="F34" s="23">
        <v>2260</v>
      </c>
      <c r="G34" s="23">
        <f>D34-C34</f>
        <v>540</v>
      </c>
    </row>
    <row r="35" spans="1:7" ht="22.5" customHeight="1">
      <c r="A35" s="19" t="s">
        <v>60</v>
      </c>
      <c r="B35" s="16">
        <f>SUM(B36)</f>
        <v>1438</v>
      </c>
      <c r="C35" s="16">
        <f>SUM(C36)</f>
        <v>434</v>
      </c>
      <c r="D35" s="16">
        <f>SUM(D36)</f>
        <v>839</v>
      </c>
      <c r="E35" s="16">
        <v>58.31160396292905</v>
      </c>
      <c r="F35" s="16">
        <v>193.123529082324</v>
      </c>
      <c r="G35" s="16">
        <f>SUM(G36)</f>
        <v>405</v>
      </c>
    </row>
    <row r="36" spans="1:7" s="4" customFormat="1" ht="22.5" customHeight="1">
      <c r="A36" s="22" t="s">
        <v>61</v>
      </c>
      <c r="B36" s="23">
        <v>1438</v>
      </c>
      <c r="C36" s="23">
        <v>434</v>
      </c>
      <c r="D36" s="23">
        <v>839</v>
      </c>
      <c r="E36" s="23">
        <v>58.31160396292905</v>
      </c>
      <c r="F36" s="23">
        <v>193.123529082324</v>
      </c>
      <c r="G36" s="23">
        <f>D36-C36</f>
        <v>405</v>
      </c>
    </row>
    <row r="37" spans="1:7" ht="22.5" customHeight="1">
      <c r="A37" s="19" t="s">
        <v>17</v>
      </c>
      <c r="B37" s="16">
        <f>SUM(B38)</f>
        <v>24</v>
      </c>
      <c r="C37" s="16">
        <f>SUM(C38)</f>
        <v>4</v>
      </c>
      <c r="D37" s="16">
        <f>SUM(D38)</f>
        <v>7</v>
      </c>
      <c r="E37" s="16">
        <v>29</v>
      </c>
      <c r="F37" s="16">
        <v>175</v>
      </c>
      <c r="G37" s="16">
        <f>SUM(G38)</f>
        <v>3</v>
      </c>
    </row>
    <row r="38" spans="1:7" ht="22.5" customHeight="1">
      <c r="A38" s="22" t="s">
        <v>62</v>
      </c>
      <c r="B38" s="23">
        <v>24</v>
      </c>
      <c r="C38" s="23">
        <v>4</v>
      </c>
      <c r="D38" s="23">
        <v>7</v>
      </c>
      <c r="E38" s="23">
        <v>29</v>
      </c>
      <c r="F38" s="23">
        <v>175</v>
      </c>
      <c r="G38" s="23">
        <f>D38-C38</f>
        <v>3</v>
      </c>
    </row>
    <row r="39" spans="1:7" s="4" customFormat="1" ht="22.5" customHeight="1">
      <c r="A39" s="19" t="s">
        <v>18</v>
      </c>
      <c r="B39" s="16">
        <f>SUM(B40:B43)</f>
        <v>840</v>
      </c>
      <c r="C39" s="16">
        <f>SUM(C40:C43)</f>
        <v>89</v>
      </c>
      <c r="D39" s="16">
        <f>SUM(D40:D43)</f>
        <v>214</v>
      </c>
      <c r="E39" s="16">
        <v>25.4914652079405</v>
      </c>
      <c r="F39" s="16">
        <v>240</v>
      </c>
      <c r="G39" s="16">
        <f>SUM(G40:G43)</f>
        <v>125</v>
      </c>
    </row>
    <row r="40" spans="1:7" ht="22.5" customHeight="1">
      <c r="A40" s="22" t="s">
        <v>63</v>
      </c>
      <c r="B40" s="23">
        <v>685</v>
      </c>
      <c r="C40" s="23">
        <v>65</v>
      </c>
      <c r="D40" s="23">
        <v>174</v>
      </c>
      <c r="E40" s="23">
        <v>25.46682110144657</v>
      </c>
      <c r="F40" s="23">
        <v>268</v>
      </c>
      <c r="G40" s="23">
        <f>D40-C40</f>
        <v>109</v>
      </c>
    </row>
    <row r="41" spans="1:7" s="4" customFormat="1" ht="22.5" customHeight="1">
      <c r="A41" s="22" t="s">
        <v>64</v>
      </c>
      <c r="B41" s="23">
        <v>152</v>
      </c>
      <c r="C41" s="23">
        <v>41</v>
      </c>
      <c r="D41" s="23">
        <v>51</v>
      </c>
      <c r="E41" s="23">
        <v>34</v>
      </c>
      <c r="F41" s="23">
        <v>124</v>
      </c>
      <c r="G41" s="23">
        <f>D41-C41</f>
        <v>10</v>
      </c>
    </row>
    <row r="42" spans="1:7" s="4" customFormat="1" ht="22.5" customHeight="1">
      <c r="A42" s="22" t="s">
        <v>65</v>
      </c>
      <c r="B42" s="23">
        <v>3</v>
      </c>
      <c r="C42" s="23">
        <v>-17</v>
      </c>
      <c r="D42" s="23">
        <v>-11</v>
      </c>
      <c r="E42" s="24" t="s">
        <v>4</v>
      </c>
      <c r="F42" s="34" t="s">
        <v>7</v>
      </c>
      <c r="G42" s="23">
        <f>D42-C42</f>
        <v>6</v>
      </c>
    </row>
    <row r="43" spans="1:7" ht="22.5" customHeight="1">
      <c r="A43" s="22" t="s">
        <v>66</v>
      </c>
      <c r="B43" s="23"/>
      <c r="C43" s="35">
        <v>0</v>
      </c>
      <c r="D43" s="35">
        <v>0</v>
      </c>
      <c r="E43" s="23"/>
      <c r="F43" s="23"/>
      <c r="G43" s="23"/>
    </row>
    <row r="44" spans="1:7" s="4" customFormat="1" ht="22.5" customHeight="1">
      <c r="A44" s="19" t="s">
        <v>19</v>
      </c>
      <c r="B44" s="16">
        <f>SUM(B45)</f>
        <v>4</v>
      </c>
      <c r="C44" s="16">
        <f>SUM(C45)</f>
        <v>31</v>
      </c>
      <c r="D44" s="16">
        <f>SUM(D45)</f>
        <v>76</v>
      </c>
      <c r="E44" s="16">
        <v>1900</v>
      </c>
      <c r="F44" s="16">
        <v>245</v>
      </c>
      <c r="G44" s="16">
        <f>SUM(G45)</f>
        <v>45</v>
      </c>
    </row>
    <row r="45" spans="1:7" s="4" customFormat="1" ht="22.5" customHeight="1">
      <c r="A45" s="22" t="s">
        <v>67</v>
      </c>
      <c r="B45" s="23">
        <v>4</v>
      </c>
      <c r="C45" s="23">
        <v>31</v>
      </c>
      <c r="D45" s="23">
        <v>76</v>
      </c>
      <c r="E45" s="23">
        <v>1900</v>
      </c>
      <c r="F45" s="23">
        <v>245</v>
      </c>
      <c r="G45" s="23">
        <f>D45-C45</f>
        <v>45</v>
      </c>
    </row>
    <row r="46" spans="1:7" s="36" customFormat="1" ht="22.5" customHeight="1">
      <c r="A46" s="19" t="s">
        <v>20</v>
      </c>
      <c r="B46" s="16">
        <f>SUM(B47)</f>
        <v>180</v>
      </c>
      <c r="C46" s="16">
        <f>SUM(C47)</f>
        <v>23</v>
      </c>
      <c r="D46" s="16">
        <f>SUM(D47)</f>
        <v>32</v>
      </c>
      <c r="E46" s="16">
        <v>17.479758793663464</v>
      </c>
      <c r="F46" s="16">
        <v>138.8391830148807</v>
      </c>
      <c r="G46" s="16">
        <f>SUM(G47)</f>
        <v>9</v>
      </c>
    </row>
    <row r="47" spans="1:7" s="4" customFormat="1" ht="22.5" customHeight="1">
      <c r="A47" s="22" t="s">
        <v>68</v>
      </c>
      <c r="B47" s="23">
        <v>180</v>
      </c>
      <c r="C47" s="23">
        <v>23</v>
      </c>
      <c r="D47" s="23">
        <v>32</v>
      </c>
      <c r="E47" s="23">
        <v>17.479758793663464</v>
      </c>
      <c r="F47" s="23">
        <v>138.8391830148807</v>
      </c>
      <c r="G47" s="23">
        <f>D47-C47</f>
        <v>9</v>
      </c>
    </row>
    <row r="48" spans="1:7" s="4" customFormat="1" ht="22.5" customHeight="1">
      <c r="A48" s="19" t="s">
        <v>21</v>
      </c>
      <c r="B48" s="16">
        <f>SUM(B49)</f>
        <v>32</v>
      </c>
      <c r="C48" s="16">
        <f>SUM(C49)</f>
        <v>27</v>
      </c>
      <c r="D48" s="16">
        <f>SUM(D49)</f>
        <v>43</v>
      </c>
      <c r="E48" s="16">
        <v>134</v>
      </c>
      <c r="F48" s="16">
        <v>159.2305769801246</v>
      </c>
      <c r="G48" s="16">
        <f>SUM(G49)</f>
        <v>16</v>
      </c>
    </row>
    <row r="49" spans="1:7" s="36" customFormat="1" ht="22.5" customHeight="1">
      <c r="A49" s="22" t="s">
        <v>69</v>
      </c>
      <c r="B49" s="23">
        <v>32</v>
      </c>
      <c r="C49" s="23">
        <v>27</v>
      </c>
      <c r="D49" s="23">
        <v>43</v>
      </c>
      <c r="E49" s="23">
        <v>134</v>
      </c>
      <c r="F49" s="23">
        <v>159.2305769801246</v>
      </c>
      <c r="G49" s="23">
        <f>D49-C49</f>
        <v>16</v>
      </c>
    </row>
    <row r="50" spans="1:7" s="36" customFormat="1" ht="22.5" customHeight="1">
      <c r="A50" s="19" t="s">
        <v>22</v>
      </c>
      <c r="B50" s="16">
        <f>B51</f>
        <v>2</v>
      </c>
      <c r="C50" s="16">
        <f>C51</f>
        <v>67</v>
      </c>
      <c r="D50" s="16">
        <f>D51</f>
        <v>12</v>
      </c>
      <c r="E50" s="16">
        <v>600</v>
      </c>
      <c r="F50" s="16">
        <v>18.036017960078834</v>
      </c>
      <c r="G50" s="16">
        <f>G51</f>
        <v>-55</v>
      </c>
    </row>
    <row r="51" spans="1:7" s="36" customFormat="1" ht="22.5" customHeight="1">
      <c r="A51" s="22" t="s">
        <v>70</v>
      </c>
      <c r="B51" s="23">
        <v>2</v>
      </c>
      <c r="C51" s="23">
        <v>67</v>
      </c>
      <c r="D51" s="23">
        <v>12</v>
      </c>
      <c r="E51" s="23">
        <v>600</v>
      </c>
      <c r="F51" s="23">
        <v>18.036017960078834</v>
      </c>
      <c r="G51" s="23">
        <f>D51-C51</f>
        <v>-55</v>
      </c>
    </row>
    <row r="52" spans="1:7" s="4" customFormat="1" ht="22.5" customHeight="1">
      <c r="A52" s="18" t="s">
        <v>23</v>
      </c>
      <c r="B52" s="37">
        <f>B53</f>
        <v>8</v>
      </c>
      <c r="C52" s="37">
        <f>C53</f>
        <v>0</v>
      </c>
      <c r="D52" s="38">
        <f>SUM(D53)</f>
        <v>-8</v>
      </c>
      <c r="E52" s="20" t="s">
        <v>4</v>
      </c>
      <c r="F52" s="20" t="s">
        <v>4</v>
      </c>
      <c r="G52" s="16">
        <f>SUM(G53)</f>
        <v>-8</v>
      </c>
    </row>
    <row r="53" spans="1:7" s="4" customFormat="1" ht="22.5" customHeight="1">
      <c r="A53" s="19" t="s">
        <v>10</v>
      </c>
      <c r="B53" s="37">
        <f>B54</f>
        <v>8</v>
      </c>
      <c r="C53" s="37">
        <f>C54</f>
        <v>0</v>
      </c>
      <c r="D53" s="38">
        <f>SUM(D54)</f>
        <v>-8</v>
      </c>
      <c r="E53" s="20" t="s">
        <v>4</v>
      </c>
      <c r="F53" s="20" t="s">
        <v>4</v>
      </c>
      <c r="G53" s="16">
        <f>SUM(G54)</f>
        <v>-8</v>
      </c>
    </row>
    <row r="54" spans="1:7" ht="22.5" customHeight="1">
      <c r="A54" s="22" t="s">
        <v>71</v>
      </c>
      <c r="B54" s="31">
        <v>8</v>
      </c>
      <c r="C54" s="31">
        <v>0</v>
      </c>
      <c r="D54" s="39">
        <v>-8</v>
      </c>
      <c r="E54" s="24" t="s">
        <v>4</v>
      </c>
      <c r="F54" s="24" t="s">
        <v>4</v>
      </c>
      <c r="G54" s="23">
        <v>-8</v>
      </c>
    </row>
    <row r="55" spans="1:7" ht="22.5" customHeight="1">
      <c r="A55" s="18" t="s">
        <v>24</v>
      </c>
      <c r="B55" s="16">
        <f>B56+B58+B63+B68+B71+B75+B77+B79+B81+B83+B85+B87+B89</f>
        <v>63232</v>
      </c>
      <c r="C55" s="16">
        <f>C56+C58+C63+C68+C71+C75+C77+C79+C81+C83+C85+C87+C89</f>
        <v>15227</v>
      </c>
      <c r="D55" s="16">
        <f>D56+D58+D63+D68+D71+D75+D77+D79+D81+D83+D85+D87+D89</f>
        <v>22040</v>
      </c>
      <c r="E55" s="16">
        <v>35</v>
      </c>
      <c r="F55" s="16">
        <v>145</v>
      </c>
      <c r="G55" s="16">
        <f>G56+G58+G63+G68+G71+G75+G77+G79+G81+G83+G85+G87+G89</f>
        <v>6813</v>
      </c>
    </row>
    <row r="56" spans="1:7" s="4" customFormat="1" ht="22.5" customHeight="1">
      <c r="A56" s="19" t="s">
        <v>72</v>
      </c>
      <c r="B56" s="37">
        <f>B57</f>
        <v>54</v>
      </c>
      <c r="C56" s="37">
        <f>C57</f>
        <v>775</v>
      </c>
      <c r="D56" s="16">
        <f>SUM(D57)</f>
        <v>1841</v>
      </c>
      <c r="E56" s="16">
        <v>3409</v>
      </c>
      <c r="F56" s="16">
        <v>237.55776516617888</v>
      </c>
      <c r="G56" s="16">
        <f>SUM(G57)</f>
        <v>1066</v>
      </c>
    </row>
    <row r="57" spans="1:7" ht="22.5" customHeight="1">
      <c r="A57" s="22" t="s">
        <v>73</v>
      </c>
      <c r="B57" s="31">
        <v>54</v>
      </c>
      <c r="C57" s="31">
        <v>775</v>
      </c>
      <c r="D57" s="23">
        <v>1841</v>
      </c>
      <c r="E57" s="23">
        <v>3409</v>
      </c>
      <c r="F57" s="23">
        <v>237.55776516617888</v>
      </c>
      <c r="G57" s="23">
        <f>D57-C57</f>
        <v>1066</v>
      </c>
    </row>
    <row r="58" spans="1:7" ht="22.5" customHeight="1">
      <c r="A58" s="19" t="s">
        <v>3</v>
      </c>
      <c r="B58" s="16">
        <f>SUM(B59:B62)</f>
        <v>57826</v>
      </c>
      <c r="C58" s="16">
        <f>SUM(C59:C62)</f>
        <v>501</v>
      </c>
      <c r="D58" s="16">
        <f>SUM(D59:D62)</f>
        <v>2167</v>
      </c>
      <c r="E58" s="16">
        <v>4</v>
      </c>
      <c r="F58" s="16">
        <v>433</v>
      </c>
      <c r="G58" s="16">
        <f>SUM(G59:G62)</f>
        <v>1666</v>
      </c>
    </row>
    <row r="59" spans="1:7" ht="22.5" customHeight="1">
      <c r="A59" s="22" t="s">
        <v>74</v>
      </c>
      <c r="B59" s="23">
        <v>-2550</v>
      </c>
      <c r="C59" s="23">
        <v>396</v>
      </c>
      <c r="D59" s="23">
        <v>1423</v>
      </c>
      <c r="E59" s="24" t="s">
        <v>11</v>
      </c>
      <c r="F59" s="23">
        <v>359.01005602099525</v>
      </c>
      <c r="G59" s="23">
        <f>D59-C59</f>
        <v>1027</v>
      </c>
    </row>
    <row r="60" spans="1:7" s="4" customFormat="1" ht="22.5" customHeight="1">
      <c r="A60" s="22" t="s">
        <v>75</v>
      </c>
      <c r="B60" s="23">
        <v>-1026</v>
      </c>
      <c r="C60" s="23">
        <v>-130</v>
      </c>
      <c r="D60" s="23">
        <v>-50</v>
      </c>
      <c r="E60" s="34" t="s">
        <v>7</v>
      </c>
      <c r="F60" s="34" t="s">
        <v>7</v>
      </c>
      <c r="G60" s="23">
        <f>D60-C60</f>
        <v>80</v>
      </c>
    </row>
    <row r="61" spans="1:7" ht="22.5" customHeight="1">
      <c r="A61" s="22" t="s">
        <v>76</v>
      </c>
      <c r="B61" s="23">
        <v>61967</v>
      </c>
      <c r="C61" s="23">
        <v>254</v>
      </c>
      <c r="D61" s="23">
        <v>811</v>
      </c>
      <c r="E61" s="23">
        <v>1.3094531763917914</v>
      </c>
      <c r="F61" s="23">
        <v>319.48424573394965</v>
      </c>
      <c r="G61" s="23">
        <f>D61-C61</f>
        <v>557</v>
      </c>
    </row>
    <row r="62" spans="1:7" ht="22.5" customHeight="1">
      <c r="A62" s="22" t="s">
        <v>77</v>
      </c>
      <c r="B62" s="23">
        <v>-565</v>
      </c>
      <c r="C62" s="23">
        <v>-19</v>
      </c>
      <c r="D62" s="23">
        <v>-17</v>
      </c>
      <c r="E62" s="28" t="s">
        <v>7</v>
      </c>
      <c r="F62" s="29" t="s">
        <v>7</v>
      </c>
      <c r="G62" s="23">
        <f>D62-C62</f>
        <v>2</v>
      </c>
    </row>
    <row r="63" spans="1:7" ht="22.5" customHeight="1">
      <c r="A63" s="19" t="s">
        <v>6</v>
      </c>
      <c r="B63" s="16">
        <f>SUM(B64:B67)</f>
        <v>-504</v>
      </c>
      <c r="C63" s="16">
        <f>SUM(C64:C67)</f>
        <v>-218</v>
      </c>
      <c r="D63" s="16">
        <f>SUM(D64:D67)</f>
        <v>907</v>
      </c>
      <c r="E63" s="20" t="s">
        <v>11</v>
      </c>
      <c r="F63" s="20" t="s">
        <v>11</v>
      </c>
      <c r="G63" s="16">
        <f>SUM(G64:G67)</f>
        <v>1125</v>
      </c>
    </row>
    <row r="64" spans="1:7" s="4" customFormat="1" ht="22.5" customHeight="1">
      <c r="A64" s="22" t="s">
        <v>78</v>
      </c>
      <c r="B64" s="23">
        <v>-630</v>
      </c>
      <c r="C64" s="23">
        <v>-487</v>
      </c>
      <c r="D64" s="23">
        <v>641</v>
      </c>
      <c r="E64" s="24" t="s">
        <v>11</v>
      </c>
      <c r="F64" s="24" t="s">
        <v>11</v>
      </c>
      <c r="G64" s="23">
        <f>D64-C64</f>
        <v>1128</v>
      </c>
    </row>
    <row r="65" spans="1:7" ht="22.5" customHeight="1">
      <c r="A65" s="22" t="s">
        <v>79</v>
      </c>
      <c r="B65" s="39">
        <v>-118</v>
      </c>
      <c r="C65" s="23">
        <v>160</v>
      </c>
      <c r="D65" s="23">
        <v>150</v>
      </c>
      <c r="E65" s="24" t="s">
        <v>11</v>
      </c>
      <c r="F65" s="23">
        <v>94</v>
      </c>
      <c r="G65" s="23">
        <f>D65-C65</f>
        <v>-10</v>
      </c>
    </row>
    <row r="66" spans="1:7" ht="22.5" customHeight="1">
      <c r="A66" s="22" t="s">
        <v>80</v>
      </c>
      <c r="B66" s="31">
        <v>159</v>
      </c>
      <c r="C66" s="23">
        <v>114</v>
      </c>
      <c r="D66" s="23">
        <v>117</v>
      </c>
      <c r="E66" s="23">
        <v>73.50140303876437</v>
      </c>
      <c r="F66" s="23">
        <v>102.64350288936117</v>
      </c>
      <c r="G66" s="23">
        <f>D66-C66</f>
        <v>3</v>
      </c>
    </row>
    <row r="67" spans="1:7" ht="42" customHeight="1">
      <c r="A67" s="22" t="s">
        <v>81</v>
      </c>
      <c r="B67" s="31">
        <v>85</v>
      </c>
      <c r="C67" s="23">
        <v>-5</v>
      </c>
      <c r="D67" s="23">
        <v>-1</v>
      </c>
      <c r="E67" s="24" t="s">
        <v>4</v>
      </c>
      <c r="F67" s="34" t="s">
        <v>7</v>
      </c>
      <c r="G67" s="23">
        <f>D67-C67</f>
        <v>4</v>
      </c>
    </row>
    <row r="68" spans="1:7" s="4" customFormat="1" ht="22.5" customHeight="1">
      <c r="A68" s="19" t="s">
        <v>12</v>
      </c>
      <c r="B68" s="16">
        <f>SUM(B69:B70)</f>
        <v>-1244</v>
      </c>
      <c r="C68" s="16">
        <f>SUM(C69:C70)</f>
        <v>56</v>
      </c>
      <c r="D68" s="16">
        <f>SUM(D69:D70)</f>
        <v>251</v>
      </c>
      <c r="E68" s="20" t="s">
        <v>11</v>
      </c>
      <c r="F68" s="16">
        <v>448.6555983454571</v>
      </c>
      <c r="G68" s="16">
        <f>SUM(G69:G70)</f>
        <v>195</v>
      </c>
    </row>
    <row r="69" spans="1:7" s="36" customFormat="1" ht="22.5" customHeight="1">
      <c r="A69" s="22" t="s">
        <v>82</v>
      </c>
      <c r="B69" s="23">
        <v>-438</v>
      </c>
      <c r="C69" s="23">
        <v>-191</v>
      </c>
      <c r="D69" s="23">
        <v>87</v>
      </c>
      <c r="E69" s="24" t="s">
        <v>11</v>
      </c>
      <c r="F69" s="24" t="s">
        <v>11</v>
      </c>
      <c r="G69" s="23">
        <f>D69-C69</f>
        <v>278</v>
      </c>
    </row>
    <row r="70" spans="1:7" s="36" customFormat="1" ht="22.5" customHeight="1">
      <c r="A70" s="22" t="s">
        <v>83</v>
      </c>
      <c r="B70" s="23">
        <v>-806</v>
      </c>
      <c r="C70" s="23">
        <v>247</v>
      </c>
      <c r="D70" s="23">
        <v>164</v>
      </c>
      <c r="E70" s="24" t="s">
        <v>11</v>
      </c>
      <c r="F70" s="23">
        <v>66.4505312224585</v>
      </c>
      <c r="G70" s="23">
        <f>D70-C70</f>
        <v>-83</v>
      </c>
    </row>
    <row r="71" spans="1:7" ht="22.5" customHeight="1">
      <c r="A71" s="19" t="s">
        <v>14</v>
      </c>
      <c r="B71" s="16">
        <f>SUM(B72:B74)</f>
        <v>4728</v>
      </c>
      <c r="C71" s="16">
        <f>SUM(C72:C74)</f>
        <v>3833</v>
      </c>
      <c r="D71" s="16">
        <f>SUM(D72:D74)</f>
        <v>4994</v>
      </c>
      <c r="E71" s="16">
        <v>105.62574142392481</v>
      </c>
      <c r="F71" s="16">
        <v>130.2935558448742</v>
      </c>
      <c r="G71" s="16">
        <f>SUM(G72:G74)</f>
        <v>1161</v>
      </c>
    </row>
    <row r="72" spans="1:7" s="4" customFormat="1" ht="22.5" customHeight="1">
      <c r="A72" s="22" t="s">
        <v>84</v>
      </c>
      <c r="B72" s="23">
        <v>-3640</v>
      </c>
      <c r="C72" s="23">
        <v>1549</v>
      </c>
      <c r="D72" s="23">
        <v>2566</v>
      </c>
      <c r="E72" s="24" t="s">
        <v>11</v>
      </c>
      <c r="F72" s="23">
        <v>165.65170692305756</v>
      </c>
      <c r="G72" s="23">
        <f>D72-C72</f>
        <v>1017</v>
      </c>
    </row>
    <row r="73" spans="1:7" ht="22.5" customHeight="1">
      <c r="A73" s="22" t="s">
        <v>85</v>
      </c>
      <c r="B73" s="23">
        <v>8809</v>
      </c>
      <c r="C73" s="23">
        <v>2339</v>
      </c>
      <c r="D73" s="23">
        <v>2495</v>
      </c>
      <c r="E73" s="23">
        <v>28.32552702205196</v>
      </c>
      <c r="F73" s="23">
        <v>106.65797527550033</v>
      </c>
      <c r="G73" s="23">
        <f>D73-C73</f>
        <v>156</v>
      </c>
    </row>
    <row r="74" spans="1:7" ht="22.5" customHeight="1">
      <c r="A74" s="22" t="s">
        <v>86</v>
      </c>
      <c r="B74" s="23">
        <v>-441</v>
      </c>
      <c r="C74" s="23">
        <v>-55</v>
      </c>
      <c r="D74" s="23">
        <v>-67</v>
      </c>
      <c r="E74" s="34" t="s">
        <v>7</v>
      </c>
      <c r="F74" s="34" t="s">
        <v>7</v>
      </c>
      <c r="G74" s="23">
        <f>D74-C74</f>
        <v>-12</v>
      </c>
    </row>
    <row r="75" spans="1:7" ht="22.5" customHeight="1">
      <c r="A75" s="19" t="s">
        <v>15</v>
      </c>
      <c r="B75" s="16">
        <f>SUM(B76)</f>
        <v>2411</v>
      </c>
      <c r="C75" s="16">
        <f>SUM(C76)</f>
        <v>330</v>
      </c>
      <c r="D75" s="16">
        <f>SUM(D76)</f>
        <v>-39</v>
      </c>
      <c r="E75" s="20" t="s">
        <v>4</v>
      </c>
      <c r="F75" s="20" t="s">
        <v>4</v>
      </c>
      <c r="G75" s="16">
        <f>SUM(G76)</f>
        <v>-369</v>
      </c>
    </row>
    <row r="76" spans="1:7" ht="22.5" customHeight="1">
      <c r="A76" s="22" t="s">
        <v>87</v>
      </c>
      <c r="B76" s="23">
        <v>2411</v>
      </c>
      <c r="C76" s="23">
        <v>330</v>
      </c>
      <c r="D76" s="23">
        <v>-39</v>
      </c>
      <c r="E76" s="24" t="s">
        <v>4</v>
      </c>
      <c r="F76" s="24" t="s">
        <v>4</v>
      </c>
      <c r="G76" s="23">
        <f>D76-C76</f>
        <v>-369</v>
      </c>
    </row>
    <row r="77" spans="1:7" s="4" customFormat="1" ht="22.5" customHeight="1">
      <c r="A77" s="19" t="s">
        <v>25</v>
      </c>
      <c r="B77" s="16">
        <f>SUM(B78)</f>
        <v>40</v>
      </c>
      <c r="C77" s="16">
        <f>SUM(C78)</f>
        <v>157</v>
      </c>
      <c r="D77" s="16">
        <f>SUM(D78)</f>
        <v>161</v>
      </c>
      <c r="E77" s="16">
        <v>403</v>
      </c>
      <c r="F77" s="16">
        <v>103</v>
      </c>
      <c r="G77" s="16">
        <f>SUM(G78)</f>
        <v>4</v>
      </c>
    </row>
    <row r="78" spans="1:7" s="36" customFormat="1" ht="22.5" customHeight="1">
      <c r="A78" s="22" t="s">
        <v>88</v>
      </c>
      <c r="B78" s="23">
        <v>40</v>
      </c>
      <c r="C78" s="23">
        <v>157</v>
      </c>
      <c r="D78" s="23">
        <v>161</v>
      </c>
      <c r="E78" s="23">
        <v>403</v>
      </c>
      <c r="F78" s="23">
        <v>103</v>
      </c>
      <c r="G78" s="23">
        <f>D78-C78</f>
        <v>4</v>
      </c>
    </row>
    <row r="79" spans="1:7" s="4" customFormat="1" ht="22.5" customHeight="1">
      <c r="A79" s="19" t="s">
        <v>17</v>
      </c>
      <c r="B79" s="16">
        <f>SUM(B80)</f>
        <v>8981</v>
      </c>
      <c r="C79" s="16">
        <f>SUM(C80)</f>
        <v>8824</v>
      </c>
      <c r="D79" s="16">
        <f>SUM(D80)</f>
        <v>9805</v>
      </c>
      <c r="E79" s="16">
        <v>109.17615448228175</v>
      </c>
      <c r="F79" s="16">
        <v>111.1146000554184</v>
      </c>
      <c r="G79" s="16">
        <f>SUM(G80)</f>
        <v>981</v>
      </c>
    </row>
    <row r="80" spans="1:7" ht="22.5" customHeight="1">
      <c r="A80" s="22" t="s">
        <v>89</v>
      </c>
      <c r="B80" s="23">
        <v>8981</v>
      </c>
      <c r="C80" s="23">
        <v>8824</v>
      </c>
      <c r="D80" s="23">
        <v>9805</v>
      </c>
      <c r="E80" s="23">
        <v>109.17615448228175</v>
      </c>
      <c r="F80" s="23">
        <v>111.1146000554184</v>
      </c>
      <c r="G80" s="23">
        <f>D80-C80</f>
        <v>981</v>
      </c>
    </row>
    <row r="81" spans="1:7" s="4" customFormat="1" ht="22.5" customHeight="1">
      <c r="A81" s="19" t="s">
        <v>90</v>
      </c>
      <c r="B81" s="16">
        <f>SUM(B82)</f>
        <v>-2274</v>
      </c>
      <c r="C81" s="16">
        <f>SUM(C82)</f>
        <v>-980</v>
      </c>
      <c r="D81" s="16">
        <f>SUM(D82)</f>
        <v>-25</v>
      </c>
      <c r="E81" s="40" t="s">
        <v>7</v>
      </c>
      <c r="F81" s="40" t="s">
        <v>7</v>
      </c>
      <c r="G81" s="16">
        <f>SUM(G82)</f>
        <v>955</v>
      </c>
    </row>
    <row r="82" spans="1:7" s="41" customFormat="1" ht="22.5" customHeight="1">
      <c r="A82" s="22" t="s">
        <v>91</v>
      </c>
      <c r="B82" s="23">
        <v>-2274</v>
      </c>
      <c r="C82" s="23">
        <v>-980</v>
      </c>
      <c r="D82" s="23">
        <v>-25</v>
      </c>
      <c r="E82" s="34" t="s">
        <v>7</v>
      </c>
      <c r="F82" s="34" t="s">
        <v>7</v>
      </c>
      <c r="G82" s="23">
        <f>D82-C82</f>
        <v>955</v>
      </c>
    </row>
    <row r="83" spans="1:7" s="4" customFormat="1" ht="24" customHeight="1">
      <c r="A83" s="19" t="s">
        <v>92</v>
      </c>
      <c r="B83" s="16">
        <f>SUM(B84)</f>
        <v>-6169</v>
      </c>
      <c r="C83" s="16">
        <f>SUM(C84)</f>
        <v>924</v>
      </c>
      <c r="D83" s="16">
        <f>SUM(D84)</f>
        <v>1317</v>
      </c>
      <c r="E83" s="20" t="s">
        <v>11</v>
      </c>
      <c r="F83" s="16">
        <v>143</v>
      </c>
      <c r="G83" s="16">
        <f>SUM(G84)</f>
        <v>393</v>
      </c>
    </row>
    <row r="84" spans="1:7" ht="24" customHeight="1">
      <c r="A84" s="22" t="s">
        <v>93</v>
      </c>
      <c r="B84" s="23">
        <v>-6169</v>
      </c>
      <c r="C84" s="23">
        <v>924</v>
      </c>
      <c r="D84" s="23">
        <v>1317</v>
      </c>
      <c r="E84" s="24" t="s">
        <v>11</v>
      </c>
      <c r="F84" s="23">
        <v>143</v>
      </c>
      <c r="G84" s="23">
        <f>D84-C84</f>
        <v>393</v>
      </c>
    </row>
    <row r="85" spans="1:7" s="4" customFormat="1" ht="24" customHeight="1">
      <c r="A85" s="19" t="s">
        <v>26</v>
      </c>
      <c r="B85" s="16">
        <f>SUM(B86)</f>
        <v>-690</v>
      </c>
      <c r="C85" s="16">
        <f>SUM(C86)</f>
        <v>451</v>
      </c>
      <c r="D85" s="16">
        <f>SUM(D86)</f>
        <v>638</v>
      </c>
      <c r="E85" s="20" t="s">
        <v>11</v>
      </c>
      <c r="F85" s="16">
        <v>141</v>
      </c>
      <c r="G85" s="16">
        <f>SUM(G86)</f>
        <v>187</v>
      </c>
    </row>
    <row r="86" spans="1:7" ht="24" customHeight="1">
      <c r="A86" s="22" t="s">
        <v>94</v>
      </c>
      <c r="B86" s="23">
        <v>-690</v>
      </c>
      <c r="C86" s="23">
        <v>451</v>
      </c>
      <c r="D86" s="23">
        <v>638</v>
      </c>
      <c r="E86" s="24" t="s">
        <v>11</v>
      </c>
      <c r="F86" s="23">
        <v>141</v>
      </c>
      <c r="G86" s="23">
        <f>D86-C86</f>
        <v>187</v>
      </c>
    </row>
    <row r="87" spans="1:7" ht="24" customHeight="1">
      <c r="A87" s="19" t="s">
        <v>27</v>
      </c>
      <c r="B87" s="16">
        <f>SUM(B88:B88)</f>
        <v>404</v>
      </c>
      <c r="C87" s="16">
        <f>SUM(C88:C88)</f>
        <v>616</v>
      </c>
      <c r="D87" s="16">
        <f>SUM(D88:D88)</f>
        <v>55</v>
      </c>
      <c r="E87" s="16">
        <v>13.573423099969792</v>
      </c>
      <c r="F87" s="16">
        <v>8.891893014194808</v>
      </c>
      <c r="G87" s="16">
        <f>SUM(G88:G88)</f>
        <v>-561</v>
      </c>
    </row>
    <row r="88" spans="1:7" s="4" customFormat="1" ht="24" customHeight="1">
      <c r="A88" s="22" t="s">
        <v>28</v>
      </c>
      <c r="B88" s="23">
        <v>404</v>
      </c>
      <c r="C88" s="23">
        <v>616</v>
      </c>
      <c r="D88" s="31">
        <v>55</v>
      </c>
      <c r="E88" s="23">
        <v>13.573423099969792</v>
      </c>
      <c r="F88" s="23">
        <v>8.891893014194808</v>
      </c>
      <c r="G88" s="23">
        <f>D88-C88</f>
        <v>-561</v>
      </c>
    </row>
    <row r="89" spans="1:7" ht="24" customHeight="1">
      <c r="A89" s="19" t="s">
        <v>29</v>
      </c>
      <c r="B89" s="16">
        <f>SUM(B90:B91)</f>
        <v>-331</v>
      </c>
      <c r="C89" s="16">
        <f>SUM(C90:C91)</f>
        <v>-42</v>
      </c>
      <c r="D89" s="16">
        <f>SUM(D90:D91)</f>
        <v>-32</v>
      </c>
      <c r="E89" s="40" t="s">
        <v>7</v>
      </c>
      <c r="F89" s="40" t="s">
        <v>7</v>
      </c>
      <c r="G89" s="16">
        <f>SUM(G90:G91)</f>
        <v>10</v>
      </c>
    </row>
    <row r="90" spans="1:7" s="4" customFormat="1" ht="24" customHeight="1">
      <c r="A90" s="22" t="s">
        <v>30</v>
      </c>
      <c r="B90" s="23">
        <v>14</v>
      </c>
      <c r="C90" s="23">
        <v>-47</v>
      </c>
      <c r="D90" s="23">
        <v>-37</v>
      </c>
      <c r="E90" s="24" t="s">
        <v>4</v>
      </c>
      <c r="F90" s="34" t="s">
        <v>7</v>
      </c>
      <c r="G90" s="23">
        <f>D90-C90</f>
        <v>10</v>
      </c>
    </row>
    <row r="91" spans="1:7" s="4" customFormat="1" ht="24" customHeight="1">
      <c r="A91" s="22" t="s">
        <v>31</v>
      </c>
      <c r="B91" s="23">
        <v>-345</v>
      </c>
      <c r="C91" s="31">
        <v>5</v>
      </c>
      <c r="D91" s="31">
        <v>5</v>
      </c>
      <c r="E91" s="24" t="s">
        <v>11</v>
      </c>
      <c r="F91" s="23">
        <v>125</v>
      </c>
      <c r="G91" s="31">
        <f>D91-C91</f>
        <v>0</v>
      </c>
    </row>
    <row r="92" spans="1:7" s="4" customFormat="1" ht="24" customHeight="1">
      <c r="A92" s="18" t="s">
        <v>32</v>
      </c>
      <c r="B92" s="16">
        <f aca="true" t="shared" si="1" ref="B92:D93">SUM(B93)</f>
        <v>-3271</v>
      </c>
      <c r="C92" s="16">
        <f t="shared" si="1"/>
        <v>679</v>
      </c>
      <c r="D92" s="16">
        <f t="shared" si="1"/>
        <v>10023</v>
      </c>
      <c r="E92" s="20" t="s">
        <v>11</v>
      </c>
      <c r="F92" s="16">
        <v>1475.977158626702</v>
      </c>
      <c r="G92" s="16">
        <f>SUM(G93)</f>
        <v>9344</v>
      </c>
    </row>
    <row r="93" spans="1:7" s="4" customFormat="1" ht="24" customHeight="1">
      <c r="A93" s="19" t="s">
        <v>9</v>
      </c>
      <c r="B93" s="16">
        <f t="shared" si="1"/>
        <v>-3271</v>
      </c>
      <c r="C93" s="16">
        <f t="shared" si="1"/>
        <v>679</v>
      </c>
      <c r="D93" s="16">
        <f t="shared" si="1"/>
        <v>10023</v>
      </c>
      <c r="E93" s="20" t="s">
        <v>11</v>
      </c>
      <c r="F93" s="16">
        <v>1475.977158626702</v>
      </c>
      <c r="G93" s="16">
        <f>SUM(G94)</f>
        <v>9344</v>
      </c>
    </row>
    <row r="94" spans="1:7" s="4" customFormat="1" ht="24" customHeight="1">
      <c r="A94" s="22" t="s">
        <v>33</v>
      </c>
      <c r="B94" s="23">
        <v>-3271</v>
      </c>
      <c r="C94" s="23">
        <v>679</v>
      </c>
      <c r="D94" s="23">
        <v>10023</v>
      </c>
      <c r="E94" s="24" t="s">
        <v>11</v>
      </c>
      <c r="F94" s="23">
        <v>1475.977158626702</v>
      </c>
      <c r="G94" s="23">
        <f>D94-C94</f>
        <v>9344</v>
      </c>
    </row>
    <row r="95" spans="1:7" s="43" customFormat="1" ht="15.75" customHeight="1">
      <c r="A95" s="42" t="s">
        <v>95</v>
      </c>
      <c r="B95" s="42"/>
      <c r="C95" s="42"/>
      <c r="D95" s="42"/>
      <c r="E95" s="42"/>
      <c r="F95" s="42"/>
      <c r="G95" s="42"/>
    </row>
    <row r="96" spans="1:7" s="44" customFormat="1" ht="16.5" customHeight="1">
      <c r="A96" s="42" t="s">
        <v>96</v>
      </c>
      <c r="B96" s="42"/>
      <c r="C96" s="42"/>
      <c r="D96" s="42"/>
      <c r="E96" s="42"/>
      <c r="F96" s="42"/>
      <c r="G96" s="42"/>
    </row>
    <row r="97" spans="1:7" s="44" customFormat="1" ht="16.5" customHeight="1">
      <c r="A97" s="45" t="s">
        <v>97</v>
      </c>
      <c r="B97" s="46"/>
      <c r="C97" s="46"/>
      <c r="D97" s="46"/>
      <c r="E97" s="46"/>
      <c r="F97" s="46"/>
      <c r="G97" s="46"/>
    </row>
    <row r="98" spans="1:7" s="11" customFormat="1" ht="16.5" customHeight="1">
      <c r="A98" s="42"/>
      <c r="B98" s="42"/>
      <c r="C98" s="42"/>
      <c r="D98" s="42"/>
      <c r="E98" s="42"/>
      <c r="F98" s="42"/>
      <c r="G98" s="42"/>
    </row>
    <row r="99" ht="16.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</sheetData>
  <sheetProtection/>
  <mergeCells count="7">
    <mergeCell ref="A98:G98"/>
    <mergeCell ref="A95:G95"/>
    <mergeCell ref="A96:G96"/>
    <mergeCell ref="A1:G1"/>
    <mergeCell ref="A3:A4"/>
    <mergeCell ref="B3:B4"/>
    <mergeCell ref="C3:G3"/>
  </mergeCells>
  <printOptions horizontalCentered="1"/>
  <pageMargins left="0.7480314960629921" right="0.7480314960629921" top="0.7874015748031497" bottom="0.7874015748031497" header="0.5118110236220472" footer="0.5118110236220472"/>
  <pageSetup firstPageNumber="14" useFirstPageNumber="1" horizontalDpi="600" verticalDpi="600" orientation="landscape" paperSize="9" scale="73" r:id="rId1"/>
  <headerFooter alignWithMargins="0">
    <oddHeader>&amp;L&amp;"標楷體,標準"&amp;16附表5</oddHeader>
    <oddFooter>&amp;C&amp;"Times New Roman,標準"&amp;16&amp;P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2014-05-15T03:46:16Z</dcterms:created>
  <dcterms:modified xsi:type="dcterms:W3CDTF">2014-05-15T03:46:26Z</dcterms:modified>
  <cp:category/>
  <cp:version/>
  <cp:contentType/>
  <cp:contentStatus/>
</cp:coreProperties>
</file>