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ltan\Desktop\未結案專區-公務科\秀玲檔-每月例行公事\收支月報執行檔\立法院季報\10603第1季\掛網\"/>
    </mc:Choice>
  </mc:AlternateContent>
  <bookViews>
    <workbookView xWindow="0" yWindow="0" windowWidth="25200" windowHeight="11145"/>
  </bookViews>
  <sheets>
    <sheet name="表6非營業餘絀" sheetId="1" r:id="rId1"/>
  </sheets>
  <externalReferences>
    <externalReference r:id="rId2"/>
    <externalReference r:id="rId3"/>
    <externalReference r:id="rId4"/>
    <externalReference r:id="rId5"/>
  </externalReferences>
  <definedNames>
    <definedName name="\a">#REF!</definedName>
    <definedName name="\e">[1]主管明細!#REF!</definedName>
    <definedName name="\q">#REF!</definedName>
    <definedName name="\w">#REF!</definedName>
    <definedName name="_2">#REF!</definedName>
    <definedName name="_Fill" hidden="1">#REF!</definedName>
    <definedName name="_Parse_Out" hidden="1">#REF!</definedName>
    <definedName name="A">#REF!</definedName>
    <definedName name="A1_">#N/A</definedName>
    <definedName name="B">#N/A</definedName>
    <definedName name="BECAUSE">#REF!</definedName>
    <definedName name="C_">#REF!</definedName>
    <definedName name="CHEN">#REF!</definedName>
    <definedName name="D">#REF!</definedName>
    <definedName name="G土地全年預算數">[2]DATA!#REF!</definedName>
    <definedName name="HH">#REF!</definedName>
    <definedName name="HWA">#REF!</definedName>
    <definedName name="I">#REF!</definedName>
    <definedName name="I累計土地預算數8507">[2]DATA!#REF!</definedName>
    <definedName name="K累計土地實支數8507">[2]DATA!#REF!</definedName>
    <definedName name="L累計契約責任數8507">[2]DATA!#REF!</definedName>
    <definedName name="NAME">[3]機關明細!#REF!</definedName>
    <definedName name="NEW">#REF!</definedName>
    <definedName name="ONE">#REF!</definedName>
    <definedName name="_xlnm.Print_Area" localSheetId="0">表6非營業餘絀!$A$1:$J$106</definedName>
    <definedName name="Print_Area_MI">#REF!</definedName>
    <definedName name="_xlnm.Print_Titles" localSheetId="0">表6非營業餘絀!$1:$7</definedName>
    <definedName name="T">#REF!</definedName>
    <definedName name="TT">#REF!</definedName>
    <definedName name="非營業">#REF!</definedName>
    <definedName name="新併計" hidden="1">#REF!</definedName>
    <definedName name="調整">#REF!</definedName>
    <definedName name="調整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2" i="1" l="1"/>
  <c r="O102" i="1"/>
  <c r="G102" i="1" s="1"/>
  <c r="J102" i="1"/>
  <c r="H102" i="1"/>
  <c r="N101" i="1"/>
  <c r="N100" i="1" s="1"/>
  <c r="M101" i="1"/>
  <c r="M100" i="1" s="1"/>
  <c r="L101" i="1"/>
  <c r="L100" i="1" s="1"/>
  <c r="H101" i="1"/>
  <c r="F101" i="1"/>
  <c r="F100" i="1" s="1"/>
  <c r="J100" i="1" s="1"/>
  <c r="E101" i="1"/>
  <c r="E100" i="1" s="1"/>
  <c r="D101" i="1"/>
  <c r="D100" i="1" s="1"/>
  <c r="H100" i="1"/>
  <c r="R99" i="1"/>
  <c r="P99" i="1"/>
  <c r="O99" i="1"/>
  <c r="G99" i="1" s="1"/>
  <c r="J99" i="1"/>
  <c r="H99" i="1"/>
  <c r="N98" i="1"/>
  <c r="R98" i="1" s="1"/>
  <c r="M98" i="1"/>
  <c r="L98" i="1"/>
  <c r="J98" i="1"/>
  <c r="F98" i="1"/>
  <c r="E98" i="1"/>
  <c r="D98" i="1"/>
  <c r="R97" i="1"/>
  <c r="H97" i="1"/>
  <c r="G97" i="1"/>
  <c r="R96" i="1"/>
  <c r="H96" i="1"/>
  <c r="G96" i="1"/>
  <c r="F96" i="1"/>
  <c r="J96" i="1" s="1"/>
  <c r="N95" i="1"/>
  <c r="M95" i="1"/>
  <c r="R95" i="1" s="1"/>
  <c r="L95" i="1"/>
  <c r="H95" i="1"/>
  <c r="G95" i="1"/>
  <c r="E95" i="1"/>
  <c r="D95" i="1"/>
  <c r="R94" i="1"/>
  <c r="P94" i="1"/>
  <c r="O94" i="1"/>
  <c r="J94" i="1"/>
  <c r="H94" i="1"/>
  <c r="G94" i="1"/>
  <c r="N93" i="1"/>
  <c r="R93" i="1" s="1"/>
  <c r="M93" i="1"/>
  <c r="L93" i="1"/>
  <c r="F93" i="1"/>
  <c r="J93" i="1" s="1"/>
  <c r="E93" i="1"/>
  <c r="D93" i="1"/>
  <c r="R92" i="1"/>
  <c r="P92" i="1"/>
  <c r="H92" i="1" s="1"/>
  <c r="J92" i="1"/>
  <c r="G92" i="1"/>
  <c r="R91" i="1"/>
  <c r="P91" i="1"/>
  <c r="H91" i="1" s="1"/>
  <c r="N91" i="1"/>
  <c r="M91" i="1"/>
  <c r="L91" i="1"/>
  <c r="G91" i="1"/>
  <c r="F91" i="1"/>
  <c r="E91" i="1"/>
  <c r="D91" i="1"/>
  <c r="R90" i="1"/>
  <c r="P90" i="1"/>
  <c r="J90" i="1"/>
  <c r="H90" i="1"/>
  <c r="G90" i="1"/>
  <c r="N89" i="1"/>
  <c r="P89" i="1" s="1"/>
  <c r="H89" i="1" s="1"/>
  <c r="M89" i="1"/>
  <c r="L89" i="1"/>
  <c r="G89" i="1"/>
  <c r="F89" i="1"/>
  <c r="J89" i="1" s="1"/>
  <c r="E89" i="1"/>
  <c r="D89" i="1"/>
  <c r="R88" i="1"/>
  <c r="O88" i="1"/>
  <c r="G88" i="1" s="1"/>
  <c r="J88" i="1"/>
  <c r="H88" i="1"/>
  <c r="N87" i="1"/>
  <c r="M87" i="1"/>
  <c r="R87" i="1" s="1"/>
  <c r="L87" i="1"/>
  <c r="O87" i="1" s="1"/>
  <c r="G87" i="1" s="1"/>
  <c r="H87" i="1"/>
  <c r="F87" i="1"/>
  <c r="J87" i="1" s="1"/>
  <c r="E87" i="1"/>
  <c r="D87" i="1"/>
  <c r="R86" i="1"/>
  <c r="J86" i="1"/>
  <c r="H86" i="1"/>
  <c r="G86" i="1"/>
  <c r="N85" i="1"/>
  <c r="M85" i="1"/>
  <c r="L85" i="1"/>
  <c r="H85" i="1"/>
  <c r="G85" i="1"/>
  <c r="F85" i="1"/>
  <c r="E85" i="1"/>
  <c r="D85" i="1"/>
  <c r="R84" i="1"/>
  <c r="P84" i="1"/>
  <c r="O84" i="1"/>
  <c r="J84" i="1"/>
  <c r="H84" i="1"/>
  <c r="G84" i="1"/>
  <c r="R83" i="1"/>
  <c r="P83" i="1"/>
  <c r="H83" i="1" s="1"/>
  <c r="N83" i="1"/>
  <c r="M83" i="1"/>
  <c r="L83" i="1"/>
  <c r="O83" i="1" s="1"/>
  <c r="G83" i="1" s="1"/>
  <c r="F83" i="1"/>
  <c r="E83" i="1"/>
  <c r="J83" i="1" s="1"/>
  <c r="D83" i="1"/>
  <c r="D60" i="1" s="1"/>
  <c r="R82" i="1"/>
  <c r="J82" i="1"/>
  <c r="H82" i="1"/>
  <c r="G82" i="1"/>
  <c r="N81" i="1"/>
  <c r="M81" i="1"/>
  <c r="L81" i="1"/>
  <c r="H81" i="1"/>
  <c r="G81" i="1"/>
  <c r="F81" i="1"/>
  <c r="J81" i="1" s="1"/>
  <c r="E81" i="1"/>
  <c r="D81" i="1"/>
  <c r="R80" i="1"/>
  <c r="J80" i="1"/>
  <c r="H80" i="1"/>
  <c r="G80" i="1"/>
  <c r="R79" i="1"/>
  <c r="P79" i="1"/>
  <c r="O79" i="1"/>
  <c r="G79" i="1" s="1"/>
  <c r="J79" i="1"/>
  <c r="H79" i="1"/>
  <c r="R78" i="1"/>
  <c r="P78" i="1"/>
  <c r="H78" i="1" s="1"/>
  <c r="J78" i="1"/>
  <c r="G78" i="1"/>
  <c r="N77" i="1"/>
  <c r="O77" i="1" s="1"/>
  <c r="G77" i="1" s="1"/>
  <c r="M77" i="1"/>
  <c r="L77" i="1"/>
  <c r="F77" i="1"/>
  <c r="E77" i="1"/>
  <c r="D77" i="1"/>
  <c r="R76" i="1"/>
  <c r="O76" i="1"/>
  <c r="G76" i="1" s="1"/>
  <c r="J76" i="1"/>
  <c r="H76" i="1"/>
  <c r="R75" i="1"/>
  <c r="P75" i="1"/>
  <c r="H75" i="1" s="1"/>
  <c r="J75" i="1"/>
  <c r="G75" i="1"/>
  <c r="R74" i="1"/>
  <c r="P74" i="1"/>
  <c r="H74" i="1" s="1"/>
  <c r="J74" i="1"/>
  <c r="G74" i="1"/>
  <c r="N73" i="1"/>
  <c r="P73" i="1" s="1"/>
  <c r="H73" i="1" s="1"/>
  <c r="M73" i="1"/>
  <c r="L73" i="1"/>
  <c r="F73" i="1"/>
  <c r="J73" i="1" s="1"/>
  <c r="E73" i="1"/>
  <c r="D73" i="1"/>
  <c r="R72" i="1"/>
  <c r="P72" i="1"/>
  <c r="H72" i="1" s="1"/>
  <c r="O72" i="1"/>
  <c r="G72" i="1" s="1"/>
  <c r="J72" i="1"/>
  <c r="R71" i="1"/>
  <c r="J71" i="1"/>
  <c r="H71" i="1"/>
  <c r="G71" i="1"/>
  <c r="R70" i="1"/>
  <c r="P70" i="1"/>
  <c r="O70" i="1"/>
  <c r="G70" i="1" s="1"/>
  <c r="J70" i="1"/>
  <c r="H70" i="1"/>
  <c r="R69" i="1"/>
  <c r="P69" i="1"/>
  <c r="H69" i="1" s="1"/>
  <c r="J69" i="1"/>
  <c r="G69" i="1"/>
  <c r="N68" i="1"/>
  <c r="R68" i="1" s="1"/>
  <c r="M68" i="1"/>
  <c r="L68" i="1"/>
  <c r="F68" i="1"/>
  <c r="J68" i="1" s="1"/>
  <c r="E68" i="1"/>
  <c r="D68" i="1"/>
  <c r="R67" i="1"/>
  <c r="J67" i="1"/>
  <c r="H67" i="1"/>
  <c r="G67" i="1"/>
  <c r="R66" i="1"/>
  <c r="J66" i="1"/>
  <c r="H66" i="1"/>
  <c r="G66" i="1"/>
  <c r="R65" i="1"/>
  <c r="J65" i="1"/>
  <c r="H65" i="1"/>
  <c r="G65" i="1"/>
  <c r="R64" i="1"/>
  <c r="P64" i="1"/>
  <c r="H64" i="1" s="1"/>
  <c r="J64" i="1"/>
  <c r="G64" i="1"/>
  <c r="R63" i="1"/>
  <c r="N63" i="1"/>
  <c r="P63" i="1" s="1"/>
  <c r="H63" i="1" s="1"/>
  <c r="M63" i="1"/>
  <c r="L63" i="1"/>
  <c r="G63" i="1"/>
  <c r="F63" i="1"/>
  <c r="J63" i="1" s="1"/>
  <c r="E63" i="1"/>
  <c r="D63" i="1"/>
  <c r="R62" i="1"/>
  <c r="P62" i="1"/>
  <c r="H62" i="1" s="1"/>
  <c r="J62" i="1"/>
  <c r="G62" i="1"/>
  <c r="N61" i="1"/>
  <c r="M61" i="1"/>
  <c r="R61" i="1" s="1"/>
  <c r="L61" i="1"/>
  <c r="L60" i="1" s="1"/>
  <c r="G61" i="1"/>
  <c r="F61" i="1"/>
  <c r="E61" i="1"/>
  <c r="D61" i="1"/>
  <c r="R59" i="1"/>
  <c r="P59" i="1"/>
  <c r="H59" i="1" s="1"/>
  <c r="O59" i="1"/>
  <c r="G59" i="1" s="1"/>
  <c r="N58" i="1"/>
  <c r="O58" i="1" s="1"/>
  <c r="G58" i="1" s="1"/>
  <c r="M58" i="1"/>
  <c r="M57" i="1" s="1"/>
  <c r="L58" i="1"/>
  <c r="L57" i="1" s="1"/>
  <c r="F58" i="1"/>
  <c r="F57" i="1" s="1"/>
  <c r="E58" i="1"/>
  <c r="E57" i="1" s="1"/>
  <c r="D58" i="1"/>
  <c r="D57" i="1" s="1"/>
  <c r="N57" i="1"/>
  <c r="R56" i="1"/>
  <c r="P56" i="1"/>
  <c r="O56" i="1"/>
  <c r="G56" i="1" s="1"/>
  <c r="J56" i="1"/>
  <c r="H56" i="1"/>
  <c r="R55" i="1"/>
  <c r="N55" i="1"/>
  <c r="O55" i="1" s="1"/>
  <c r="G55" i="1" s="1"/>
  <c r="M55" i="1"/>
  <c r="L55" i="1"/>
  <c r="J55" i="1"/>
  <c r="F55" i="1"/>
  <c r="E55" i="1"/>
  <c r="D55" i="1"/>
  <c r="R54" i="1"/>
  <c r="P54" i="1"/>
  <c r="H54" i="1" s="1"/>
  <c r="J54" i="1"/>
  <c r="G54" i="1"/>
  <c r="P53" i="1"/>
  <c r="H53" i="1" s="1"/>
  <c r="N53" i="1"/>
  <c r="M53" i="1"/>
  <c r="R53" i="1" s="1"/>
  <c r="L53" i="1"/>
  <c r="G53" i="1"/>
  <c r="F53" i="1"/>
  <c r="E53" i="1"/>
  <c r="J53" i="1" s="1"/>
  <c r="D53" i="1"/>
  <c r="R52" i="1"/>
  <c r="P52" i="1"/>
  <c r="H52" i="1" s="1"/>
  <c r="O52" i="1"/>
  <c r="G52" i="1" s="1"/>
  <c r="J52" i="1"/>
  <c r="N51" i="1"/>
  <c r="M51" i="1"/>
  <c r="R51" i="1" s="1"/>
  <c r="L51" i="1"/>
  <c r="F51" i="1"/>
  <c r="J51" i="1" s="1"/>
  <c r="E51" i="1"/>
  <c r="D51" i="1"/>
  <c r="R50" i="1"/>
  <c r="P50" i="1"/>
  <c r="O50" i="1"/>
  <c r="G50" i="1" s="1"/>
  <c r="J50" i="1"/>
  <c r="H50" i="1"/>
  <c r="O49" i="1"/>
  <c r="G49" i="1" s="1"/>
  <c r="N49" i="1"/>
  <c r="M49" i="1"/>
  <c r="L49" i="1"/>
  <c r="F49" i="1"/>
  <c r="E49" i="1"/>
  <c r="J49" i="1" s="1"/>
  <c r="D49" i="1"/>
  <c r="R48" i="1"/>
  <c r="F48" i="1"/>
  <c r="E48" i="1"/>
  <c r="D48" i="1"/>
  <c r="R47" i="1"/>
  <c r="H47" i="1"/>
  <c r="G47" i="1"/>
  <c r="R46" i="1"/>
  <c r="P46" i="1"/>
  <c r="H46" i="1" s="1"/>
  <c r="O46" i="1"/>
  <c r="G46" i="1" s="1"/>
  <c r="J46" i="1"/>
  <c r="R45" i="1"/>
  <c r="P45" i="1"/>
  <c r="H45" i="1" s="1"/>
  <c r="O45" i="1"/>
  <c r="G45" i="1" s="1"/>
  <c r="J45" i="1"/>
  <c r="N44" i="1"/>
  <c r="R44" i="1" s="1"/>
  <c r="M44" i="1"/>
  <c r="L44" i="1"/>
  <c r="F44" i="1"/>
  <c r="J44" i="1" s="1"/>
  <c r="E44" i="1"/>
  <c r="D44" i="1"/>
  <c r="R43" i="1"/>
  <c r="R42" i="1"/>
  <c r="R41" i="1"/>
  <c r="P41" i="1"/>
  <c r="H41" i="1" s="1"/>
  <c r="O41" i="1"/>
  <c r="G41" i="1" s="1"/>
  <c r="J41" i="1"/>
  <c r="N40" i="1"/>
  <c r="O40" i="1" s="1"/>
  <c r="G40" i="1" s="1"/>
  <c r="M40" i="1"/>
  <c r="L40" i="1"/>
  <c r="F40" i="1"/>
  <c r="E40" i="1"/>
  <c r="D40" i="1"/>
  <c r="R39" i="1"/>
  <c r="P39" i="1"/>
  <c r="H39" i="1" s="1"/>
  <c r="O39" i="1"/>
  <c r="G39" i="1" s="1"/>
  <c r="J39" i="1"/>
  <c r="N38" i="1"/>
  <c r="R38" i="1" s="1"/>
  <c r="M38" i="1"/>
  <c r="L38" i="1"/>
  <c r="F38" i="1"/>
  <c r="J38" i="1" s="1"/>
  <c r="E38" i="1"/>
  <c r="D38" i="1"/>
  <c r="R37" i="1"/>
  <c r="P37" i="1"/>
  <c r="H37" i="1" s="1"/>
  <c r="O37" i="1"/>
  <c r="J37" i="1"/>
  <c r="G37" i="1"/>
  <c r="R36" i="1"/>
  <c r="P36" i="1"/>
  <c r="H36" i="1" s="1"/>
  <c r="O36" i="1"/>
  <c r="J36" i="1"/>
  <c r="G36" i="1"/>
  <c r="N35" i="1"/>
  <c r="M35" i="1"/>
  <c r="L35" i="1"/>
  <c r="F35" i="1"/>
  <c r="J35" i="1" s="1"/>
  <c r="E35" i="1"/>
  <c r="D35" i="1"/>
  <c r="R34" i="1"/>
  <c r="P34" i="1"/>
  <c r="H34" i="1" s="1"/>
  <c r="O34" i="1"/>
  <c r="G34" i="1" s="1"/>
  <c r="J34" i="1"/>
  <c r="N33" i="1"/>
  <c r="R33" i="1" s="1"/>
  <c r="M33" i="1"/>
  <c r="L33" i="1"/>
  <c r="F33" i="1"/>
  <c r="E33" i="1"/>
  <c r="D33" i="1"/>
  <c r="R32" i="1"/>
  <c r="P32" i="1"/>
  <c r="H32" i="1" s="1"/>
  <c r="J32" i="1"/>
  <c r="G32" i="1"/>
  <c r="R31" i="1"/>
  <c r="J31" i="1"/>
  <c r="H31" i="1"/>
  <c r="G31" i="1"/>
  <c r="R30" i="1"/>
  <c r="N30" i="1"/>
  <c r="M30" i="1"/>
  <c r="L30" i="1"/>
  <c r="G30" i="1"/>
  <c r="F30" i="1"/>
  <c r="J30" i="1" s="1"/>
  <c r="E30" i="1"/>
  <c r="D30" i="1"/>
  <c r="R29" i="1"/>
  <c r="P29" i="1"/>
  <c r="H29" i="1" s="1"/>
  <c r="J29" i="1"/>
  <c r="G29" i="1"/>
  <c r="N28" i="1"/>
  <c r="M28" i="1"/>
  <c r="R28" i="1" s="1"/>
  <c r="L28" i="1"/>
  <c r="G28" i="1"/>
  <c r="F28" i="1"/>
  <c r="J28" i="1" s="1"/>
  <c r="E28" i="1"/>
  <c r="D28" i="1"/>
  <c r="R27" i="1"/>
  <c r="J27" i="1"/>
  <c r="H27" i="1"/>
  <c r="G27" i="1"/>
  <c r="R26" i="1"/>
  <c r="J26" i="1"/>
  <c r="H26" i="1"/>
  <c r="G26" i="1"/>
  <c r="R25" i="1"/>
  <c r="P25" i="1"/>
  <c r="H25" i="1" s="1"/>
  <c r="O25" i="1"/>
  <c r="G25" i="1" s="1"/>
  <c r="J25" i="1"/>
  <c r="R24" i="1"/>
  <c r="P24" i="1"/>
  <c r="H24" i="1" s="1"/>
  <c r="O24" i="1"/>
  <c r="G24" i="1" s="1"/>
  <c r="J24" i="1"/>
  <c r="D24" i="1"/>
  <c r="D21" i="1" s="1"/>
  <c r="R23" i="1"/>
  <c r="P23" i="1"/>
  <c r="O23" i="1"/>
  <c r="G23" i="1" s="1"/>
  <c r="J23" i="1"/>
  <c r="H23" i="1"/>
  <c r="R22" i="1"/>
  <c r="J22" i="1"/>
  <c r="H22" i="1"/>
  <c r="G22" i="1"/>
  <c r="N21" i="1"/>
  <c r="P21" i="1" s="1"/>
  <c r="H21" i="1" s="1"/>
  <c r="M21" i="1"/>
  <c r="L21" i="1"/>
  <c r="G21" i="1"/>
  <c r="F21" i="1"/>
  <c r="E21" i="1"/>
  <c r="R20" i="1"/>
  <c r="P20" i="1"/>
  <c r="H20" i="1" s="1"/>
  <c r="O20" i="1"/>
  <c r="G20" i="1" s="1"/>
  <c r="R19" i="1"/>
  <c r="O19" i="1"/>
  <c r="J19" i="1"/>
  <c r="H19" i="1"/>
  <c r="G19" i="1"/>
  <c r="P18" i="1"/>
  <c r="H18" i="1" s="1"/>
  <c r="N18" i="1"/>
  <c r="O18" i="1" s="1"/>
  <c r="G18" i="1" s="1"/>
  <c r="M18" i="1"/>
  <c r="L18" i="1"/>
  <c r="F18" i="1"/>
  <c r="E18" i="1"/>
  <c r="D18" i="1"/>
  <c r="R17" i="1"/>
  <c r="J17" i="1"/>
  <c r="H17" i="1"/>
  <c r="G17" i="1"/>
  <c r="R16" i="1"/>
  <c r="P16" i="1"/>
  <c r="H16" i="1" s="1"/>
  <c r="O16" i="1"/>
  <c r="G16" i="1" s="1"/>
  <c r="J16" i="1"/>
  <c r="N15" i="1"/>
  <c r="R15" i="1" s="1"/>
  <c r="M15" i="1"/>
  <c r="L15" i="1"/>
  <c r="H15" i="1"/>
  <c r="G15" i="1"/>
  <c r="F15" i="1"/>
  <c r="E15" i="1"/>
  <c r="E10" i="1" s="1"/>
  <c r="D15" i="1"/>
  <c r="R14" i="1"/>
  <c r="J14" i="1"/>
  <c r="H14" i="1"/>
  <c r="G14" i="1"/>
  <c r="P13" i="1"/>
  <c r="O13" i="1"/>
  <c r="G13" i="1" s="1"/>
  <c r="N13" i="1"/>
  <c r="R13" i="1" s="1"/>
  <c r="M13" i="1"/>
  <c r="L13" i="1"/>
  <c r="H13" i="1"/>
  <c r="F13" i="1"/>
  <c r="J13" i="1" s="1"/>
  <c r="E13" i="1"/>
  <c r="D13" i="1"/>
  <c r="R12" i="1"/>
  <c r="J12" i="1"/>
  <c r="J11" i="1" s="1"/>
  <c r="H12" i="1"/>
  <c r="G12" i="1"/>
  <c r="P11" i="1"/>
  <c r="H11" i="1" s="1"/>
  <c r="N11" i="1"/>
  <c r="M11" i="1"/>
  <c r="L11" i="1"/>
  <c r="G11" i="1"/>
  <c r="F11" i="1"/>
  <c r="E11" i="1"/>
  <c r="D11" i="1"/>
  <c r="F95" i="1" l="1"/>
  <c r="J95" i="1" s="1"/>
  <c r="L10" i="1"/>
  <c r="L9" i="1" s="1"/>
  <c r="J18" i="1"/>
  <c r="J21" i="1"/>
  <c r="P28" i="1"/>
  <c r="H28" i="1" s="1"/>
  <c r="R35" i="1"/>
  <c r="P51" i="1"/>
  <c r="H51" i="1" s="1"/>
  <c r="P61" i="1"/>
  <c r="H61" i="1" s="1"/>
  <c r="R81" i="1"/>
  <c r="J85" i="1"/>
  <c r="R89" i="1"/>
  <c r="J91" i="1"/>
  <c r="J33" i="1"/>
  <c r="P35" i="1"/>
  <c r="H35" i="1" s="1"/>
  <c r="P55" i="1"/>
  <c r="H55" i="1" s="1"/>
  <c r="P57" i="1"/>
  <c r="H57" i="1" s="1"/>
  <c r="N60" i="1"/>
  <c r="J77" i="1"/>
  <c r="N10" i="1"/>
  <c r="R10" i="1" s="1"/>
  <c r="M10" i="1"/>
  <c r="J15" i="1"/>
  <c r="P38" i="1"/>
  <c r="H38" i="1" s="1"/>
  <c r="J40" i="1"/>
  <c r="P77" i="1"/>
  <c r="H77" i="1" s="1"/>
  <c r="O93" i="1"/>
  <c r="G93" i="1" s="1"/>
  <c r="P40" i="1"/>
  <c r="H40" i="1" s="1"/>
  <c r="D10" i="1"/>
  <c r="D9" i="1" s="1"/>
  <c r="O57" i="1"/>
  <c r="G57" i="1" s="1"/>
  <c r="F60" i="1"/>
  <c r="R85" i="1"/>
  <c r="P93" i="1"/>
  <c r="H93" i="1" s="1"/>
  <c r="R21" i="1"/>
  <c r="P30" i="1"/>
  <c r="H30" i="1" s="1"/>
  <c r="R73" i="1"/>
  <c r="R100" i="1"/>
  <c r="O100" i="1"/>
  <c r="G100" i="1" s="1"/>
  <c r="M9" i="1"/>
  <c r="F10" i="1"/>
  <c r="R18" i="1"/>
  <c r="R40" i="1"/>
  <c r="R57" i="1"/>
  <c r="M60" i="1"/>
  <c r="R60" i="1" s="1"/>
  <c r="R77" i="1"/>
  <c r="O101" i="1"/>
  <c r="G101" i="1" s="1"/>
  <c r="R101" i="1"/>
  <c r="O33" i="1"/>
  <c r="G33" i="1" s="1"/>
  <c r="O44" i="1"/>
  <c r="G44" i="1" s="1"/>
  <c r="P49" i="1"/>
  <c r="H49" i="1" s="1"/>
  <c r="P58" i="1"/>
  <c r="H58" i="1" s="1"/>
  <c r="E60" i="1"/>
  <c r="E9" i="1" s="1"/>
  <c r="O60" i="1"/>
  <c r="G60" i="1" s="1"/>
  <c r="J61" i="1"/>
  <c r="O68" i="1"/>
  <c r="G68" i="1" s="1"/>
  <c r="P33" i="1"/>
  <c r="H33" i="1" s="1"/>
  <c r="P44" i="1"/>
  <c r="H44" i="1" s="1"/>
  <c r="R49" i="1"/>
  <c r="O51" i="1"/>
  <c r="G51" i="1" s="1"/>
  <c r="R58" i="1"/>
  <c r="P60" i="1"/>
  <c r="H60" i="1" s="1"/>
  <c r="P68" i="1"/>
  <c r="H68" i="1" s="1"/>
  <c r="O73" i="1"/>
  <c r="G73" i="1" s="1"/>
  <c r="O98" i="1"/>
  <c r="G98" i="1" s="1"/>
  <c r="R11" i="1"/>
  <c r="O35" i="1"/>
  <c r="G35" i="1" s="1"/>
  <c r="O38" i="1"/>
  <c r="G38" i="1" s="1"/>
  <c r="P98" i="1"/>
  <c r="H98" i="1" s="1"/>
  <c r="J101" i="1"/>
  <c r="P10" i="1" l="1"/>
  <c r="H10" i="1" s="1"/>
  <c r="N9" i="1"/>
  <c r="R9" i="1" s="1"/>
  <c r="O10" i="1"/>
  <c r="G10" i="1" s="1"/>
  <c r="F9" i="1"/>
  <c r="J9" i="1" s="1"/>
  <c r="J10" i="1"/>
  <c r="J60" i="1"/>
  <c r="O9" i="1" l="1"/>
  <c r="G9" i="1" s="1"/>
  <c r="P9" i="1"/>
  <c r="H9" i="1" s="1"/>
</calcChain>
</file>

<file path=xl/comments1.xml><?xml version="1.0" encoding="utf-8"?>
<comments xmlns="http://schemas.openxmlformats.org/spreadsheetml/2006/main">
  <authors>
    <author>會計決算處基金會計科吳昌益</author>
  </authors>
  <commentList>
    <comment ref="E27" authorId="0" shapeId="0">
      <text>
        <r>
          <rPr>
            <b/>
            <sz val="9"/>
            <color indexed="81"/>
            <rFont val="新細明體"/>
            <family val="1"/>
            <charset val="136"/>
          </rPr>
          <t>會計決算處基金會計科吳昌益:</t>
        </r>
        <r>
          <rPr>
            <sz val="9"/>
            <color indexed="81"/>
            <rFont val="新細明體"/>
            <family val="1"/>
            <charset val="136"/>
          </rPr>
          <t xml:space="preserve">
調整尾差</t>
        </r>
      </text>
    </comment>
    <comment ref="E3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會計決算處基金會計科吳昌益:</t>
        </r>
        <r>
          <rPr>
            <sz val="9"/>
            <color indexed="81"/>
            <rFont val="新細明體"/>
            <family val="1"/>
            <charset val="136"/>
          </rPr>
          <t xml:space="preserve">
調整尾差</t>
        </r>
      </text>
    </comment>
    <comment ref="F3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會計決算處基金會計科吳昌益:</t>
        </r>
        <r>
          <rPr>
            <sz val="9"/>
            <color indexed="81"/>
            <rFont val="新細明體"/>
            <family val="1"/>
            <charset val="136"/>
          </rPr>
          <t xml:space="preserve">
調整尾差</t>
        </r>
      </text>
    </comment>
    <comment ref="D37" authorId="0" shapeId="0">
      <text>
        <r>
          <rPr>
            <b/>
            <sz val="9"/>
            <color indexed="81"/>
            <rFont val="新細明體"/>
            <family val="1"/>
            <charset val="136"/>
          </rPr>
          <t>會計決算處基金會計科吳昌益:</t>
        </r>
        <r>
          <rPr>
            <sz val="9"/>
            <color indexed="81"/>
            <rFont val="新細明體"/>
            <family val="1"/>
            <charset val="136"/>
          </rPr>
          <t xml:space="preserve">
調整尾差</t>
        </r>
      </text>
    </comment>
    <comment ref="E75" authorId="0" shapeId="0">
      <text>
        <r>
          <rPr>
            <b/>
            <sz val="9"/>
            <color indexed="81"/>
            <rFont val="新細明體"/>
            <family val="1"/>
            <charset val="136"/>
          </rPr>
          <t>會計決算處基金會計科吳昌益:</t>
        </r>
        <r>
          <rPr>
            <sz val="9"/>
            <color indexed="81"/>
            <rFont val="新細明體"/>
            <family val="1"/>
            <charset val="136"/>
          </rPr>
          <t xml:space="preserve">
調整尾差</t>
        </r>
      </text>
    </comment>
  </commentList>
</comments>
</file>

<file path=xl/sharedStrings.xml><?xml version="1.0" encoding="utf-8"?>
<sst xmlns="http://schemas.openxmlformats.org/spreadsheetml/2006/main" count="199" uniqueCount="118">
  <si>
    <t>106年度作業、債務、特別收入及資本計畫基金截至第1季(3月底)實際餘絀情形表</t>
    <phoneticPr fontId="4" type="noConversion"/>
  </si>
  <si>
    <t>單位：百萬元</t>
  </si>
  <si>
    <t>主 管 機 關 及 基 金 名 稱</t>
  </si>
  <si>
    <r>
      <t xml:space="preserve">餘絀預算案數
</t>
    </r>
    <r>
      <rPr>
        <sz val="14"/>
        <color indexed="8"/>
        <rFont val="Times New Roman"/>
        <family val="1"/>
      </rPr>
      <t>(1)</t>
    </r>
    <phoneticPr fontId="12" type="noConversion"/>
  </si>
  <si>
    <t>累  計  餘  絀</t>
  </si>
  <si>
    <r>
      <t xml:space="preserve">餘絀預算案數
</t>
    </r>
    <r>
      <rPr>
        <sz val="14"/>
        <color indexed="8"/>
        <rFont val="Times New Roman"/>
        <family val="1"/>
      </rPr>
      <t>(1)</t>
    </r>
    <phoneticPr fontId="12" type="noConversion"/>
  </si>
  <si>
    <t>分配預算數
(2)</t>
  </si>
  <si>
    <t>實際餘絀數
(3)</t>
  </si>
  <si>
    <t>占預算％
(4)=(3)/(1)</t>
  </si>
  <si>
    <t>占分配％
(5)=(3)/(2)</t>
  </si>
  <si>
    <t>較分配增減數
(6)=(3)-(2)</t>
  </si>
  <si>
    <t>非營業特種基金合計</t>
  </si>
  <si>
    <t>作業基金</t>
  </si>
  <si>
    <t>行政院主管</t>
  </si>
  <si>
    <t>反餘為絀</t>
  </si>
  <si>
    <t>1.行政院國家發展基金</t>
  </si>
  <si>
    <t>--</t>
    <phoneticPr fontId="4" type="noConversion"/>
  </si>
  <si>
    <t>內政部主管</t>
  </si>
  <si>
    <t>2.營建建設基金</t>
  </si>
  <si>
    <t>--</t>
    <phoneticPr fontId="4" type="noConversion"/>
  </si>
  <si>
    <t>--</t>
    <phoneticPr fontId="4" type="noConversion"/>
  </si>
  <si>
    <t>國防部主管</t>
  </si>
  <si>
    <t>3.國軍生產及服務作業基金</t>
    <phoneticPr fontId="4" type="noConversion"/>
  </si>
  <si>
    <t>4.國軍老舊眷村改建基金</t>
    <phoneticPr fontId="4" type="noConversion"/>
  </si>
  <si>
    <t>--</t>
    <phoneticPr fontId="4" type="noConversion"/>
  </si>
  <si>
    <t>財政部主管</t>
  </si>
  <si>
    <t>5.地方建設基金</t>
    <phoneticPr fontId="4" type="noConversion"/>
  </si>
  <si>
    <t>轉絀為餘</t>
  </si>
  <si>
    <t>6.國有財產開發基金</t>
    <phoneticPr fontId="4" type="noConversion"/>
  </si>
  <si>
    <t>教育部主管</t>
  </si>
  <si>
    <t>7.國立大學校院校務基金(51單位彙總數)</t>
    <phoneticPr fontId="4" type="noConversion"/>
  </si>
  <si>
    <t>8.國立臺灣大學附設醫院作業基金</t>
    <phoneticPr fontId="4" type="noConversion"/>
  </si>
  <si>
    <t>9.國立成功大學附設醫院作業基金</t>
    <phoneticPr fontId="4" type="noConversion"/>
  </si>
  <si>
    <r>
      <t>1</t>
    </r>
    <r>
      <rPr>
        <sz val="14"/>
        <rFont val="標楷體"/>
        <family val="4"/>
        <charset val="136"/>
      </rPr>
      <t>0</t>
    </r>
    <r>
      <rPr>
        <sz val="14"/>
        <rFont val="標楷體"/>
        <family val="4"/>
      </rPr>
      <t>.國立陽明大學附設醫院作業基金</t>
    </r>
    <phoneticPr fontId="4" type="noConversion"/>
  </si>
  <si>
    <r>
      <t>1</t>
    </r>
    <r>
      <rPr>
        <sz val="14"/>
        <rFont val="標楷體"/>
        <family val="4"/>
        <charset val="136"/>
      </rPr>
      <t>1</t>
    </r>
    <r>
      <rPr>
        <sz val="14"/>
        <rFont val="標楷體"/>
        <family val="4"/>
      </rPr>
      <t>.國立社教機構作業基金</t>
    </r>
    <phoneticPr fontId="4" type="noConversion"/>
  </si>
  <si>
    <r>
      <t>1</t>
    </r>
    <r>
      <rPr>
        <sz val="14"/>
        <rFont val="標楷體"/>
        <family val="4"/>
        <charset val="136"/>
      </rPr>
      <t>2</t>
    </r>
    <r>
      <rPr>
        <sz val="14"/>
        <rFont val="標楷體"/>
        <family val="4"/>
      </rPr>
      <t>.國立高級中等學校校務基金</t>
    </r>
    <phoneticPr fontId="4" type="noConversion"/>
  </si>
  <si>
    <t>法務部主管</t>
  </si>
  <si>
    <r>
      <t>1</t>
    </r>
    <r>
      <rPr>
        <sz val="14"/>
        <rFont val="標楷體"/>
        <family val="4"/>
        <charset val="136"/>
      </rPr>
      <t>3</t>
    </r>
    <r>
      <rPr>
        <sz val="14"/>
        <rFont val="標楷體"/>
        <family val="4"/>
      </rPr>
      <t>.法務部矯正機關作業基金</t>
    </r>
    <phoneticPr fontId="4" type="noConversion"/>
  </si>
  <si>
    <t>經濟部主管</t>
  </si>
  <si>
    <r>
      <t>1</t>
    </r>
    <r>
      <rPr>
        <sz val="14"/>
        <rFont val="標楷體"/>
        <family val="4"/>
        <charset val="136"/>
      </rPr>
      <t>4</t>
    </r>
    <r>
      <rPr>
        <sz val="14"/>
        <rFont val="標楷體"/>
        <family val="4"/>
      </rPr>
      <t>.經濟作業基金</t>
    </r>
    <phoneticPr fontId="4" type="noConversion"/>
  </si>
  <si>
    <t>--</t>
    <phoneticPr fontId="4" type="noConversion"/>
  </si>
  <si>
    <r>
      <t>1</t>
    </r>
    <r>
      <rPr>
        <sz val="14"/>
        <rFont val="標楷體"/>
        <family val="4"/>
        <charset val="136"/>
      </rPr>
      <t>5</t>
    </r>
    <r>
      <rPr>
        <sz val="14"/>
        <rFont val="標楷體"/>
        <family val="4"/>
      </rPr>
      <t>.水資源作業基金</t>
    </r>
    <phoneticPr fontId="4" type="noConversion"/>
  </si>
  <si>
    <t>交通部主管</t>
  </si>
  <si>
    <r>
      <t>1</t>
    </r>
    <r>
      <rPr>
        <sz val="14"/>
        <rFont val="標楷體"/>
        <family val="4"/>
        <charset val="136"/>
      </rPr>
      <t>6</t>
    </r>
    <r>
      <rPr>
        <sz val="14"/>
        <rFont val="標楷體"/>
        <family val="4"/>
      </rPr>
      <t>.交通作業基金</t>
    </r>
    <phoneticPr fontId="4" type="noConversion"/>
  </si>
  <si>
    <t>國軍退除役官兵輔導委員會主管</t>
  </si>
  <si>
    <r>
      <t>1</t>
    </r>
    <r>
      <rPr>
        <sz val="14"/>
        <rFont val="標楷體"/>
        <family val="4"/>
        <charset val="136"/>
      </rPr>
      <t>7</t>
    </r>
    <r>
      <rPr>
        <sz val="14"/>
        <rFont val="標楷體"/>
        <family val="4"/>
      </rPr>
      <t>.國軍退除役官兵安置基金</t>
    </r>
    <phoneticPr fontId="4" type="noConversion"/>
  </si>
  <si>
    <r>
      <t>1</t>
    </r>
    <r>
      <rPr>
        <sz val="14"/>
        <rFont val="標楷體"/>
        <family val="4"/>
        <charset val="136"/>
      </rPr>
      <t>8</t>
    </r>
    <r>
      <rPr>
        <sz val="14"/>
        <rFont val="標楷體"/>
        <family val="4"/>
      </rPr>
      <t>.榮民醫療作業基金</t>
    </r>
    <phoneticPr fontId="4" type="noConversion"/>
  </si>
  <si>
    <t>科技部主管</t>
  </si>
  <si>
    <r>
      <t>1</t>
    </r>
    <r>
      <rPr>
        <sz val="14"/>
        <rFont val="標楷體"/>
        <family val="4"/>
        <charset val="136"/>
      </rPr>
      <t>9</t>
    </r>
    <r>
      <rPr>
        <sz val="14"/>
        <rFont val="標楷體"/>
        <family val="4"/>
      </rPr>
      <t>.科學工業園區管理局作業基金</t>
    </r>
    <phoneticPr fontId="4" type="noConversion"/>
  </si>
  <si>
    <t>農業委員會主管</t>
  </si>
  <si>
    <r>
      <t>2</t>
    </r>
    <r>
      <rPr>
        <sz val="14"/>
        <rFont val="標楷體"/>
        <family val="4"/>
        <charset val="136"/>
      </rPr>
      <t>0</t>
    </r>
    <r>
      <rPr>
        <sz val="14"/>
        <rFont val="標楷體"/>
        <family val="4"/>
      </rPr>
      <t>.農業作業基金</t>
    </r>
    <phoneticPr fontId="4" type="noConversion"/>
  </si>
  <si>
    <t>勞動部主管</t>
  </si>
  <si>
    <t/>
  </si>
  <si>
    <r>
      <t>2</t>
    </r>
    <r>
      <rPr>
        <sz val="14"/>
        <rFont val="標楷體"/>
        <family val="4"/>
        <charset val="136"/>
      </rPr>
      <t>1</t>
    </r>
    <r>
      <rPr>
        <sz val="14"/>
        <rFont val="標楷體"/>
        <family val="4"/>
      </rPr>
      <t>.勞工保險局作業基金</t>
    </r>
    <r>
      <rPr>
        <sz val="11"/>
        <rFont val="標楷體"/>
        <family val="4"/>
        <charset val="136"/>
      </rPr>
      <t>(註1)</t>
    </r>
    <phoneticPr fontId="4" type="noConversion"/>
  </si>
  <si>
    <t>衛生福利部主管</t>
  </si>
  <si>
    <r>
      <t>2</t>
    </r>
    <r>
      <rPr>
        <sz val="14"/>
        <rFont val="標楷體"/>
        <family val="4"/>
        <charset val="136"/>
      </rPr>
      <t>2</t>
    </r>
    <r>
      <rPr>
        <sz val="14"/>
        <rFont val="標楷體"/>
        <family val="4"/>
      </rPr>
      <t>.醫療藥品基金</t>
    </r>
    <phoneticPr fontId="4" type="noConversion"/>
  </si>
  <si>
    <r>
      <t>2</t>
    </r>
    <r>
      <rPr>
        <sz val="14"/>
        <rFont val="標楷體"/>
        <family val="4"/>
        <charset val="136"/>
      </rPr>
      <t>3</t>
    </r>
    <r>
      <rPr>
        <sz val="14"/>
        <rFont val="標楷體"/>
        <family val="4"/>
      </rPr>
      <t>.管制藥品製藥工廠作業基金</t>
    </r>
    <phoneticPr fontId="4" type="noConversion"/>
  </si>
  <si>
    <r>
      <t>2</t>
    </r>
    <r>
      <rPr>
        <sz val="14"/>
        <rFont val="標楷體"/>
        <family val="4"/>
        <charset val="136"/>
      </rPr>
      <t>4</t>
    </r>
    <r>
      <rPr>
        <sz val="14"/>
        <rFont val="標楷體"/>
        <family val="4"/>
      </rPr>
      <t>.全民健康保險基金</t>
    </r>
    <phoneticPr fontId="4" type="noConversion"/>
  </si>
  <si>
    <t>-</t>
    <phoneticPr fontId="4" type="noConversion"/>
  </si>
  <si>
    <t>-</t>
    <phoneticPr fontId="4" type="noConversion"/>
  </si>
  <si>
    <t>--</t>
    <phoneticPr fontId="4" type="noConversion"/>
  </si>
  <si>
    <r>
      <t>2</t>
    </r>
    <r>
      <rPr>
        <sz val="14"/>
        <rFont val="標楷體"/>
        <family val="4"/>
        <charset val="136"/>
      </rPr>
      <t>5</t>
    </r>
    <r>
      <rPr>
        <sz val="14"/>
        <rFont val="標楷體"/>
        <family val="4"/>
      </rPr>
      <t>.國民年金保險基金</t>
    </r>
    <r>
      <rPr>
        <sz val="11"/>
        <rFont val="標楷體"/>
        <family val="4"/>
        <charset val="136"/>
      </rPr>
      <t>(註2)</t>
    </r>
    <phoneticPr fontId="4" type="noConversion"/>
  </si>
  <si>
    <t>文化部主管</t>
  </si>
  <si>
    <r>
      <t>2</t>
    </r>
    <r>
      <rPr>
        <sz val="14"/>
        <rFont val="標楷體"/>
        <family val="4"/>
        <charset val="136"/>
      </rPr>
      <t>6</t>
    </r>
    <r>
      <rPr>
        <sz val="14"/>
        <rFont val="標楷體"/>
        <family val="4"/>
      </rPr>
      <t>.國立文化機構作業基金</t>
    </r>
    <phoneticPr fontId="4" type="noConversion"/>
  </si>
  <si>
    <t>國立故宮博物院主管</t>
  </si>
  <si>
    <r>
      <t>2</t>
    </r>
    <r>
      <rPr>
        <sz val="14"/>
        <rFont val="標楷體"/>
        <family val="4"/>
        <charset val="136"/>
      </rPr>
      <t>7</t>
    </r>
    <r>
      <rPr>
        <sz val="14"/>
        <rFont val="標楷體"/>
        <family val="4"/>
      </rPr>
      <t>.故宮文物藝術發展基金</t>
    </r>
    <phoneticPr fontId="4" type="noConversion"/>
  </si>
  <si>
    <t>原住民族委員會主管</t>
  </si>
  <si>
    <r>
      <t>2</t>
    </r>
    <r>
      <rPr>
        <sz val="14"/>
        <rFont val="標楷體"/>
        <family val="4"/>
        <charset val="136"/>
      </rPr>
      <t>8</t>
    </r>
    <r>
      <rPr>
        <sz val="14"/>
        <rFont val="標楷體"/>
        <family val="4"/>
      </rPr>
      <t>.原住民族綜合發展基金</t>
    </r>
    <phoneticPr fontId="4" type="noConversion"/>
  </si>
  <si>
    <t>考試院考選部主管</t>
  </si>
  <si>
    <r>
      <t>2</t>
    </r>
    <r>
      <rPr>
        <sz val="14"/>
        <rFont val="標楷體"/>
        <family val="4"/>
        <charset val="136"/>
      </rPr>
      <t>9</t>
    </r>
    <r>
      <rPr>
        <sz val="14"/>
        <rFont val="標楷體"/>
        <family val="4"/>
      </rPr>
      <t>.考選業務基金</t>
    </r>
    <phoneticPr fontId="4" type="noConversion"/>
  </si>
  <si>
    <t>債務基金</t>
  </si>
  <si>
    <t>-</t>
    <phoneticPr fontId="4" type="noConversion"/>
  </si>
  <si>
    <t>-</t>
    <phoneticPr fontId="4" type="noConversion"/>
  </si>
  <si>
    <t>1.中央政府債務基金</t>
  </si>
  <si>
    <t>特別收入基金</t>
  </si>
  <si>
    <t>總統府主管</t>
  </si>
  <si>
    <t>1.中央研究院科學研究基金</t>
  </si>
  <si>
    <t>2.行政院國家科學技術發展基金</t>
  </si>
  <si>
    <t>3.離島建設基金</t>
  </si>
  <si>
    <t>--</t>
    <phoneticPr fontId="4" type="noConversion"/>
  </si>
  <si>
    <t>4.行政院公營事業民營化基金</t>
  </si>
  <si>
    <t>5.花東地區永續發展基金</t>
  </si>
  <si>
    <t>6.新住民發展基金</t>
    <phoneticPr fontId="4" type="noConversion"/>
  </si>
  <si>
    <t>7.研發及產業訓儲替代役基金</t>
    <phoneticPr fontId="4" type="noConversion"/>
  </si>
  <si>
    <t>8.警察消防海巡移民空勤人員及協勤民力安全基金</t>
    <phoneticPr fontId="4" type="noConversion"/>
  </si>
  <si>
    <t>9.國土永續發展基金</t>
    <phoneticPr fontId="4" type="noConversion"/>
  </si>
  <si>
    <r>
      <t>1</t>
    </r>
    <r>
      <rPr>
        <sz val="14"/>
        <rFont val="標楷體"/>
        <family val="4"/>
        <charset val="136"/>
      </rPr>
      <t>0</t>
    </r>
    <r>
      <rPr>
        <sz val="14"/>
        <rFont val="標楷體"/>
        <family val="4"/>
      </rPr>
      <t>.學產基金</t>
    </r>
    <phoneticPr fontId="4" type="noConversion"/>
  </si>
  <si>
    <r>
      <t>1</t>
    </r>
    <r>
      <rPr>
        <sz val="14"/>
        <rFont val="標楷體"/>
        <family val="4"/>
        <charset val="136"/>
      </rPr>
      <t>1</t>
    </r>
    <r>
      <rPr>
        <sz val="14"/>
        <rFont val="標楷體"/>
        <family val="4"/>
      </rPr>
      <t>.運動發展基金</t>
    </r>
    <phoneticPr fontId="4" type="noConversion"/>
  </si>
  <si>
    <r>
      <t>1</t>
    </r>
    <r>
      <rPr>
        <sz val="14"/>
        <rFont val="標楷體"/>
        <family val="4"/>
        <charset val="136"/>
      </rPr>
      <t>2</t>
    </r>
    <r>
      <rPr>
        <sz val="14"/>
        <rFont val="標楷體"/>
        <family val="4"/>
      </rPr>
      <t>.大專校院轉型及退場基金</t>
    </r>
    <phoneticPr fontId="4" type="noConversion"/>
  </si>
  <si>
    <r>
      <t>1</t>
    </r>
    <r>
      <rPr>
        <sz val="14"/>
        <rFont val="標楷體"/>
        <family val="4"/>
        <charset val="136"/>
      </rPr>
      <t>3</t>
    </r>
    <r>
      <rPr>
        <sz val="14"/>
        <rFont val="標楷體"/>
        <family val="4"/>
      </rPr>
      <t>.經濟特別收入基金</t>
    </r>
    <phoneticPr fontId="4" type="noConversion"/>
  </si>
  <si>
    <r>
      <t>1</t>
    </r>
    <r>
      <rPr>
        <sz val="14"/>
        <rFont val="標楷體"/>
        <family val="4"/>
        <charset val="136"/>
      </rPr>
      <t>4</t>
    </r>
    <r>
      <rPr>
        <sz val="14"/>
        <rFont val="標楷體"/>
        <family val="4"/>
      </rPr>
      <t>.核能發電後端營運基金</t>
    </r>
    <phoneticPr fontId="4" type="noConversion"/>
  </si>
  <si>
    <r>
      <t>1</t>
    </r>
    <r>
      <rPr>
        <sz val="14"/>
        <rFont val="標楷體"/>
        <family val="4"/>
        <charset val="136"/>
      </rPr>
      <t>5</t>
    </r>
    <r>
      <rPr>
        <sz val="14"/>
        <rFont val="標楷體"/>
        <family val="4"/>
      </rPr>
      <t>.地方產業發展基金</t>
    </r>
    <phoneticPr fontId="4" type="noConversion"/>
  </si>
  <si>
    <t>--</t>
    <phoneticPr fontId="4" type="noConversion"/>
  </si>
  <si>
    <r>
      <t>1</t>
    </r>
    <r>
      <rPr>
        <sz val="14"/>
        <rFont val="標楷體"/>
        <family val="4"/>
        <charset val="136"/>
      </rPr>
      <t>6</t>
    </r>
    <r>
      <rPr>
        <sz val="14"/>
        <rFont val="標楷體"/>
        <family val="4"/>
      </rPr>
      <t>.航港建設基金</t>
    </r>
    <phoneticPr fontId="4" type="noConversion"/>
  </si>
  <si>
    <t>原子能委員會主管</t>
  </si>
  <si>
    <r>
      <t>1</t>
    </r>
    <r>
      <rPr>
        <sz val="14"/>
        <rFont val="標楷體"/>
        <family val="4"/>
        <charset val="136"/>
      </rPr>
      <t>7</t>
    </r>
    <r>
      <rPr>
        <sz val="14"/>
        <rFont val="標楷體"/>
        <family val="4"/>
      </rPr>
      <t>.核子事故緊急應變基金</t>
    </r>
    <phoneticPr fontId="4" type="noConversion"/>
  </si>
  <si>
    <t>反餘為絀</t>
    <phoneticPr fontId="4" type="noConversion"/>
  </si>
  <si>
    <r>
      <t>1</t>
    </r>
    <r>
      <rPr>
        <sz val="14"/>
        <rFont val="標楷體"/>
        <family val="4"/>
        <charset val="136"/>
      </rPr>
      <t>8</t>
    </r>
    <r>
      <rPr>
        <sz val="14"/>
        <rFont val="標楷體"/>
        <family val="4"/>
      </rPr>
      <t>.農業特別收入基金</t>
    </r>
    <phoneticPr fontId="4" type="noConversion"/>
  </si>
  <si>
    <t>反餘為絀</t>
    <phoneticPr fontId="4" type="noConversion"/>
  </si>
  <si>
    <r>
      <t>1</t>
    </r>
    <r>
      <rPr>
        <sz val="14"/>
        <rFont val="標楷體"/>
        <family val="4"/>
        <charset val="136"/>
      </rPr>
      <t>9</t>
    </r>
    <r>
      <rPr>
        <sz val="14"/>
        <rFont val="標楷體"/>
        <family val="4"/>
      </rPr>
      <t>.就業安定基金</t>
    </r>
    <phoneticPr fontId="4" type="noConversion"/>
  </si>
  <si>
    <r>
      <t>2</t>
    </r>
    <r>
      <rPr>
        <sz val="14"/>
        <rFont val="標楷體"/>
        <family val="4"/>
        <charset val="136"/>
      </rPr>
      <t>0</t>
    </r>
    <r>
      <rPr>
        <sz val="14"/>
        <rFont val="標楷體"/>
        <family val="4"/>
      </rPr>
      <t>.衛生福利特別收入基金</t>
    </r>
    <phoneticPr fontId="4" type="noConversion"/>
  </si>
  <si>
    <t>環境保護署主管</t>
    <phoneticPr fontId="4" type="noConversion"/>
  </si>
  <si>
    <r>
      <t>2</t>
    </r>
    <r>
      <rPr>
        <sz val="14"/>
        <rFont val="標楷體"/>
        <family val="4"/>
        <charset val="136"/>
      </rPr>
      <t>1</t>
    </r>
    <r>
      <rPr>
        <sz val="14"/>
        <rFont val="標楷體"/>
        <family val="4"/>
      </rPr>
      <t>.環境保護基金</t>
    </r>
    <phoneticPr fontId="4" type="noConversion"/>
  </si>
  <si>
    <t>金融監督管理委員會主管</t>
  </si>
  <si>
    <r>
      <t>2</t>
    </r>
    <r>
      <rPr>
        <sz val="14"/>
        <rFont val="標楷體"/>
        <family val="4"/>
        <charset val="136"/>
      </rPr>
      <t>2</t>
    </r>
    <r>
      <rPr>
        <sz val="14"/>
        <rFont val="標楷體"/>
        <family val="4"/>
      </rPr>
      <t>.金融監督管理基金</t>
    </r>
    <phoneticPr fontId="4" type="noConversion"/>
  </si>
  <si>
    <t>國家通訊傳播委員會主管</t>
  </si>
  <si>
    <t>--</t>
    <phoneticPr fontId="4" type="noConversion"/>
  </si>
  <si>
    <r>
      <t>2</t>
    </r>
    <r>
      <rPr>
        <sz val="14"/>
        <rFont val="標楷體"/>
        <family val="4"/>
        <charset val="136"/>
      </rPr>
      <t>3</t>
    </r>
    <r>
      <rPr>
        <sz val="14"/>
        <rFont val="標楷體"/>
        <family val="4"/>
      </rPr>
      <t>.通訊傳播監督管理基金</t>
    </r>
    <phoneticPr fontId="4" type="noConversion"/>
  </si>
  <si>
    <t>--</t>
    <phoneticPr fontId="4" type="noConversion"/>
  </si>
  <si>
    <r>
      <t>2</t>
    </r>
    <r>
      <rPr>
        <sz val="14"/>
        <rFont val="標楷體"/>
        <family val="4"/>
        <charset val="136"/>
      </rPr>
      <t>4</t>
    </r>
    <r>
      <rPr>
        <sz val="14"/>
        <rFont val="標楷體"/>
        <family val="4"/>
      </rPr>
      <t>.有線廣播電視事業發展基金</t>
    </r>
    <phoneticPr fontId="4" type="noConversion"/>
  </si>
  <si>
    <t>公平交易委員會主管</t>
  </si>
  <si>
    <r>
      <t>2</t>
    </r>
    <r>
      <rPr>
        <sz val="14"/>
        <rFont val="標楷體"/>
        <family val="4"/>
        <charset val="136"/>
      </rPr>
      <t>5</t>
    </r>
    <r>
      <rPr>
        <sz val="14"/>
        <rFont val="標楷體"/>
        <family val="4"/>
      </rPr>
      <t>.反托拉斯基金</t>
    </r>
    <phoneticPr fontId="4" type="noConversion"/>
  </si>
  <si>
    <t>資本計畫基金</t>
  </si>
  <si>
    <t>1.國軍營舍及設施改建基金</t>
  </si>
  <si>
    <t>註：1.勞工保險局作業基金依勞工保險條例等規定，以收支餘絀悉數列入勞保責任準備，故無列數。</t>
    <phoneticPr fontId="5" type="noConversion"/>
  </si>
  <si>
    <t xml:space="preserve">    2.國民年金保險基金依國民年金法等規定，以收支結餘（短絀）悉數分別列入提存（收回）責任準備及提存（收回）安全準備，故無列數。</t>
    <phoneticPr fontId="5" type="noConversion"/>
  </si>
  <si>
    <t xml:space="preserve">    3.本表數據係以新臺幣百萬元為單位及經四捨五入處理後列計，若有數據但未達百萬元者，則以”-“符號表示，數據百分比計算較不具意義者，則以”--“符號表示；  
</t>
    <phoneticPr fontId="5" type="noConversion"/>
  </si>
  <si>
    <t xml:space="preserve">      另百分比欄位係以採計至元為單位核算，未達1％者，則以"0"表示。     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</si>
</sst>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32" x14ac:knownFonts="1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9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0"/>
      <name val="標楷體"/>
      <family val="4"/>
      <charset val="136"/>
    </font>
    <font>
      <sz val="14"/>
      <name val="標楷體"/>
      <family val="4"/>
      <charset val="136"/>
    </font>
    <font>
      <sz val="10"/>
      <color indexed="8"/>
      <name val="ARIAL"/>
      <family val="2"/>
    </font>
    <font>
      <sz val="14"/>
      <color indexed="8"/>
      <name val="標楷體"/>
      <family val="4"/>
      <charset val="136"/>
    </font>
    <font>
      <sz val="14"/>
      <color indexed="8"/>
      <name val="Times New Roman"/>
      <family val="1"/>
    </font>
    <font>
      <sz val="11"/>
      <name val="標楷體"/>
      <family val="4"/>
      <charset val="136"/>
    </font>
    <font>
      <b/>
      <sz val="14"/>
      <name val="標楷體"/>
      <family val="4"/>
    </font>
    <font>
      <b/>
      <sz val="14"/>
      <name val="Times New Roman"/>
      <family val="1"/>
    </font>
    <font>
      <b/>
      <sz val="12"/>
      <color indexed="8"/>
      <name val="Times New Roman"/>
      <family val="1"/>
    </font>
    <font>
      <sz val="12"/>
      <name val="新細明體"/>
      <family val="1"/>
      <charset val="136"/>
    </font>
    <font>
      <b/>
      <sz val="12"/>
      <name val="Times New Roman"/>
      <family val="1"/>
    </font>
    <font>
      <b/>
      <sz val="12"/>
      <color indexed="8"/>
      <name val="新細明體"/>
      <family val="1"/>
      <charset val="136"/>
    </font>
    <font>
      <b/>
      <sz val="14"/>
      <name val="標楷體"/>
      <family val="4"/>
      <charset val="136"/>
    </font>
    <font>
      <b/>
      <sz val="11"/>
      <name val="標楷體"/>
      <family val="4"/>
      <charset val="136"/>
    </font>
    <font>
      <b/>
      <sz val="10"/>
      <color indexed="8"/>
      <name val="標楷體"/>
      <family val="4"/>
      <charset val="136"/>
    </font>
    <font>
      <sz val="14"/>
      <name val="標楷體"/>
      <family val="4"/>
    </font>
    <font>
      <sz val="14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4"/>
      <color indexed="12"/>
      <name val="標楷體"/>
      <family val="4"/>
      <charset val="136"/>
    </font>
    <font>
      <sz val="14"/>
      <color indexed="12"/>
      <name val="Times New Roman"/>
      <family val="1"/>
    </font>
    <font>
      <b/>
      <sz val="12"/>
      <name val="標楷體"/>
      <family val="4"/>
      <charset val="136"/>
    </font>
    <font>
      <sz val="14"/>
      <color indexed="8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sz val="9"/>
      <color indexed="8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/>
    <xf numFmtId="0" fontId="1" fillId="0" borderId="0">
      <alignment vertical="center"/>
    </xf>
    <xf numFmtId="0" fontId="9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</cellStyleXfs>
  <cellXfs count="115">
    <xf numFmtId="0" fontId="0" fillId="0" borderId="0" xfId="0"/>
    <xf numFmtId="0" fontId="1" fillId="0" borderId="0" xfId="1">
      <alignment vertical="center"/>
    </xf>
    <xf numFmtId="0" fontId="1" fillId="0" borderId="0" xfId="1" applyBorder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176" fontId="6" fillId="0" borderId="0" xfId="1" applyNumberFormat="1" applyFont="1" applyBorder="1" applyAlignment="1">
      <alignment horizontal="center" vertical="center"/>
    </xf>
    <xf numFmtId="176" fontId="7" fillId="0" borderId="2" xfId="1" applyNumberFormat="1" applyFont="1" applyFill="1" applyBorder="1" applyAlignment="1" applyProtection="1">
      <alignment horizontal="right" vertical="center"/>
    </xf>
    <xf numFmtId="176" fontId="8" fillId="0" borderId="7" xfId="1" applyNumberFormat="1" applyFont="1" applyBorder="1" applyAlignment="1">
      <alignment horizontal="center" vertical="center" wrapText="1"/>
    </xf>
    <xf numFmtId="176" fontId="8" fillId="0" borderId="10" xfId="1" applyNumberFormat="1" applyFont="1" applyBorder="1" applyAlignment="1">
      <alignment horizontal="center" vertical="center" wrapText="1"/>
    </xf>
    <xf numFmtId="176" fontId="8" fillId="0" borderId="13" xfId="1" applyNumberFormat="1" applyFont="1" applyFill="1" applyBorder="1" applyAlignment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 applyProtection="1">
      <alignment horizontal="center" vertical="center" wrapText="1"/>
    </xf>
    <xf numFmtId="176" fontId="5" fillId="0" borderId="10" xfId="1" applyNumberFormat="1" applyFont="1" applyFill="1" applyBorder="1" applyAlignment="1" applyProtection="1">
      <alignment horizontal="center" vertical="center" wrapText="1"/>
    </xf>
    <xf numFmtId="176" fontId="5" fillId="0" borderId="14" xfId="1" applyNumberFormat="1" applyFont="1" applyFill="1" applyBorder="1" applyAlignment="1">
      <alignment horizontal="center" vertical="center" wrapText="1"/>
    </xf>
    <xf numFmtId="176" fontId="5" fillId="0" borderId="15" xfId="1" applyNumberFormat="1" applyFont="1" applyFill="1" applyBorder="1" applyAlignment="1">
      <alignment horizontal="center" vertical="center" wrapText="1"/>
    </xf>
    <xf numFmtId="176" fontId="5" fillId="0" borderId="10" xfId="1" applyNumberFormat="1" applyFont="1" applyFill="1" applyBorder="1" applyAlignment="1">
      <alignment horizontal="center" vertical="center" wrapText="1"/>
    </xf>
    <xf numFmtId="176" fontId="14" fillId="0" borderId="19" xfId="1" applyNumberFormat="1" applyFont="1" applyFill="1" applyBorder="1" applyAlignment="1">
      <alignment horizontal="right" vertical="center"/>
    </xf>
    <xf numFmtId="176" fontId="14" fillId="0" borderId="19" xfId="3" applyNumberFormat="1" applyFont="1" applyFill="1" applyBorder="1" applyAlignment="1">
      <alignment horizontal="right" vertical="center"/>
    </xf>
    <xf numFmtId="176" fontId="1" fillId="0" borderId="0" xfId="1" applyNumberFormat="1">
      <alignment vertical="center"/>
    </xf>
    <xf numFmtId="176" fontId="15" fillId="0" borderId="6" xfId="1" applyNumberFormat="1" applyFont="1" applyBorder="1">
      <alignment vertical="center"/>
    </xf>
    <xf numFmtId="176" fontId="17" fillId="0" borderId="6" xfId="0" applyNumberFormat="1" applyFont="1" applyBorder="1" applyAlignment="1">
      <alignment horizontal="right" vertical="center"/>
    </xf>
    <xf numFmtId="176" fontId="18" fillId="0" borderId="0" xfId="1" applyNumberFormat="1" applyFont="1">
      <alignment vertical="center"/>
    </xf>
    <xf numFmtId="0" fontId="18" fillId="0" borderId="0" xfId="1" applyFont="1">
      <alignment vertical="center"/>
    </xf>
    <xf numFmtId="176" fontId="19" fillId="0" borderId="19" xfId="1" applyNumberFormat="1" applyFont="1" applyFill="1" applyBorder="1" applyAlignment="1">
      <alignment horizontal="right" vertical="center"/>
    </xf>
    <xf numFmtId="176" fontId="20" fillId="0" borderId="19" xfId="4" applyNumberFormat="1" applyFont="1" applyBorder="1" applyAlignment="1">
      <alignment horizontal="right" vertical="center"/>
    </xf>
    <xf numFmtId="0" fontId="21" fillId="0" borderId="0" xfId="1" applyFont="1" applyBorder="1">
      <alignment vertical="center"/>
    </xf>
    <xf numFmtId="176" fontId="23" fillId="0" borderId="19" xfId="1" applyNumberFormat="1" applyFont="1" applyFill="1" applyBorder="1" applyAlignment="1">
      <alignment horizontal="right" vertical="center"/>
    </xf>
    <xf numFmtId="176" fontId="8" fillId="0" borderId="19" xfId="1" applyNumberFormat="1" applyFont="1" applyFill="1" applyBorder="1" applyAlignment="1">
      <alignment horizontal="right" vertical="center"/>
    </xf>
    <xf numFmtId="176" fontId="1" fillId="0" borderId="0" xfId="1" applyNumberFormat="1" applyFont="1">
      <alignment vertical="center"/>
    </xf>
    <xf numFmtId="176" fontId="24" fillId="0" borderId="6" xfId="1" applyNumberFormat="1" applyFont="1" applyBorder="1">
      <alignment vertical="center"/>
    </xf>
    <xf numFmtId="176" fontId="12" fillId="0" borderId="19" xfId="4" applyNumberFormat="1" applyFont="1" applyBorder="1" applyAlignment="1">
      <alignment horizontal="right" vertical="center"/>
    </xf>
    <xf numFmtId="0" fontId="1" fillId="0" borderId="0" xfId="1" applyFont="1" applyBorder="1">
      <alignment vertical="center"/>
    </xf>
    <xf numFmtId="0" fontId="18" fillId="0" borderId="0" xfId="1" applyFont="1" applyBorder="1">
      <alignment vertical="center"/>
    </xf>
    <xf numFmtId="176" fontId="23" fillId="0" borderId="19" xfId="3" applyNumberFormat="1" applyFont="1" applyFill="1" applyBorder="1" applyAlignment="1">
      <alignment horizontal="right" vertical="center"/>
    </xf>
    <xf numFmtId="176" fontId="25" fillId="0" borderId="6" xfId="0" quotePrefix="1" applyNumberFormat="1" applyFont="1" applyBorder="1" applyAlignment="1">
      <alignment horizontal="right" vertical="center"/>
    </xf>
    <xf numFmtId="41" fontId="23" fillId="0" borderId="19" xfId="1" applyNumberFormat="1" applyFont="1" applyFill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176" fontId="27" fillId="0" borderId="19" xfId="1" applyNumberFormat="1" applyFont="1" applyFill="1" applyBorder="1" applyAlignment="1">
      <alignment horizontal="right" vertical="center"/>
    </xf>
    <xf numFmtId="176" fontId="23" fillId="0" borderId="22" xfId="1" applyNumberFormat="1" applyFont="1" applyFill="1" applyBorder="1" applyAlignment="1">
      <alignment horizontal="right" vertical="center"/>
    </xf>
    <xf numFmtId="0" fontId="14" fillId="0" borderId="6" xfId="1" applyFont="1" applyFill="1" applyBorder="1" applyAlignment="1">
      <alignment horizontal="right" vertical="center"/>
    </xf>
    <xf numFmtId="0" fontId="23" fillId="0" borderId="6" xfId="1" applyFont="1" applyFill="1" applyBorder="1" applyAlignment="1">
      <alignment horizontal="right" vertical="center"/>
    </xf>
    <xf numFmtId="176" fontId="14" fillId="0" borderId="13" xfId="1" applyNumberFormat="1" applyFont="1" applyFill="1" applyBorder="1" applyAlignment="1">
      <alignment horizontal="right" vertical="center"/>
    </xf>
    <xf numFmtId="0" fontId="1" fillId="0" borderId="0" xfId="1" applyFont="1">
      <alignment vertical="center"/>
    </xf>
    <xf numFmtId="176" fontId="17" fillId="0" borderId="6" xfId="0" quotePrefix="1" applyNumberFormat="1" applyFont="1" applyBorder="1" applyAlignment="1">
      <alignment horizontal="right" vertical="center"/>
    </xf>
    <xf numFmtId="41" fontId="14" fillId="0" borderId="19" xfId="1" applyNumberFormat="1" applyFont="1" applyFill="1" applyBorder="1" applyAlignment="1">
      <alignment horizontal="right" vertical="center"/>
    </xf>
    <xf numFmtId="176" fontId="25" fillId="0" borderId="6" xfId="0" applyNumberFormat="1" applyFont="1" applyBorder="1" applyAlignment="1">
      <alignment horizontal="right" vertical="center"/>
    </xf>
    <xf numFmtId="176" fontId="19" fillId="0" borderId="19" xfId="3" applyNumberFormat="1" applyFont="1" applyFill="1" applyBorder="1" applyAlignment="1">
      <alignment horizontal="right" vertical="center"/>
    </xf>
    <xf numFmtId="176" fontId="8" fillId="0" borderId="19" xfId="3" applyNumberFormat="1" applyFont="1" applyFill="1" applyBorder="1" applyAlignment="1">
      <alignment horizontal="right" vertical="center"/>
    </xf>
    <xf numFmtId="176" fontId="24" fillId="0" borderId="6" xfId="1" applyNumberFormat="1" applyFont="1" applyFill="1" applyBorder="1">
      <alignment vertical="center"/>
    </xf>
    <xf numFmtId="176" fontId="1" fillId="0" borderId="0" xfId="1" applyNumberFormat="1" applyFont="1" applyFill="1">
      <alignment vertical="center"/>
    </xf>
    <xf numFmtId="176" fontId="23" fillId="0" borderId="0" xfId="1" applyNumberFormat="1" applyFont="1" applyFill="1" applyBorder="1" applyAlignment="1">
      <alignment horizontal="right" vertical="center"/>
    </xf>
    <xf numFmtId="176" fontId="23" fillId="0" borderId="0" xfId="1" applyNumberFormat="1" applyFont="1" applyBorder="1" applyAlignment="1">
      <alignment horizontal="right" vertical="center"/>
    </xf>
    <xf numFmtId="0" fontId="5" fillId="0" borderId="0" xfId="5" applyFont="1" applyFill="1" applyBorder="1" applyAlignment="1" applyProtection="1">
      <alignment vertical="top"/>
    </xf>
    <xf numFmtId="0" fontId="5" fillId="0" borderId="0" xfId="5" applyFont="1" applyFill="1" applyBorder="1" applyAlignment="1" applyProtection="1">
      <alignment vertical="top" wrapText="1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 wrapText="1"/>
    </xf>
    <xf numFmtId="176" fontId="11" fillId="0" borderId="0" xfId="1" applyNumberFormat="1" applyFont="1" applyAlignment="1">
      <alignment horizontal="right" vertical="center"/>
    </xf>
    <xf numFmtId="176" fontId="11" fillId="0" borderId="0" xfId="1" applyNumberFormat="1" applyFont="1" applyFill="1" applyAlignment="1">
      <alignment horizontal="right" vertical="center"/>
    </xf>
    <xf numFmtId="0" fontId="29" fillId="0" borderId="0" xfId="1" applyFont="1">
      <alignment vertical="center"/>
    </xf>
    <xf numFmtId="0" fontId="29" fillId="0" borderId="0" xfId="1" applyFont="1" applyAlignment="1">
      <alignment vertical="center"/>
    </xf>
    <xf numFmtId="0" fontId="29" fillId="0" borderId="0" xfId="1" applyFont="1" applyAlignment="1">
      <alignment vertical="center" wrapText="1"/>
    </xf>
    <xf numFmtId="0" fontId="22" fillId="0" borderId="16" xfId="1" applyFont="1" applyFill="1" applyBorder="1" applyAlignment="1">
      <alignment vertical="center" indent="1"/>
    </xf>
    <xf numFmtId="0" fontId="22" fillId="0" borderId="17" xfId="1" applyFont="1" applyFill="1" applyBorder="1" applyAlignment="1">
      <alignment vertical="center" indent="1"/>
    </xf>
    <xf numFmtId="0" fontId="22" fillId="0" borderId="18" xfId="1" applyFont="1" applyFill="1" applyBorder="1" applyAlignment="1">
      <alignment vertical="center" indent="1"/>
    </xf>
    <xf numFmtId="176" fontId="8" fillId="0" borderId="16" xfId="3" applyNumberFormat="1" applyFont="1" applyFill="1" applyBorder="1" applyAlignment="1">
      <alignment horizontal="right" vertical="center"/>
    </xf>
    <xf numFmtId="176" fontId="8" fillId="0" borderId="18" xfId="3" applyNumberFormat="1" applyFont="1" applyFill="1" applyBorder="1" applyAlignment="1">
      <alignment horizontal="right" vertical="center"/>
    </xf>
    <xf numFmtId="176" fontId="5" fillId="0" borderId="20" xfId="0" applyNumberFormat="1" applyFont="1" applyBorder="1" applyAlignment="1">
      <alignment horizontal="right" vertical="center"/>
    </xf>
    <xf numFmtId="176" fontId="5" fillId="0" borderId="21" xfId="0" applyNumberFormat="1" applyFont="1" applyBorder="1" applyAlignment="1">
      <alignment horizontal="right" vertical="center"/>
    </xf>
    <xf numFmtId="0" fontId="5" fillId="0" borderId="0" xfId="5" applyFont="1" applyFill="1" applyBorder="1" applyAlignment="1" applyProtection="1">
      <alignment vertical="top" wrapText="1"/>
    </xf>
    <xf numFmtId="0" fontId="5" fillId="0" borderId="0" xfId="5" applyFont="1" applyFill="1" applyBorder="1" applyAlignment="1" applyProtection="1">
      <alignment horizontal="left" vertical="top" wrapText="1"/>
    </xf>
    <xf numFmtId="0" fontId="13" fillId="0" borderId="16" xfId="1" applyFont="1" applyFill="1" applyBorder="1">
      <alignment vertical="center"/>
    </xf>
    <xf numFmtId="0" fontId="19" fillId="0" borderId="17" xfId="1" applyFont="1" applyFill="1" applyBorder="1">
      <alignment vertical="center"/>
    </xf>
    <xf numFmtId="0" fontId="19" fillId="0" borderId="18" xfId="1" applyFont="1" applyFill="1" applyBorder="1">
      <alignment vertical="center"/>
    </xf>
    <xf numFmtId="176" fontId="19" fillId="0" borderId="16" xfId="3" applyNumberFormat="1" applyFont="1" applyFill="1" applyBorder="1" applyAlignment="1">
      <alignment horizontal="right" vertical="center"/>
    </xf>
    <xf numFmtId="176" fontId="19" fillId="0" borderId="18" xfId="3" applyNumberFormat="1" applyFont="1" applyFill="1" applyBorder="1" applyAlignment="1">
      <alignment horizontal="right" vertical="center"/>
    </xf>
    <xf numFmtId="0" fontId="19" fillId="0" borderId="16" xfId="1" applyFont="1" applyFill="1" applyBorder="1">
      <alignment vertical="center"/>
    </xf>
    <xf numFmtId="0" fontId="13" fillId="0" borderId="17" xfId="1" applyFont="1" applyFill="1" applyBorder="1">
      <alignment vertical="center"/>
    </xf>
    <xf numFmtId="0" fontId="13" fillId="0" borderId="18" xfId="1" applyFont="1" applyFill="1" applyBorder="1">
      <alignment vertical="center"/>
    </xf>
    <xf numFmtId="176" fontId="14" fillId="0" borderId="16" xfId="3" applyNumberFormat="1" applyFont="1" applyFill="1" applyBorder="1" applyAlignment="1">
      <alignment horizontal="right" vertical="center"/>
    </xf>
    <xf numFmtId="176" fontId="14" fillId="0" borderId="18" xfId="3" applyNumberFormat="1" applyFont="1" applyFill="1" applyBorder="1" applyAlignment="1">
      <alignment horizontal="right" vertical="center"/>
    </xf>
    <xf numFmtId="176" fontId="17" fillId="0" borderId="20" xfId="0" applyNumberFormat="1" applyFont="1" applyBorder="1" applyAlignment="1">
      <alignment vertical="center"/>
    </xf>
    <xf numFmtId="176" fontId="17" fillId="0" borderId="21" xfId="0" applyNumberFormat="1" applyFont="1" applyBorder="1" applyAlignment="1">
      <alignment vertical="center"/>
    </xf>
    <xf numFmtId="176" fontId="23" fillId="0" borderId="16" xfId="3" applyNumberFormat="1" applyFont="1" applyFill="1" applyBorder="1" applyAlignment="1">
      <alignment horizontal="right" vertical="center"/>
    </xf>
    <xf numFmtId="176" fontId="23" fillId="0" borderId="18" xfId="3" applyNumberFormat="1" applyFont="1" applyFill="1" applyBorder="1" applyAlignment="1">
      <alignment horizontal="right" vertical="center"/>
    </xf>
    <xf numFmtId="176" fontId="25" fillId="0" borderId="20" xfId="0" applyNumberFormat="1" applyFont="1" applyBorder="1" applyAlignment="1">
      <alignment vertical="center"/>
    </xf>
    <xf numFmtId="176" fontId="25" fillId="0" borderId="21" xfId="0" applyNumberFormat="1" applyFont="1" applyBorder="1" applyAlignment="1">
      <alignment vertical="center"/>
    </xf>
    <xf numFmtId="176" fontId="17" fillId="0" borderId="20" xfId="0" quotePrefix="1" applyNumberFormat="1" applyFont="1" applyBorder="1" applyAlignment="1">
      <alignment horizontal="right" vertical="center"/>
    </xf>
    <xf numFmtId="176" fontId="17" fillId="0" borderId="21" xfId="0" applyNumberFormat="1" applyFont="1" applyBorder="1" applyAlignment="1">
      <alignment horizontal="right" vertical="center"/>
    </xf>
    <xf numFmtId="176" fontId="25" fillId="0" borderId="20" xfId="0" applyNumberFormat="1" applyFont="1" applyFill="1" applyBorder="1" applyAlignment="1">
      <alignment vertical="center"/>
    </xf>
    <xf numFmtId="176" fontId="25" fillId="0" borderId="21" xfId="0" applyNumberFormat="1" applyFont="1" applyFill="1" applyBorder="1" applyAlignment="1">
      <alignment vertical="center"/>
    </xf>
    <xf numFmtId="176" fontId="28" fillId="0" borderId="20" xfId="0" applyNumberFormat="1" applyFont="1" applyBorder="1" applyAlignment="1">
      <alignment horizontal="right" vertical="center"/>
    </xf>
    <xf numFmtId="176" fontId="28" fillId="0" borderId="21" xfId="0" applyNumberFormat="1" applyFont="1" applyBorder="1" applyAlignment="1">
      <alignment horizontal="right" vertical="center"/>
    </xf>
    <xf numFmtId="176" fontId="25" fillId="0" borderId="20" xfId="0" quotePrefix="1" applyNumberFormat="1" applyFont="1" applyBorder="1" applyAlignment="1">
      <alignment horizontal="right" vertical="center"/>
    </xf>
    <xf numFmtId="176" fontId="25" fillId="0" borderId="21" xfId="0" applyNumberFormat="1" applyFont="1" applyBorder="1" applyAlignment="1">
      <alignment horizontal="right" vertical="center"/>
    </xf>
    <xf numFmtId="176" fontId="8" fillId="0" borderId="16" xfId="1" applyNumberFormat="1" applyFont="1" applyFill="1" applyBorder="1" applyAlignment="1">
      <alignment horizontal="right" vertical="center"/>
    </xf>
    <xf numFmtId="176" fontId="8" fillId="0" borderId="18" xfId="1" applyNumberFormat="1" applyFont="1" applyFill="1" applyBorder="1" applyAlignment="1">
      <alignment horizontal="right" vertical="center"/>
    </xf>
    <xf numFmtId="0" fontId="14" fillId="0" borderId="6" xfId="1" applyFont="1" applyFill="1" applyBorder="1">
      <alignment vertical="center"/>
    </xf>
    <xf numFmtId="0" fontId="23" fillId="0" borderId="6" xfId="1" applyFont="1" applyFill="1" applyBorder="1">
      <alignment vertical="center"/>
    </xf>
    <xf numFmtId="0" fontId="26" fillId="0" borderId="16" xfId="1" applyFont="1" applyFill="1" applyBorder="1" applyAlignment="1">
      <alignment vertical="center" indent="1"/>
    </xf>
    <xf numFmtId="0" fontId="26" fillId="0" borderId="17" xfId="1" applyFont="1" applyFill="1" applyBorder="1" applyAlignment="1">
      <alignment vertical="center" indent="1"/>
    </xf>
    <xf numFmtId="0" fontId="26" fillId="0" borderId="18" xfId="1" applyFont="1" applyFill="1" applyBorder="1" applyAlignment="1">
      <alignment vertical="center" indent="1"/>
    </xf>
    <xf numFmtId="176" fontId="17" fillId="0" borderId="20" xfId="0" applyNumberFormat="1" applyFont="1" applyBorder="1" applyAlignment="1">
      <alignment horizontal="right" vertical="center"/>
    </xf>
    <xf numFmtId="176" fontId="8" fillId="0" borderId="6" xfId="1" applyNumberFormat="1" applyFont="1" applyBorder="1" applyAlignment="1">
      <alignment horizontal="center" vertical="center" wrapText="1"/>
    </xf>
    <xf numFmtId="176" fontId="8" fillId="0" borderId="11" xfId="1" applyNumberFormat="1" applyFont="1" applyBorder="1" applyAlignment="1">
      <alignment horizontal="center" vertical="center" wrapText="1"/>
    </xf>
    <xf numFmtId="176" fontId="8" fillId="0" borderId="12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top"/>
    </xf>
    <xf numFmtId="176" fontId="5" fillId="0" borderId="1" xfId="1" applyNumberFormat="1" applyFont="1" applyBorder="1" applyAlignment="1">
      <alignment horizontal="right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</cellXfs>
  <cellStyles count="6">
    <cellStyle name="一般" xfId="0" builtinId="0"/>
    <cellStyle name="一般_101年第1季(非營業101.03--附表101.04.27OK)" xfId="5"/>
    <cellStyle name="一般_104q1非營業盈虧及固定-508OK" xfId="1"/>
    <cellStyle name="一般_3月份月報計算表" xfId="4"/>
    <cellStyle name="一般_九十三第二季--附表(附屬單位)" xfId="2"/>
    <cellStyle name="一般_更4-上呈-3月月報" xfId="3"/>
  </cellStyles>
  <dxfs count="1">
    <dxf>
      <font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4157;&#20809;&#36066;-7452\91MONRH\89month\86DATA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\Q108\kai1\mon88\8708\87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4157;&#20809;&#36066;-7452\91MONRH\89month\86month\86DATA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ltan/Desktop/&#26410;&#32080;&#26696;&#23560;&#21312;-&#20844;&#21209;&#31185;/&#31168;&#29618;&#27284;-&#27599;&#26376;&#20363;&#34892;&#20844;&#20107;/&#25910;&#25903;&#26376;&#22577;&#22519;&#34892;&#27284;/&#31435;&#27861;&#38498;&#23395;&#22577;/10603&#31532;1&#23395;/106Q1&#22522;&#37329;&#31185;4&#34920;&#20840;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6年度總表"/>
      <sheetName val="主管明細"/>
      <sheetName val="0000"/>
      <sheetName val="經資併計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資本支出－報院"/>
      <sheetName val="收支總"/>
      <sheetName val="DATA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月執行總表"/>
      <sheetName val="主管明細"/>
      <sheetName val="機關明細"/>
      <sheetName val="85年度總表無以前"/>
      <sheetName val="85年度執行總表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4國損"/>
      <sheetName val="表5國資"/>
      <sheetName val="表6非營業餘絀"/>
      <sheetName val="表7非營業資"/>
      <sheetName val="營業基金執行情形表 "/>
      <sheetName val="3月國營事業盈虧"/>
      <sheetName val="3月國營事業固資"/>
      <sheetName val="3月營業基金購建固定資產計畫  "/>
      <sheetName val="03營業基金購建固定資產計畫"/>
      <sheetName val="03非營業特種基金餘絀情形表"/>
      <sheetName val="03非營業特種基金購建固定資產計畫"/>
      <sheetName val="營業基金購建固定資產計畫- 元"/>
      <sheetName val="非營業特種基金餘絀情形表-元"/>
      <sheetName val="非營業特種基金購建固定資產計畫-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4">
          <cell r="D74">
            <v>127</v>
          </cell>
        </row>
        <row r="98">
          <cell r="D98" t="str">
            <v/>
          </cell>
          <cell r="E98" t="str">
            <v/>
          </cell>
          <cell r="F98" t="str">
            <v/>
          </cell>
        </row>
        <row r="145">
          <cell r="F145">
            <v>-25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5"/>
  </sheetPr>
  <dimension ref="A1:R117"/>
  <sheetViews>
    <sheetView tabSelected="1" view="pageBreakPreview" zoomScale="75" zoomScaleNormal="70" zoomScaleSheetLayoutView="75" workbookViewId="0">
      <selection activeCell="A14" sqref="A14:C14"/>
    </sheetView>
  </sheetViews>
  <sheetFormatPr defaultRowHeight="16.149999999999999" customHeight="1" x14ac:dyDescent="0.25"/>
  <cols>
    <col min="1" max="1" width="4.5" style="58" bestFit="1" customWidth="1"/>
    <col min="2" max="2" width="2.375" style="59" bestFit="1" customWidth="1"/>
    <col min="3" max="3" width="55" style="60" customWidth="1"/>
    <col min="4" max="7" width="19.25" style="56" bestFit="1" customWidth="1"/>
    <col min="8" max="9" width="9.875" style="56" bestFit="1" customWidth="1"/>
    <col min="10" max="10" width="19.25" style="57" bestFit="1" customWidth="1"/>
    <col min="11" max="11" width="11" style="1" hidden="1" customWidth="1"/>
    <col min="12" max="12" width="15.625" style="1" hidden="1" customWidth="1"/>
    <col min="13" max="13" width="15.25" style="1" hidden="1" customWidth="1"/>
    <col min="14" max="14" width="15.625" style="1" hidden="1" customWidth="1"/>
    <col min="15" max="15" width="17" style="1" hidden="1" customWidth="1"/>
    <col min="16" max="17" width="0" style="2" hidden="1" customWidth="1"/>
    <col min="18" max="18" width="18.5" style="1" hidden="1" customWidth="1"/>
    <col min="19" max="19" width="0" style="1" hidden="1" customWidth="1"/>
    <col min="20" max="16384" width="9" style="1"/>
  </cols>
  <sheetData>
    <row r="1" spans="1:18" ht="9.1999999999999993" customHeight="1" x14ac:dyDescent="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8" ht="9.1999999999999993" customHeight="1" x14ac:dyDescent="0.25">
      <c r="A2" s="105"/>
      <c r="B2" s="105"/>
      <c r="C2" s="105"/>
      <c r="D2" s="105"/>
      <c r="E2" s="105"/>
      <c r="F2" s="105"/>
      <c r="G2" s="105"/>
      <c r="H2" s="105"/>
      <c r="I2" s="105"/>
      <c r="J2" s="105"/>
    </row>
    <row r="3" spans="1:18" ht="9.4" customHeight="1" x14ac:dyDescent="0.25">
      <c r="A3" s="105"/>
      <c r="B3" s="105"/>
      <c r="C3" s="105"/>
      <c r="D3" s="105"/>
      <c r="E3" s="105"/>
      <c r="F3" s="105"/>
      <c r="G3" s="105"/>
      <c r="H3" s="105"/>
      <c r="I3" s="105"/>
      <c r="J3" s="105"/>
    </row>
    <row r="4" spans="1:18" ht="17.25" customHeight="1" x14ac:dyDescent="0.25">
      <c r="A4" s="106" t="s">
        <v>1</v>
      </c>
      <c r="B4" s="106"/>
      <c r="C4" s="106"/>
      <c r="D4" s="106"/>
      <c r="E4" s="106"/>
      <c r="F4" s="106"/>
      <c r="G4" s="106"/>
      <c r="H4" s="106"/>
      <c r="I4" s="106"/>
      <c r="J4" s="106"/>
    </row>
    <row r="5" spans="1:18" ht="0.2" customHeight="1" x14ac:dyDescent="0.25">
      <c r="A5" s="3"/>
      <c r="B5" s="3"/>
      <c r="C5" s="4"/>
      <c r="D5" s="5"/>
      <c r="E5" s="5"/>
      <c r="F5" s="5"/>
      <c r="G5" s="5"/>
      <c r="H5" s="5"/>
      <c r="I5" s="5"/>
      <c r="J5" s="6"/>
    </row>
    <row r="6" spans="1:18" ht="30" customHeight="1" x14ac:dyDescent="0.25">
      <c r="A6" s="107" t="s">
        <v>2</v>
      </c>
      <c r="B6" s="108"/>
      <c r="C6" s="109"/>
      <c r="D6" s="113" t="s">
        <v>3</v>
      </c>
      <c r="E6" s="102" t="s">
        <v>4</v>
      </c>
      <c r="F6" s="102"/>
      <c r="G6" s="102"/>
      <c r="H6" s="102"/>
      <c r="I6" s="102"/>
      <c r="J6" s="102"/>
      <c r="L6" s="113" t="s">
        <v>5</v>
      </c>
      <c r="M6" s="102" t="s">
        <v>4</v>
      </c>
      <c r="N6" s="102"/>
      <c r="O6" s="102"/>
      <c r="P6" s="102"/>
      <c r="Q6" s="102"/>
      <c r="R6" s="102"/>
    </row>
    <row r="7" spans="1:18" ht="40.700000000000003" customHeight="1" x14ac:dyDescent="0.25">
      <c r="A7" s="110"/>
      <c r="B7" s="111"/>
      <c r="C7" s="112"/>
      <c r="D7" s="114"/>
      <c r="E7" s="7" t="s">
        <v>6</v>
      </c>
      <c r="F7" s="8" t="s">
        <v>7</v>
      </c>
      <c r="G7" s="8" t="s">
        <v>8</v>
      </c>
      <c r="H7" s="103" t="s">
        <v>9</v>
      </c>
      <c r="I7" s="104"/>
      <c r="J7" s="9" t="s">
        <v>10</v>
      </c>
      <c r="L7" s="114"/>
      <c r="M7" s="7" t="s">
        <v>6</v>
      </c>
      <c r="N7" s="8" t="s">
        <v>7</v>
      </c>
      <c r="O7" s="8" t="s">
        <v>8</v>
      </c>
      <c r="P7" s="103" t="s">
        <v>9</v>
      </c>
      <c r="Q7" s="104"/>
      <c r="R7" s="9" t="s">
        <v>10</v>
      </c>
    </row>
    <row r="8" spans="1:18" ht="24" hidden="1" customHeight="1" x14ac:dyDescent="0.25">
      <c r="A8" s="10"/>
      <c r="B8" s="10"/>
      <c r="C8" s="11"/>
      <c r="D8" s="12"/>
      <c r="E8" s="12"/>
      <c r="F8" s="12"/>
      <c r="G8" s="12"/>
      <c r="H8" s="13"/>
      <c r="I8" s="14"/>
      <c r="J8" s="15"/>
    </row>
    <row r="9" spans="1:18" ht="23.1" customHeight="1" x14ac:dyDescent="0.25">
      <c r="A9" s="70" t="s">
        <v>11</v>
      </c>
      <c r="B9" s="76"/>
      <c r="C9" s="77"/>
      <c r="D9" s="16">
        <f>D10+D57+D60+D100</f>
        <v>35062</v>
      </c>
      <c r="E9" s="16">
        <f>E10+E57+E60+E100</f>
        <v>16129</v>
      </c>
      <c r="F9" s="16">
        <f>F10+F57+F60+F100</f>
        <v>32957</v>
      </c>
      <c r="G9" s="17">
        <f>O9</f>
        <v>93.996887079115041</v>
      </c>
      <c r="H9" s="78">
        <f>P9</f>
        <v>204.33421851094434</v>
      </c>
      <c r="I9" s="79"/>
      <c r="J9" s="16">
        <f>F9-E9</f>
        <v>16828</v>
      </c>
      <c r="K9" s="18">
        <v>29515</v>
      </c>
      <c r="L9" s="19">
        <f>L10+L57+L60+L100</f>
        <v>35061778000</v>
      </c>
      <c r="M9" s="19">
        <f>M10+M57+M60+M100</f>
        <v>16128957800</v>
      </c>
      <c r="N9" s="19">
        <f>N10+N57+N60+N100</f>
        <v>32956979874.59</v>
      </c>
      <c r="O9" s="20">
        <f>N9/L9*100</f>
        <v>93.996887079115041</v>
      </c>
      <c r="P9" s="80">
        <f>N9/M9*100</f>
        <v>204.33421851094434</v>
      </c>
      <c r="Q9" s="81"/>
      <c r="R9" s="19">
        <f>N9-M9</f>
        <v>16828022074.59</v>
      </c>
    </row>
    <row r="10" spans="1:18" s="22" customFormat="1" ht="23.1" customHeight="1" x14ac:dyDescent="0.25">
      <c r="A10" s="70" t="s">
        <v>12</v>
      </c>
      <c r="B10" s="76"/>
      <c r="C10" s="77"/>
      <c r="D10" s="16">
        <f>D11+D13+D15+D18+D21+D28+D30+D33+D35+D38+D40+D44+D49+D51+D53+D55</f>
        <v>24417</v>
      </c>
      <c r="E10" s="16">
        <f>E11+E13+E15+E18+E21+E28+E30+E33+E35+E38+E40+E44+E49+E51+E53+E55</f>
        <v>4524</v>
      </c>
      <c r="F10" s="16">
        <f>F11+F13+F15+F18+F21+F28+F30+F33+F35+F38+F40+F44+F49+F51+F53+F55</f>
        <v>8927</v>
      </c>
      <c r="G10" s="17">
        <f t="shared" ref="G10:H74" si="0">O10</f>
        <v>36.561265083382004</v>
      </c>
      <c r="H10" s="78">
        <f t="shared" si="0"/>
        <v>197.34518572783577</v>
      </c>
      <c r="I10" s="79"/>
      <c r="J10" s="16">
        <f>F10-E10</f>
        <v>4403</v>
      </c>
      <c r="K10" s="21">
        <v>13376</v>
      </c>
      <c r="L10" s="19">
        <f>L11+L13+L15+L18+L21+L28+L30+L33+L35+L38+L40+L44+L49+L51+L53+L55</f>
        <v>24416540000</v>
      </c>
      <c r="M10" s="19">
        <f>M11+M13+M15+M18+M21+M28+M30+M33+M35+M38+M40+M44+M49+M51+M53+M55</f>
        <v>4523543800</v>
      </c>
      <c r="N10" s="19">
        <f>N11+N13+N15+N18+N21+N28+N30+N33+N35+N38+N40+N44+N49+N51+N53+N55</f>
        <v>8926995913.5900002</v>
      </c>
      <c r="O10" s="20">
        <f t="shared" ref="O10:O73" si="1">N10/L10*100</f>
        <v>36.561265083382004</v>
      </c>
      <c r="P10" s="80">
        <f t="shared" ref="P10:P74" si="2">N10/M10*100</f>
        <v>197.34518572783577</v>
      </c>
      <c r="Q10" s="81"/>
      <c r="R10" s="19">
        <f t="shared" ref="R10:R74" si="3">N10-M10</f>
        <v>4403452113.5900002</v>
      </c>
    </row>
    <row r="11" spans="1:18" s="25" customFormat="1" ht="23.1" customHeight="1" x14ac:dyDescent="0.25">
      <c r="A11" s="70" t="s">
        <v>13</v>
      </c>
      <c r="B11" s="76"/>
      <c r="C11" s="77"/>
      <c r="D11" s="16">
        <f>D12</f>
        <v>10757</v>
      </c>
      <c r="E11" s="16">
        <f>E12</f>
        <v>-79</v>
      </c>
      <c r="F11" s="16">
        <f>F12</f>
        <v>-51</v>
      </c>
      <c r="G11" s="23" t="str">
        <f t="shared" si="0"/>
        <v>反餘為絀</v>
      </c>
      <c r="H11" s="78" t="str">
        <f t="shared" si="0"/>
        <v>--</v>
      </c>
      <c r="I11" s="79"/>
      <c r="J11" s="16">
        <f>J12</f>
        <v>28</v>
      </c>
      <c r="K11" s="21">
        <v>3173</v>
      </c>
      <c r="L11" s="19">
        <f>L12</f>
        <v>10756642000</v>
      </c>
      <c r="M11" s="19">
        <f>M12</f>
        <v>-78615000</v>
      </c>
      <c r="N11" s="19">
        <f>N12</f>
        <v>-50625424</v>
      </c>
      <c r="O11" s="24" t="s">
        <v>14</v>
      </c>
      <c r="P11" s="101" t="str">
        <f>P12</f>
        <v>--</v>
      </c>
      <c r="Q11" s="87"/>
      <c r="R11" s="19">
        <f t="shared" si="3"/>
        <v>27989576</v>
      </c>
    </row>
    <row r="12" spans="1:18" s="31" customFormat="1" ht="23.1" customHeight="1" x14ac:dyDescent="0.25">
      <c r="A12" s="61" t="s">
        <v>15</v>
      </c>
      <c r="B12" s="62"/>
      <c r="C12" s="63"/>
      <c r="D12" s="26">
        <v>10757</v>
      </c>
      <c r="E12" s="26">
        <v>-79</v>
      </c>
      <c r="F12" s="26">
        <v>-51</v>
      </c>
      <c r="G12" s="27" t="str">
        <f t="shared" si="0"/>
        <v>反餘為絀</v>
      </c>
      <c r="H12" s="82" t="str">
        <f t="shared" si="0"/>
        <v>--</v>
      </c>
      <c r="I12" s="83"/>
      <c r="J12" s="26">
        <f t="shared" ref="J12:J40" si="4">F12-E12</f>
        <v>28</v>
      </c>
      <c r="K12" s="28">
        <v>3173</v>
      </c>
      <c r="L12" s="29">
        <v>10756642000</v>
      </c>
      <c r="M12" s="29">
        <v>-78615000</v>
      </c>
      <c r="N12" s="29">
        <v>-50625424</v>
      </c>
      <c r="O12" s="30" t="s">
        <v>14</v>
      </c>
      <c r="P12" s="92" t="s">
        <v>16</v>
      </c>
      <c r="Q12" s="93"/>
      <c r="R12" s="19">
        <f t="shared" si="3"/>
        <v>27989576</v>
      </c>
    </row>
    <row r="13" spans="1:18" s="32" customFormat="1" ht="23.1" customHeight="1" x14ac:dyDescent="0.25">
      <c r="A13" s="70" t="s">
        <v>17</v>
      </c>
      <c r="B13" s="76"/>
      <c r="C13" s="77"/>
      <c r="D13" s="16">
        <f>SUM(D14:D14)</f>
        <v>-4640</v>
      </c>
      <c r="E13" s="16">
        <f>SUM(E14:E14)</f>
        <v>-447</v>
      </c>
      <c r="F13" s="16">
        <f>SUM(F14:F14)</f>
        <v>-528</v>
      </c>
      <c r="G13" s="17" t="str">
        <f t="shared" si="0"/>
        <v>--</v>
      </c>
      <c r="H13" s="78" t="str">
        <f t="shared" si="0"/>
        <v>--</v>
      </c>
      <c r="I13" s="79"/>
      <c r="J13" s="16">
        <f t="shared" si="4"/>
        <v>-81</v>
      </c>
      <c r="K13" s="21">
        <v>1149</v>
      </c>
      <c r="L13" s="19">
        <f>SUM(L14:L14)</f>
        <v>-4639896000</v>
      </c>
      <c r="M13" s="19">
        <f>SUM(M14:M14)</f>
        <v>-446672000</v>
      </c>
      <c r="N13" s="19">
        <f>SUM(N14:N14)</f>
        <v>-527806230</v>
      </c>
      <c r="O13" s="20" t="str">
        <f>O14</f>
        <v>--</v>
      </c>
      <c r="P13" s="101" t="str">
        <f>P14</f>
        <v>--</v>
      </c>
      <c r="Q13" s="87"/>
      <c r="R13" s="19">
        <f t="shared" si="3"/>
        <v>-81134230</v>
      </c>
    </row>
    <row r="14" spans="1:18" s="31" customFormat="1" ht="23.1" customHeight="1" x14ac:dyDescent="0.25">
      <c r="A14" s="61" t="s">
        <v>18</v>
      </c>
      <c r="B14" s="62"/>
      <c r="C14" s="63"/>
      <c r="D14" s="26">
        <v>-4640</v>
      </c>
      <c r="E14" s="26">
        <v>-447</v>
      </c>
      <c r="F14" s="26">
        <v>-528</v>
      </c>
      <c r="G14" s="33" t="str">
        <f t="shared" si="0"/>
        <v>--</v>
      </c>
      <c r="H14" s="82" t="str">
        <f t="shared" si="0"/>
        <v>--</v>
      </c>
      <c r="I14" s="83"/>
      <c r="J14" s="26">
        <f t="shared" si="4"/>
        <v>-81</v>
      </c>
      <c r="K14" s="28">
        <v>1050</v>
      </c>
      <c r="L14" s="29">
        <v>-4639896000</v>
      </c>
      <c r="M14" s="29">
        <v>-446672000</v>
      </c>
      <c r="N14" s="29">
        <v>-527806230</v>
      </c>
      <c r="O14" s="34" t="s">
        <v>19</v>
      </c>
      <c r="P14" s="92" t="s">
        <v>20</v>
      </c>
      <c r="Q14" s="93"/>
      <c r="R14" s="19">
        <f t="shared" si="3"/>
        <v>-81134230</v>
      </c>
    </row>
    <row r="15" spans="1:18" s="32" customFormat="1" ht="23.1" customHeight="1" x14ac:dyDescent="0.25">
      <c r="A15" s="70" t="s">
        <v>21</v>
      </c>
      <c r="B15" s="76"/>
      <c r="C15" s="77"/>
      <c r="D15" s="16">
        <f>SUM(D16:D17)</f>
        <v>-941</v>
      </c>
      <c r="E15" s="16">
        <f>SUM(E16:E17)</f>
        <v>-129</v>
      </c>
      <c r="F15" s="16">
        <f>SUM(F16:F17)</f>
        <v>-2295</v>
      </c>
      <c r="G15" s="17" t="str">
        <f t="shared" si="0"/>
        <v>--</v>
      </c>
      <c r="H15" s="78" t="str">
        <f t="shared" si="0"/>
        <v>--</v>
      </c>
      <c r="I15" s="79"/>
      <c r="J15" s="16">
        <f t="shared" si="4"/>
        <v>-2166</v>
      </c>
      <c r="K15" s="21">
        <v>-286</v>
      </c>
      <c r="L15" s="19">
        <f>SUM(L16:L17)</f>
        <v>-940832000</v>
      </c>
      <c r="M15" s="19">
        <f>SUM(M16:M17)</f>
        <v>-128947000</v>
      </c>
      <c r="N15" s="19">
        <f>SUM(N16:N17)</f>
        <v>-2294912021.5700002</v>
      </c>
      <c r="O15" s="34" t="s">
        <v>20</v>
      </c>
      <c r="P15" s="92" t="s">
        <v>20</v>
      </c>
      <c r="Q15" s="93"/>
      <c r="R15" s="19">
        <f t="shared" si="3"/>
        <v>-2165965021.5700002</v>
      </c>
    </row>
    <row r="16" spans="1:18" s="31" customFormat="1" ht="23.1" customHeight="1" x14ac:dyDescent="0.25">
      <c r="A16" s="61" t="s">
        <v>22</v>
      </c>
      <c r="B16" s="62"/>
      <c r="C16" s="63"/>
      <c r="D16" s="26">
        <v>1000</v>
      </c>
      <c r="E16" s="26">
        <v>149</v>
      </c>
      <c r="F16" s="26">
        <v>150</v>
      </c>
      <c r="G16" s="33">
        <f t="shared" si="0"/>
        <v>14.979637680681343</v>
      </c>
      <c r="H16" s="82">
        <f t="shared" si="0"/>
        <v>100.32154367255126</v>
      </c>
      <c r="I16" s="83"/>
      <c r="J16" s="26">
        <f t="shared" si="4"/>
        <v>1</v>
      </c>
      <c r="K16" s="28">
        <v>-3</v>
      </c>
      <c r="L16" s="29">
        <v>1000380000</v>
      </c>
      <c r="M16" s="29">
        <v>149373000</v>
      </c>
      <c r="N16" s="29">
        <v>149853299.43000001</v>
      </c>
      <c r="O16" s="20">
        <f t="shared" si="1"/>
        <v>14.979637680681343</v>
      </c>
      <c r="P16" s="80">
        <f t="shared" si="2"/>
        <v>100.32154367255126</v>
      </c>
      <c r="Q16" s="81"/>
      <c r="R16" s="19">
        <f t="shared" si="3"/>
        <v>480299.43000000715</v>
      </c>
    </row>
    <row r="17" spans="1:18" s="31" customFormat="1" ht="23.1" customHeight="1" x14ac:dyDescent="0.25">
      <c r="A17" s="61" t="s">
        <v>23</v>
      </c>
      <c r="B17" s="62"/>
      <c r="C17" s="63"/>
      <c r="D17" s="26">
        <v>-1941</v>
      </c>
      <c r="E17" s="26">
        <v>-278</v>
      </c>
      <c r="F17" s="26">
        <v>-2445</v>
      </c>
      <c r="G17" s="33" t="str">
        <f t="shared" si="0"/>
        <v>--</v>
      </c>
      <c r="H17" s="82" t="str">
        <f t="shared" si="0"/>
        <v>--</v>
      </c>
      <c r="I17" s="83"/>
      <c r="J17" s="26">
        <f t="shared" si="4"/>
        <v>-2167</v>
      </c>
      <c r="K17" s="28">
        <v>-283</v>
      </c>
      <c r="L17" s="29">
        <v>-1941212000</v>
      </c>
      <c r="M17" s="29">
        <v>-278320000</v>
      </c>
      <c r="N17" s="29">
        <v>-2444765321</v>
      </c>
      <c r="O17" s="34" t="s">
        <v>24</v>
      </c>
      <c r="P17" s="92" t="s">
        <v>20</v>
      </c>
      <c r="Q17" s="93"/>
      <c r="R17" s="19">
        <f t="shared" si="3"/>
        <v>-2166445321</v>
      </c>
    </row>
    <row r="18" spans="1:18" s="32" customFormat="1" ht="23.1" customHeight="1" x14ac:dyDescent="0.25">
      <c r="A18" s="70" t="s">
        <v>25</v>
      </c>
      <c r="B18" s="76"/>
      <c r="C18" s="77"/>
      <c r="D18" s="16">
        <f>SUM(D19:D20)</f>
        <v>183</v>
      </c>
      <c r="E18" s="16">
        <f>SUM(E19:E20)</f>
        <v>6</v>
      </c>
      <c r="F18" s="16">
        <f>SUM(F19:F20)</f>
        <v>7</v>
      </c>
      <c r="G18" s="17">
        <f t="shared" si="0"/>
        <v>3.5988943737980832</v>
      </c>
      <c r="H18" s="78">
        <f t="shared" si="0"/>
        <v>110.38040665434382</v>
      </c>
      <c r="I18" s="79"/>
      <c r="J18" s="16">
        <f t="shared" si="4"/>
        <v>1</v>
      </c>
      <c r="K18" s="21">
        <v>14</v>
      </c>
      <c r="L18" s="19">
        <f>SUM(L19:L20)</f>
        <v>182521000</v>
      </c>
      <c r="M18" s="19">
        <f>SUM(M19:M20)</f>
        <v>5951000</v>
      </c>
      <c r="N18" s="19">
        <f>SUM(N19:N20)</f>
        <v>6568738</v>
      </c>
      <c r="O18" s="20">
        <f t="shared" si="1"/>
        <v>3.5988943737980832</v>
      </c>
      <c r="P18" s="80">
        <f t="shared" si="2"/>
        <v>110.38040665434382</v>
      </c>
      <c r="Q18" s="81"/>
      <c r="R18" s="19">
        <f t="shared" si="3"/>
        <v>617738</v>
      </c>
    </row>
    <row r="19" spans="1:18" s="31" customFormat="1" ht="23.1" customHeight="1" x14ac:dyDescent="0.25">
      <c r="A19" s="61" t="s">
        <v>26</v>
      </c>
      <c r="B19" s="62"/>
      <c r="C19" s="63"/>
      <c r="D19" s="26">
        <v>127</v>
      </c>
      <c r="E19" s="26">
        <v>-1</v>
      </c>
      <c r="F19" s="35">
        <v>0</v>
      </c>
      <c r="G19" s="33">
        <f t="shared" si="0"/>
        <v>1.9870376349590102E-2</v>
      </c>
      <c r="H19" s="64" t="str">
        <f t="shared" si="0"/>
        <v>轉絀為餘</v>
      </c>
      <c r="I19" s="65"/>
      <c r="J19" s="26">
        <f t="shared" si="4"/>
        <v>1</v>
      </c>
      <c r="K19" s="28">
        <v>12</v>
      </c>
      <c r="L19" s="29">
        <v>126983000</v>
      </c>
      <c r="M19" s="29">
        <v>-777000</v>
      </c>
      <c r="N19" s="29">
        <v>25232</v>
      </c>
      <c r="O19" s="20">
        <f t="shared" si="1"/>
        <v>1.9870376349590102E-2</v>
      </c>
      <c r="P19" s="66" t="s">
        <v>27</v>
      </c>
      <c r="Q19" s="67"/>
      <c r="R19" s="19">
        <f t="shared" si="3"/>
        <v>802232</v>
      </c>
    </row>
    <row r="20" spans="1:18" s="31" customFormat="1" ht="23.1" customHeight="1" x14ac:dyDescent="0.25">
      <c r="A20" s="61" t="s">
        <v>28</v>
      </c>
      <c r="B20" s="62"/>
      <c r="C20" s="63"/>
      <c r="D20" s="26">
        <v>56</v>
      </c>
      <c r="E20" s="26">
        <v>7</v>
      </c>
      <c r="F20" s="26">
        <v>7</v>
      </c>
      <c r="G20" s="33">
        <f t="shared" si="0"/>
        <v>11.782033922719579</v>
      </c>
      <c r="H20" s="82">
        <f t="shared" si="0"/>
        <v>97.257818073721751</v>
      </c>
      <c r="I20" s="83"/>
      <c r="J20" s="35">
        <v>0</v>
      </c>
      <c r="K20" s="28">
        <v>2</v>
      </c>
      <c r="L20" s="29">
        <v>55538000</v>
      </c>
      <c r="M20" s="29">
        <v>6728000</v>
      </c>
      <c r="N20" s="29">
        <v>6543506</v>
      </c>
      <c r="O20" s="20">
        <f t="shared" si="1"/>
        <v>11.782033922719579</v>
      </c>
      <c r="P20" s="80">
        <f t="shared" si="2"/>
        <v>97.257818073721751</v>
      </c>
      <c r="Q20" s="81"/>
      <c r="R20" s="19">
        <f t="shared" si="3"/>
        <v>-184494</v>
      </c>
    </row>
    <row r="21" spans="1:18" s="32" customFormat="1" ht="23.1" customHeight="1" x14ac:dyDescent="0.25">
      <c r="A21" s="70" t="s">
        <v>29</v>
      </c>
      <c r="B21" s="76"/>
      <c r="C21" s="77"/>
      <c r="D21" s="16">
        <f>SUM(D22:D27)</f>
        <v>-7970</v>
      </c>
      <c r="E21" s="16">
        <f>SUM(E22:E27)</f>
        <v>114</v>
      </c>
      <c r="F21" s="16">
        <f>SUM(F22:F27)</f>
        <v>3998</v>
      </c>
      <c r="G21" s="23" t="str">
        <f t="shared" si="0"/>
        <v>轉絀為餘</v>
      </c>
      <c r="H21" s="78">
        <f t="shared" si="0"/>
        <v>3495.130336559982</v>
      </c>
      <c r="I21" s="79"/>
      <c r="J21" s="16">
        <f t="shared" si="4"/>
        <v>3884</v>
      </c>
      <c r="K21" s="21">
        <v>4911</v>
      </c>
      <c r="L21" s="19">
        <f>SUM(L22:L27)</f>
        <v>-7969646000</v>
      </c>
      <c r="M21" s="19">
        <f>SUM(M22:M27)</f>
        <v>114380800</v>
      </c>
      <c r="N21" s="19">
        <f>SUM(N22:N27)</f>
        <v>3997758040</v>
      </c>
      <c r="O21" s="36" t="s">
        <v>27</v>
      </c>
      <c r="P21" s="80">
        <f t="shared" si="2"/>
        <v>3495.130336559982</v>
      </c>
      <c r="Q21" s="81"/>
      <c r="R21" s="19">
        <f t="shared" si="3"/>
        <v>3883377240</v>
      </c>
    </row>
    <row r="22" spans="1:18" s="31" customFormat="1" ht="23.1" customHeight="1" x14ac:dyDescent="0.25">
      <c r="A22" s="98" t="s">
        <v>30</v>
      </c>
      <c r="B22" s="99"/>
      <c r="C22" s="100"/>
      <c r="D22" s="37">
        <v>-6143</v>
      </c>
      <c r="E22" s="37">
        <v>-164</v>
      </c>
      <c r="F22" s="37">
        <v>1985</v>
      </c>
      <c r="G22" s="27" t="str">
        <f t="shared" si="0"/>
        <v>轉絀為餘</v>
      </c>
      <c r="H22" s="94" t="str">
        <f t="shared" si="0"/>
        <v>轉絀為餘</v>
      </c>
      <c r="I22" s="95"/>
      <c r="J22" s="37">
        <f t="shared" si="4"/>
        <v>2149</v>
      </c>
      <c r="K22" s="28">
        <v>2490</v>
      </c>
      <c r="L22" s="29">
        <v>-6142677000</v>
      </c>
      <c r="M22" s="29">
        <v>-163789200</v>
      </c>
      <c r="N22" s="29">
        <v>1984564576</v>
      </c>
      <c r="O22" s="36" t="s">
        <v>27</v>
      </c>
      <c r="P22" s="66" t="s">
        <v>27</v>
      </c>
      <c r="Q22" s="67"/>
      <c r="R22" s="19">
        <f t="shared" si="3"/>
        <v>2148353776</v>
      </c>
    </row>
    <row r="23" spans="1:18" s="31" customFormat="1" ht="23.1" customHeight="1" x14ac:dyDescent="0.25">
      <c r="A23" s="61" t="s">
        <v>31</v>
      </c>
      <c r="B23" s="62"/>
      <c r="C23" s="63"/>
      <c r="D23" s="26">
        <v>2059</v>
      </c>
      <c r="E23" s="26">
        <v>661</v>
      </c>
      <c r="F23" s="26">
        <v>652</v>
      </c>
      <c r="G23" s="33">
        <f t="shared" si="0"/>
        <v>31.682868361833776</v>
      </c>
      <c r="H23" s="82">
        <f t="shared" si="0"/>
        <v>98.698939693057099</v>
      </c>
      <c r="I23" s="83"/>
      <c r="J23" s="26">
        <f t="shared" si="4"/>
        <v>-9</v>
      </c>
      <c r="K23" s="28">
        <v>197</v>
      </c>
      <c r="L23" s="29">
        <v>2059266000</v>
      </c>
      <c r="M23" s="29">
        <v>661035000</v>
      </c>
      <c r="N23" s="29">
        <v>652434536</v>
      </c>
      <c r="O23" s="20">
        <f t="shared" si="1"/>
        <v>31.682868361833776</v>
      </c>
      <c r="P23" s="80">
        <f t="shared" si="2"/>
        <v>98.698939693057099</v>
      </c>
      <c r="Q23" s="81"/>
      <c r="R23" s="19">
        <f t="shared" si="3"/>
        <v>-8600464</v>
      </c>
    </row>
    <row r="24" spans="1:18" s="31" customFormat="1" ht="23.1" customHeight="1" x14ac:dyDescent="0.25">
      <c r="A24" s="61" t="s">
        <v>32</v>
      </c>
      <c r="B24" s="62"/>
      <c r="C24" s="63"/>
      <c r="D24" s="26">
        <f>'[4]03非營業特種基金餘絀情形表'!D74</f>
        <v>127</v>
      </c>
      <c r="E24" s="26">
        <v>195</v>
      </c>
      <c r="F24" s="26">
        <v>275</v>
      </c>
      <c r="G24" s="33">
        <f t="shared" si="0"/>
        <v>216.66771822454967</v>
      </c>
      <c r="H24" s="82">
        <f t="shared" si="0"/>
        <v>140.76241225598196</v>
      </c>
      <c r="I24" s="83"/>
      <c r="J24" s="26">
        <f t="shared" si="4"/>
        <v>80</v>
      </c>
      <c r="K24" s="28">
        <v>194</v>
      </c>
      <c r="L24" s="29">
        <v>126796000</v>
      </c>
      <c r="M24" s="29">
        <v>195170000</v>
      </c>
      <c r="N24" s="29">
        <v>274726000</v>
      </c>
      <c r="O24" s="20">
        <f t="shared" si="1"/>
        <v>216.66771822454967</v>
      </c>
      <c r="P24" s="80">
        <f t="shared" si="2"/>
        <v>140.76241225598196</v>
      </c>
      <c r="Q24" s="81"/>
      <c r="R24" s="19">
        <f t="shared" si="3"/>
        <v>79556000</v>
      </c>
    </row>
    <row r="25" spans="1:18" s="31" customFormat="1" ht="23.1" customHeight="1" x14ac:dyDescent="0.25">
      <c r="A25" s="61" t="s">
        <v>33</v>
      </c>
      <c r="B25" s="62"/>
      <c r="C25" s="63"/>
      <c r="D25" s="26">
        <v>8</v>
      </c>
      <c r="E25" s="26">
        <v>1</v>
      </c>
      <c r="F25" s="35">
        <v>0</v>
      </c>
      <c r="G25" s="33">
        <f t="shared" si="0"/>
        <v>1.2243466666666667</v>
      </c>
      <c r="H25" s="82">
        <f t="shared" si="0"/>
        <v>7.3284916201117323</v>
      </c>
      <c r="I25" s="83"/>
      <c r="J25" s="26">
        <f>F25-E25</f>
        <v>-1</v>
      </c>
      <c r="K25" s="28">
        <v>21</v>
      </c>
      <c r="L25" s="29">
        <v>7500000</v>
      </c>
      <c r="M25" s="29">
        <v>1253000</v>
      </c>
      <c r="N25" s="29">
        <v>91826</v>
      </c>
      <c r="O25" s="20">
        <f t="shared" si="1"/>
        <v>1.2243466666666667</v>
      </c>
      <c r="P25" s="80">
        <f t="shared" si="2"/>
        <v>7.3284916201117323</v>
      </c>
      <c r="Q25" s="81"/>
      <c r="R25" s="19">
        <f t="shared" si="3"/>
        <v>-1161174</v>
      </c>
    </row>
    <row r="26" spans="1:18" s="31" customFormat="1" ht="23.1" customHeight="1" x14ac:dyDescent="0.25">
      <c r="A26" s="61" t="s">
        <v>34</v>
      </c>
      <c r="B26" s="62"/>
      <c r="C26" s="63"/>
      <c r="D26" s="26">
        <v>-432</v>
      </c>
      <c r="E26" s="26">
        <v>-94</v>
      </c>
      <c r="F26" s="26">
        <v>32</v>
      </c>
      <c r="G26" s="27" t="str">
        <f t="shared" si="0"/>
        <v>轉絀為餘</v>
      </c>
      <c r="H26" s="94" t="str">
        <f t="shared" si="0"/>
        <v>轉絀為餘</v>
      </c>
      <c r="I26" s="95"/>
      <c r="J26" s="26">
        <f t="shared" si="4"/>
        <v>126</v>
      </c>
      <c r="K26" s="28">
        <v>186</v>
      </c>
      <c r="L26" s="29">
        <v>-431702000</v>
      </c>
      <c r="M26" s="29">
        <v>-93727000</v>
      </c>
      <c r="N26" s="29">
        <v>31832456</v>
      </c>
      <c r="O26" s="36" t="s">
        <v>27</v>
      </c>
      <c r="P26" s="66" t="s">
        <v>27</v>
      </c>
      <c r="Q26" s="67"/>
      <c r="R26" s="19">
        <f t="shared" si="3"/>
        <v>125559456</v>
      </c>
    </row>
    <row r="27" spans="1:18" s="31" customFormat="1" ht="23.1" customHeight="1" x14ac:dyDescent="0.25">
      <c r="A27" s="61" t="s">
        <v>35</v>
      </c>
      <c r="B27" s="62"/>
      <c r="C27" s="63"/>
      <c r="D27" s="26">
        <v>-3589</v>
      </c>
      <c r="E27" s="26">
        <v>-485</v>
      </c>
      <c r="F27" s="26">
        <v>1054</v>
      </c>
      <c r="G27" s="27" t="str">
        <f t="shared" si="0"/>
        <v>轉絀為餘</v>
      </c>
      <c r="H27" s="94" t="str">
        <f t="shared" si="0"/>
        <v>轉絀為餘</v>
      </c>
      <c r="I27" s="95"/>
      <c r="J27" s="26">
        <f t="shared" si="4"/>
        <v>1539</v>
      </c>
      <c r="K27" s="28">
        <v>1823</v>
      </c>
      <c r="L27" s="29">
        <v>-3588829000</v>
      </c>
      <c r="M27" s="29">
        <v>-485561000</v>
      </c>
      <c r="N27" s="29">
        <v>1054108646</v>
      </c>
      <c r="O27" s="36" t="s">
        <v>27</v>
      </c>
      <c r="P27" s="66" t="s">
        <v>27</v>
      </c>
      <c r="Q27" s="67"/>
      <c r="R27" s="19">
        <f t="shared" si="3"/>
        <v>1539669646</v>
      </c>
    </row>
    <row r="28" spans="1:18" s="32" customFormat="1" ht="23.1" customHeight="1" x14ac:dyDescent="0.25">
      <c r="A28" s="70" t="s">
        <v>36</v>
      </c>
      <c r="B28" s="76"/>
      <c r="C28" s="77"/>
      <c r="D28" s="16">
        <f>D29</f>
        <v>-47</v>
      </c>
      <c r="E28" s="16">
        <f>E29</f>
        <v>8</v>
      </c>
      <c r="F28" s="16">
        <f>F29</f>
        <v>16</v>
      </c>
      <c r="G28" s="23" t="str">
        <f t="shared" si="0"/>
        <v>轉絀為餘</v>
      </c>
      <c r="H28" s="78">
        <f t="shared" si="0"/>
        <v>196.1702098596796</v>
      </c>
      <c r="I28" s="79"/>
      <c r="J28" s="16">
        <f t="shared" si="4"/>
        <v>8</v>
      </c>
      <c r="K28" s="21">
        <v>47</v>
      </c>
      <c r="L28" s="19">
        <f>L29</f>
        <v>-46581000</v>
      </c>
      <c r="M28" s="19">
        <f>M29</f>
        <v>8053000</v>
      </c>
      <c r="N28" s="19">
        <f>N29</f>
        <v>15797587</v>
      </c>
      <c r="O28" s="36" t="s">
        <v>27</v>
      </c>
      <c r="P28" s="80">
        <f t="shared" si="2"/>
        <v>196.1702098596796</v>
      </c>
      <c r="Q28" s="81"/>
      <c r="R28" s="19">
        <f t="shared" si="3"/>
        <v>7744587</v>
      </c>
    </row>
    <row r="29" spans="1:18" s="31" customFormat="1" ht="23.1" customHeight="1" x14ac:dyDescent="0.25">
      <c r="A29" s="61" t="s">
        <v>37</v>
      </c>
      <c r="B29" s="62"/>
      <c r="C29" s="63"/>
      <c r="D29" s="26">
        <v>-47</v>
      </c>
      <c r="E29" s="26">
        <v>8</v>
      </c>
      <c r="F29" s="26">
        <v>16</v>
      </c>
      <c r="G29" s="27" t="str">
        <f t="shared" si="0"/>
        <v>轉絀為餘</v>
      </c>
      <c r="H29" s="82">
        <f t="shared" si="0"/>
        <v>196.1702098596796</v>
      </c>
      <c r="I29" s="83"/>
      <c r="J29" s="26">
        <f t="shared" si="4"/>
        <v>8</v>
      </c>
      <c r="K29" s="28">
        <v>47</v>
      </c>
      <c r="L29" s="29">
        <v>-46581000</v>
      </c>
      <c r="M29" s="29">
        <v>8053000</v>
      </c>
      <c r="N29" s="29">
        <v>15797587</v>
      </c>
      <c r="O29" s="36" t="s">
        <v>27</v>
      </c>
      <c r="P29" s="80">
        <f t="shared" si="2"/>
        <v>196.1702098596796</v>
      </c>
      <c r="Q29" s="81"/>
      <c r="R29" s="19">
        <f t="shared" si="3"/>
        <v>7744587</v>
      </c>
    </row>
    <row r="30" spans="1:18" s="32" customFormat="1" ht="23.1" customHeight="1" x14ac:dyDescent="0.25">
      <c r="A30" s="70" t="s">
        <v>38</v>
      </c>
      <c r="B30" s="76"/>
      <c r="C30" s="77"/>
      <c r="D30" s="16">
        <f>SUM(D31:D32)</f>
        <v>-1366</v>
      </c>
      <c r="E30" s="16">
        <f>SUM(E31:E32)</f>
        <v>429</v>
      </c>
      <c r="F30" s="16">
        <f>SUM(F31:F32)</f>
        <v>185</v>
      </c>
      <c r="G30" s="23" t="str">
        <f t="shared" si="0"/>
        <v>轉絀為餘</v>
      </c>
      <c r="H30" s="78">
        <f t="shared" si="0"/>
        <v>43.142339292089495</v>
      </c>
      <c r="I30" s="79"/>
      <c r="J30" s="16">
        <f t="shared" si="4"/>
        <v>-244</v>
      </c>
      <c r="K30" s="21">
        <v>202</v>
      </c>
      <c r="L30" s="19">
        <f>SUM(L31:L32)</f>
        <v>-1366276000</v>
      </c>
      <c r="M30" s="19">
        <f>SUM(M31:M32)</f>
        <v>428557000</v>
      </c>
      <c r="N30" s="19">
        <f>SUM(N31:N32)</f>
        <v>184889515</v>
      </c>
      <c r="O30" s="36" t="s">
        <v>27</v>
      </c>
      <c r="P30" s="80">
        <f t="shared" si="2"/>
        <v>43.142339292089495</v>
      </c>
      <c r="Q30" s="81"/>
      <c r="R30" s="19">
        <f t="shared" si="3"/>
        <v>-243667485</v>
      </c>
    </row>
    <row r="31" spans="1:18" s="31" customFormat="1" ht="23.1" customHeight="1" x14ac:dyDescent="0.25">
      <c r="A31" s="61" t="s">
        <v>39</v>
      </c>
      <c r="B31" s="62"/>
      <c r="C31" s="63"/>
      <c r="D31" s="26">
        <v>-252</v>
      </c>
      <c r="E31" s="26">
        <v>-87</v>
      </c>
      <c r="F31" s="26">
        <v>-463</v>
      </c>
      <c r="G31" s="33" t="str">
        <f t="shared" si="0"/>
        <v>--</v>
      </c>
      <c r="H31" s="82" t="str">
        <f t="shared" si="0"/>
        <v>--</v>
      </c>
      <c r="I31" s="83"/>
      <c r="J31" s="26">
        <f t="shared" si="4"/>
        <v>-376</v>
      </c>
      <c r="K31" s="28">
        <v>87</v>
      </c>
      <c r="L31" s="29">
        <v>-251822000</v>
      </c>
      <c r="M31" s="29">
        <v>-87613000</v>
      </c>
      <c r="N31" s="29">
        <v>-463557673</v>
      </c>
      <c r="O31" s="34" t="s">
        <v>19</v>
      </c>
      <c r="P31" s="92" t="s">
        <v>40</v>
      </c>
      <c r="Q31" s="93"/>
      <c r="R31" s="19">
        <f t="shared" si="3"/>
        <v>-375944673</v>
      </c>
    </row>
    <row r="32" spans="1:18" s="31" customFormat="1" ht="23.1" customHeight="1" x14ac:dyDescent="0.25">
      <c r="A32" s="61" t="s">
        <v>41</v>
      </c>
      <c r="B32" s="62"/>
      <c r="C32" s="63"/>
      <c r="D32" s="26">
        <v>-1114</v>
      </c>
      <c r="E32" s="26">
        <v>516</v>
      </c>
      <c r="F32" s="26">
        <v>648</v>
      </c>
      <c r="G32" s="27" t="str">
        <f t="shared" si="0"/>
        <v>轉絀為餘</v>
      </c>
      <c r="H32" s="82">
        <f t="shared" si="0"/>
        <v>125.62667105798478</v>
      </c>
      <c r="I32" s="83"/>
      <c r="J32" s="26">
        <f t="shared" si="4"/>
        <v>132</v>
      </c>
      <c r="K32" s="28">
        <v>115</v>
      </c>
      <c r="L32" s="29">
        <v>-1114454000</v>
      </c>
      <c r="M32" s="29">
        <v>516170000</v>
      </c>
      <c r="N32" s="29">
        <v>648447188</v>
      </c>
      <c r="O32" s="36" t="s">
        <v>27</v>
      </c>
      <c r="P32" s="80">
        <f t="shared" si="2"/>
        <v>125.62667105798478</v>
      </c>
      <c r="Q32" s="81"/>
      <c r="R32" s="19">
        <f t="shared" si="3"/>
        <v>132277188</v>
      </c>
    </row>
    <row r="33" spans="1:18" s="32" customFormat="1" ht="23.1" customHeight="1" x14ac:dyDescent="0.25">
      <c r="A33" s="70" t="s">
        <v>42</v>
      </c>
      <c r="B33" s="76"/>
      <c r="C33" s="77"/>
      <c r="D33" s="16">
        <f>D34</f>
        <v>23022</v>
      </c>
      <c r="E33" s="16">
        <f>E34</f>
        <v>3235</v>
      </c>
      <c r="F33" s="16">
        <f>F34</f>
        <v>4948</v>
      </c>
      <c r="G33" s="17">
        <f t="shared" si="0"/>
        <v>21.491381655725359</v>
      </c>
      <c r="H33" s="78">
        <f t="shared" si="0"/>
        <v>152.94081153840091</v>
      </c>
      <c r="I33" s="79"/>
      <c r="J33" s="16">
        <f t="shared" si="4"/>
        <v>1713</v>
      </c>
      <c r="K33" s="21">
        <v>2517</v>
      </c>
      <c r="L33" s="19">
        <f>L34</f>
        <v>23021777000</v>
      </c>
      <c r="M33" s="19">
        <f>M34</f>
        <v>3235041000</v>
      </c>
      <c r="N33" s="19">
        <f>N34</f>
        <v>4947697959</v>
      </c>
      <c r="O33" s="20">
        <f t="shared" si="1"/>
        <v>21.491381655725359</v>
      </c>
      <c r="P33" s="80">
        <f t="shared" si="2"/>
        <v>152.94081153840091</v>
      </c>
      <c r="Q33" s="81"/>
      <c r="R33" s="19">
        <f t="shared" si="3"/>
        <v>1712656959</v>
      </c>
    </row>
    <row r="34" spans="1:18" s="31" customFormat="1" ht="23.1" customHeight="1" x14ac:dyDescent="0.25">
      <c r="A34" s="61" t="s">
        <v>43</v>
      </c>
      <c r="B34" s="62"/>
      <c r="C34" s="63"/>
      <c r="D34" s="26">
        <v>23022</v>
      </c>
      <c r="E34" s="26">
        <v>3235</v>
      </c>
      <c r="F34" s="26">
        <v>4948</v>
      </c>
      <c r="G34" s="33">
        <f t="shared" si="0"/>
        <v>21.491381655725359</v>
      </c>
      <c r="H34" s="82">
        <f t="shared" si="0"/>
        <v>152.94081153840091</v>
      </c>
      <c r="I34" s="83"/>
      <c r="J34" s="26">
        <f t="shared" si="4"/>
        <v>1713</v>
      </c>
      <c r="K34" s="28">
        <v>2517</v>
      </c>
      <c r="L34" s="29">
        <v>23021777000</v>
      </c>
      <c r="M34" s="29">
        <v>3235041000</v>
      </c>
      <c r="N34" s="29">
        <v>4947697959</v>
      </c>
      <c r="O34" s="20">
        <f t="shared" si="1"/>
        <v>21.491381655725359</v>
      </c>
      <c r="P34" s="80">
        <f t="shared" si="2"/>
        <v>152.94081153840091</v>
      </c>
      <c r="Q34" s="81"/>
      <c r="R34" s="19">
        <f t="shared" si="3"/>
        <v>1712656959</v>
      </c>
    </row>
    <row r="35" spans="1:18" s="32" customFormat="1" ht="23.1" customHeight="1" x14ac:dyDescent="0.25">
      <c r="A35" s="70" t="s">
        <v>44</v>
      </c>
      <c r="B35" s="76"/>
      <c r="C35" s="77"/>
      <c r="D35" s="16">
        <f>SUM(D36:D37)</f>
        <v>1866</v>
      </c>
      <c r="E35" s="16">
        <f>SUM(E36:E37)</f>
        <v>184</v>
      </c>
      <c r="F35" s="16">
        <f>SUM(F36:F37)</f>
        <v>764</v>
      </c>
      <c r="G35" s="17">
        <f t="shared" si="0"/>
        <v>40.944932114135284</v>
      </c>
      <c r="H35" s="78">
        <f t="shared" si="0"/>
        <v>416.27961161874561</v>
      </c>
      <c r="I35" s="79"/>
      <c r="J35" s="16">
        <f t="shared" si="4"/>
        <v>580</v>
      </c>
      <c r="K35" s="21">
        <v>859</v>
      </c>
      <c r="L35" s="19">
        <f>SUM(L36:L37)</f>
        <v>1865926000</v>
      </c>
      <c r="M35" s="19">
        <f>SUM(M36:M37)</f>
        <v>183531000</v>
      </c>
      <c r="N35" s="19">
        <f>SUM(N36:N37)</f>
        <v>764002134</v>
      </c>
      <c r="O35" s="20">
        <f t="shared" si="1"/>
        <v>40.944932114135284</v>
      </c>
      <c r="P35" s="80">
        <f t="shared" si="2"/>
        <v>416.27961161874561</v>
      </c>
      <c r="Q35" s="81"/>
      <c r="R35" s="19">
        <f t="shared" si="3"/>
        <v>580471134</v>
      </c>
    </row>
    <row r="36" spans="1:18" s="31" customFormat="1" ht="23.1" customHeight="1" x14ac:dyDescent="0.25">
      <c r="A36" s="61" t="s">
        <v>45</v>
      </c>
      <c r="B36" s="62"/>
      <c r="C36" s="63"/>
      <c r="D36" s="26">
        <v>800</v>
      </c>
      <c r="E36" s="26">
        <v>74</v>
      </c>
      <c r="F36" s="26">
        <v>104</v>
      </c>
      <c r="G36" s="33">
        <f t="shared" si="0"/>
        <v>12.956318868028244</v>
      </c>
      <c r="H36" s="82">
        <f t="shared" si="0"/>
        <v>140.89814143060931</v>
      </c>
      <c r="I36" s="83"/>
      <c r="J36" s="26">
        <f t="shared" si="4"/>
        <v>30</v>
      </c>
      <c r="K36" s="28">
        <v>65</v>
      </c>
      <c r="L36" s="29">
        <v>800444000</v>
      </c>
      <c r="M36" s="29">
        <v>73605000</v>
      </c>
      <c r="N36" s="29">
        <v>103708077</v>
      </c>
      <c r="O36" s="20">
        <f t="shared" si="1"/>
        <v>12.956318868028244</v>
      </c>
      <c r="P36" s="80">
        <f t="shared" si="2"/>
        <v>140.89814143060931</v>
      </c>
      <c r="Q36" s="81"/>
      <c r="R36" s="19">
        <f t="shared" si="3"/>
        <v>30103077</v>
      </c>
    </row>
    <row r="37" spans="1:18" s="31" customFormat="1" ht="23.1" customHeight="1" x14ac:dyDescent="0.25">
      <c r="A37" s="61" t="s">
        <v>46</v>
      </c>
      <c r="B37" s="62"/>
      <c r="C37" s="63"/>
      <c r="D37" s="26">
        <v>1066</v>
      </c>
      <c r="E37" s="26">
        <v>110</v>
      </c>
      <c r="F37" s="26">
        <v>660</v>
      </c>
      <c r="G37" s="33">
        <f t="shared" si="0"/>
        <v>61.971394824126548</v>
      </c>
      <c r="H37" s="82">
        <f t="shared" si="0"/>
        <v>600.67141258664924</v>
      </c>
      <c r="I37" s="83"/>
      <c r="J37" s="26">
        <f t="shared" si="4"/>
        <v>550</v>
      </c>
      <c r="K37" s="28">
        <v>794</v>
      </c>
      <c r="L37" s="29">
        <v>1065482000</v>
      </c>
      <c r="M37" s="29">
        <v>109926000</v>
      </c>
      <c r="N37" s="29">
        <v>660294057</v>
      </c>
      <c r="O37" s="20">
        <f t="shared" si="1"/>
        <v>61.971394824126548</v>
      </c>
      <c r="P37" s="80">
        <f t="shared" si="2"/>
        <v>600.67141258664924</v>
      </c>
      <c r="Q37" s="81"/>
      <c r="R37" s="19">
        <f t="shared" si="3"/>
        <v>550368057</v>
      </c>
    </row>
    <row r="38" spans="1:18" s="32" customFormat="1" ht="23.1" customHeight="1" x14ac:dyDescent="0.25">
      <c r="A38" s="70" t="s">
        <v>47</v>
      </c>
      <c r="B38" s="76"/>
      <c r="C38" s="77"/>
      <c r="D38" s="16">
        <f>D39</f>
        <v>3236</v>
      </c>
      <c r="E38" s="16">
        <f>E39</f>
        <v>768</v>
      </c>
      <c r="F38" s="16">
        <f>F39</f>
        <v>1219</v>
      </c>
      <c r="G38" s="17">
        <f t="shared" si="0"/>
        <v>37.685998898597411</v>
      </c>
      <c r="H38" s="78">
        <f t="shared" si="0"/>
        <v>158.82877349275194</v>
      </c>
      <c r="I38" s="79"/>
      <c r="J38" s="16">
        <f t="shared" si="4"/>
        <v>451</v>
      </c>
      <c r="K38" s="21">
        <v>418</v>
      </c>
      <c r="L38" s="19">
        <f>L39</f>
        <v>3235874000</v>
      </c>
      <c r="M38" s="19">
        <f>M39</f>
        <v>767790000</v>
      </c>
      <c r="N38" s="19">
        <f>N39</f>
        <v>1219471440</v>
      </c>
      <c r="O38" s="20">
        <f t="shared" si="1"/>
        <v>37.685998898597411</v>
      </c>
      <c r="P38" s="80">
        <f t="shared" si="2"/>
        <v>158.82877349275194</v>
      </c>
      <c r="Q38" s="81"/>
      <c r="R38" s="19">
        <f t="shared" si="3"/>
        <v>451681440</v>
      </c>
    </row>
    <row r="39" spans="1:18" s="31" customFormat="1" ht="23.1" customHeight="1" x14ac:dyDescent="0.25">
      <c r="A39" s="61" t="s">
        <v>48</v>
      </c>
      <c r="B39" s="62"/>
      <c r="C39" s="63"/>
      <c r="D39" s="26">
        <v>3236</v>
      </c>
      <c r="E39" s="26">
        <v>768</v>
      </c>
      <c r="F39" s="26">
        <v>1219</v>
      </c>
      <c r="G39" s="33">
        <f t="shared" si="0"/>
        <v>37.685998898597411</v>
      </c>
      <c r="H39" s="82">
        <f t="shared" si="0"/>
        <v>158.82877349275194</v>
      </c>
      <c r="I39" s="83"/>
      <c r="J39" s="26">
        <f t="shared" si="4"/>
        <v>451</v>
      </c>
      <c r="K39" s="28">
        <v>418</v>
      </c>
      <c r="L39" s="29">
        <v>3235874000</v>
      </c>
      <c r="M39" s="29">
        <v>767790000</v>
      </c>
      <c r="N39" s="29">
        <v>1219471440</v>
      </c>
      <c r="O39" s="20">
        <f t="shared" si="1"/>
        <v>37.685998898597411</v>
      </c>
      <c r="P39" s="80">
        <f t="shared" si="2"/>
        <v>158.82877349275194</v>
      </c>
      <c r="Q39" s="81"/>
      <c r="R39" s="19">
        <f t="shared" si="3"/>
        <v>451681440</v>
      </c>
    </row>
    <row r="40" spans="1:18" s="32" customFormat="1" ht="23.1" customHeight="1" x14ac:dyDescent="0.25">
      <c r="A40" s="70" t="s">
        <v>49</v>
      </c>
      <c r="B40" s="76"/>
      <c r="C40" s="77"/>
      <c r="D40" s="16">
        <f>D41</f>
        <v>52</v>
      </c>
      <c r="E40" s="16">
        <f>E41</f>
        <v>13</v>
      </c>
      <c r="F40" s="16">
        <f>F41</f>
        <v>17</v>
      </c>
      <c r="G40" s="17">
        <f t="shared" si="0"/>
        <v>33.204010149379023</v>
      </c>
      <c r="H40" s="78">
        <f t="shared" si="0"/>
        <v>130.70401021327726</v>
      </c>
      <c r="I40" s="79"/>
      <c r="J40" s="16">
        <f t="shared" si="4"/>
        <v>4</v>
      </c>
      <c r="K40" s="21">
        <v>-5</v>
      </c>
      <c r="L40" s="19">
        <f>L41</f>
        <v>52417000</v>
      </c>
      <c r="M40" s="19">
        <f>M41</f>
        <v>13316000</v>
      </c>
      <c r="N40" s="19">
        <f>N41</f>
        <v>17404546</v>
      </c>
      <c r="O40" s="20">
        <f t="shared" si="1"/>
        <v>33.204010149379023</v>
      </c>
      <c r="P40" s="80">
        <f t="shared" si="2"/>
        <v>130.70401021327726</v>
      </c>
      <c r="Q40" s="81"/>
      <c r="R40" s="19">
        <f t="shared" si="3"/>
        <v>4088546</v>
      </c>
    </row>
    <row r="41" spans="1:18" s="31" customFormat="1" ht="23.1" customHeight="1" x14ac:dyDescent="0.25">
      <c r="A41" s="61" t="s">
        <v>50</v>
      </c>
      <c r="B41" s="62"/>
      <c r="C41" s="63"/>
      <c r="D41" s="38">
        <v>52</v>
      </c>
      <c r="E41" s="38">
        <v>13</v>
      </c>
      <c r="F41" s="38">
        <v>17</v>
      </c>
      <c r="G41" s="33">
        <f t="shared" si="0"/>
        <v>33.204010149379023</v>
      </c>
      <c r="H41" s="82">
        <f t="shared" si="0"/>
        <v>130.70401021327726</v>
      </c>
      <c r="I41" s="83"/>
      <c r="J41" s="38">
        <f>F41-E41</f>
        <v>4</v>
      </c>
      <c r="K41" s="28">
        <v>-5</v>
      </c>
      <c r="L41" s="29">
        <v>52417000</v>
      </c>
      <c r="M41" s="29">
        <v>13316000</v>
      </c>
      <c r="N41" s="29">
        <v>17404546</v>
      </c>
      <c r="O41" s="20">
        <f t="shared" si="1"/>
        <v>33.204010149379023</v>
      </c>
      <c r="P41" s="80">
        <f t="shared" si="2"/>
        <v>130.70401021327726</v>
      </c>
      <c r="Q41" s="81"/>
      <c r="R41" s="19">
        <f t="shared" si="3"/>
        <v>4088546</v>
      </c>
    </row>
    <row r="42" spans="1:18" s="32" customFormat="1" ht="23.1" customHeight="1" x14ac:dyDescent="0.25">
      <c r="A42" s="70" t="s">
        <v>51</v>
      </c>
      <c r="B42" s="76"/>
      <c r="C42" s="76"/>
      <c r="D42" s="39" t="s">
        <v>52</v>
      </c>
      <c r="E42" s="39" t="s">
        <v>52</v>
      </c>
      <c r="F42" s="39" t="s">
        <v>52</v>
      </c>
      <c r="G42" s="39"/>
      <c r="H42" s="96"/>
      <c r="I42" s="96"/>
      <c r="J42" s="39" t="s">
        <v>52</v>
      </c>
      <c r="K42" s="21" t="e">
        <v>#VALUE!</v>
      </c>
      <c r="L42" s="29"/>
      <c r="M42" s="29"/>
      <c r="N42" s="29"/>
      <c r="O42" s="20"/>
      <c r="P42" s="80"/>
      <c r="Q42" s="81"/>
      <c r="R42" s="19">
        <f t="shared" si="3"/>
        <v>0</v>
      </c>
    </row>
    <row r="43" spans="1:18" s="31" customFormat="1" ht="23.1" customHeight="1" x14ac:dyDescent="0.25">
      <c r="A43" s="61" t="s">
        <v>53</v>
      </c>
      <c r="B43" s="62"/>
      <c r="C43" s="63"/>
      <c r="D43" s="40" t="s">
        <v>52</v>
      </c>
      <c r="E43" s="40" t="s">
        <v>52</v>
      </c>
      <c r="F43" s="40" t="s">
        <v>52</v>
      </c>
      <c r="G43" s="40"/>
      <c r="H43" s="97"/>
      <c r="I43" s="97"/>
      <c r="J43" s="40" t="s">
        <v>52</v>
      </c>
      <c r="K43" s="28" t="e">
        <v>#VALUE!</v>
      </c>
      <c r="L43" s="29"/>
      <c r="M43" s="29"/>
      <c r="N43" s="29"/>
      <c r="O43" s="20"/>
      <c r="P43" s="80"/>
      <c r="Q43" s="81"/>
      <c r="R43" s="19">
        <f t="shared" si="3"/>
        <v>0</v>
      </c>
    </row>
    <row r="44" spans="1:18" s="32" customFormat="1" ht="23.1" customHeight="1" x14ac:dyDescent="0.25">
      <c r="A44" s="70" t="s">
        <v>54</v>
      </c>
      <c r="B44" s="76"/>
      <c r="C44" s="77"/>
      <c r="D44" s="41">
        <f>SUM(D45:D47)</f>
        <v>1067</v>
      </c>
      <c r="E44" s="41">
        <f>SUM(E45:E47)</f>
        <v>182</v>
      </c>
      <c r="F44" s="41">
        <f>SUM(F45:F47)</f>
        <v>279</v>
      </c>
      <c r="G44" s="17">
        <f t="shared" si="0"/>
        <v>26.160407212451709</v>
      </c>
      <c r="H44" s="78">
        <f t="shared" si="0"/>
        <v>153.92702997954314</v>
      </c>
      <c r="I44" s="79"/>
      <c r="J44" s="41">
        <f t="shared" ref="J44:J102" si="5">F44-E44</f>
        <v>97</v>
      </c>
      <c r="K44" s="21">
        <v>125</v>
      </c>
      <c r="L44" s="19">
        <f>SUM(L45:L47)</f>
        <v>1067099000</v>
      </c>
      <c r="M44" s="19">
        <f>SUM(M45:M47)</f>
        <v>181357000</v>
      </c>
      <c r="N44" s="19">
        <f>SUM(N45:N47)</f>
        <v>279157443.76000005</v>
      </c>
      <c r="O44" s="20">
        <f t="shared" si="1"/>
        <v>26.160407212451709</v>
      </c>
      <c r="P44" s="80">
        <f t="shared" si="2"/>
        <v>153.92702997954314</v>
      </c>
      <c r="Q44" s="81"/>
      <c r="R44" s="19">
        <f t="shared" si="3"/>
        <v>97800443.76000005</v>
      </c>
    </row>
    <row r="45" spans="1:18" s="42" customFormat="1" ht="23.1" customHeight="1" x14ac:dyDescent="0.25">
      <c r="A45" s="61" t="s">
        <v>55</v>
      </c>
      <c r="B45" s="62"/>
      <c r="C45" s="63"/>
      <c r="D45" s="26">
        <v>905</v>
      </c>
      <c r="E45" s="26">
        <v>141</v>
      </c>
      <c r="F45" s="26">
        <v>216</v>
      </c>
      <c r="G45" s="33">
        <f t="shared" si="0"/>
        <v>23.866786557984948</v>
      </c>
      <c r="H45" s="82">
        <f t="shared" si="0"/>
        <v>153.52763557984818</v>
      </c>
      <c r="I45" s="83"/>
      <c r="J45" s="26">
        <f t="shared" si="5"/>
        <v>75</v>
      </c>
      <c r="K45" s="28">
        <v>105</v>
      </c>
      <c r="L45" s="29">
        <v>905028000</v>
      </c>
      <c r="M45" s="29">
        <v>140692000</v>
      </c>
      <c r="N45" s="29">
        <v>216001101.05000001</v>
      </c>
      <c r="O45" s="20">
        <f t="shared" si="1"/>
        <v>23.866786557984948</v>
      </c>
      <c r="P45" s="80">
        <f t="shared" si="2"/>
        <v>153.52763557984818</v>
      </c>
      <c r="Q45" s="81"/>
      <c r="R45" s="19">
        <f t="shared" si="3"/>
        <v>75309101.050000012</v>
      </c>
    </row>
    <row r="46" spans="1:18" s="42" customFormat="1" ht="23.1" customHeight="1" x14ac:dyDescent="0.25">
      <c r="A46" s="61" t="s">
        <v>56</v>
      </c>
      <c r="B46" s="62"/>
      <c r="C46" s="63"/>
      <c r="D46" s="26">
        <v>162</v>
      </c>
      <c r="E46" s="26">
        <v>41</v>
      </c>
      <c r="F46" s="26">
        <v>63</v>
      </c>
      <c r="G46" s="33">
        <f t="shared" si="0"/>
        <v>38.666735134601495</v>
      </c>
      <c r="H46" s="82">
        <f t="shared" si="0"/>
        <v>154.10688380671337</v>
      </c>
      <c r="I46" s="83"/>
      <c r="J46" s="26">
        <f t="shared" si="5"/>
        <v>22</v>
      </c>
      <c r="K46" s="28">
        <v>12</v>
      </c>
      <c r="L46" s="29">
        <v>162071000</v>
      </c>
      <c r="M46" s="29">
        <v>40665000</v>
      </c>
      <c r="N46" s="29">
        <v>62667564.299999997</v>
      </c>
      <c r="O46" s="20">
        <f t="shared" si="1"/>
        <v>38.666735134601495</v>
      </c>
      <c r="P46" s="80">
        <f t="shared" si="2"/>
        <v>154.10688380671337</v>
      </c>
      <c r="Q46" s="81"/>
      <c r="R46" s="19">
        <f t="shared" si="3"/>
        <v>22002564.299999997</v>
      </c>
    </row>
    <row r="47" spans="1:18" s="42" customFormat="1" ht="23.1" customHeight="1" x14ac:dyDescent="0.25">
      <c r="A47" s="61" t="s">
        <v>57</v>
      </c>
      <c r="B47" s="62"/>
      <c r="C47" s="63"/>
      <c r="D47" s="26"/>
      <c r="E47" s="26"/>
      <c r="F47" s="35" t="s">
        <v>58</v>
      </c>
      <c r="G47" s="33" t="str">
        <f t="shared" si="0"/>
        <v>--</v>
      </c>
      <c r="H47" s="82" t="str">
        <f t="shared" si="0"/>
        <v>--</v>
      </c>
      <c r="I47" s="83"/>
      <c r="J47" s="35" t="s">
        <v>59</v>
      </c>
      <c r="K47" s="28" t="e">
        <v>#VALUE!</v>
      </c>
      <c r="L47" s="29">
        <v>0</v>
      </c>
      <c r="M47" s="29">
        <v>0</v>
      </c>
      <c r="N47" s="29">
        <v>488778.41</v>
      </c>
      <c r="O47" s="43" t="s">
        <v>20</v>
      </c>
      <c r="P47" s="86" t="s">
        <v>60</v>
      </c>
      <c r="Q47" s="87"/>
      <c r="R47" s="19">
        <f t="shared" si="3"/>
        <v>488778.41</v>
      </c>
    </row>
    <row r="48" spans="1:18" s="42" customFormat="1" ht="23.1" customHeight="1" x14ac:dyDescent="0.25">
      <c r="A48" s="61" t="s">
        <v>61</v>
      </c>
      <c r="B48" s="62"/>
      <c r="C48" s="63"/>
      <c r="D48" s="26" t="str">
        <f>'[4]03非營業特種基金餘絀情形表'!D98</f>
        <v/>
      </c>
      <c r="E48" s="26" t="str">
        <f>'[4]03非營業特種基金餘絀情形表'!E98</f>
        <v/>
      </c>
      <c r="F48" s="26" t="str">
        <f>'[4]03非營業特種基金餘絀情形表'!F98</f>
        <v/>
      </c>
      <c r="G48" s="33"/>
      <c r="H48" s="82"/>
      <c r="I48" s="83"/>
      <c r="J48" s="26" t="s">
        <v>52</v>
      </c>
      <c r="K48" s="28" t="e">
        <v>#VALUE!</v>
      </c>
      <c r="L48" s="29"/>
      <c r="M48" s="29"/>
      <c r="N48" s="29"/>
      <c r="O48" s="20"/>
      <c r="P48" s="80"/>
      <c r="Q48" s="81"/>
      <c r="R48" s="19">
        <f t="shared" si="3"/>
        <v>0</v>
      </c>
    </row>
    <row r="49" spans="1:18" s="22" customFormat="1" ht="23.1" customHeight="1" x14ac:dyDescent="0.25">
      <c r="A49" s="70" t="s">
        <v>62</v>
      </c>
      <c r="B49" s="76"/>
      <c r="C49" s="77"/>
      <c r="D49" s="16">
        <f>D50</f>
        <v>29</v>
      </c>
      <c r="E49" s="16">
        <f>E50</f>
        <v>35</v>
      </c>
      <c r="F49" s="16">
        <f>F50</f>
        <v>121</v>
      </c>
      <c r="G49" s="17">
        <f t="shared" si="0"/>
        <v>417.40736657133999</v>
      </c>
      <c r="H49" s="78">
        <f t="shared" si="0"/>
        <v>343.94452330929533</v>
      </c>
      <c r="I49" s="79"/>
      <c r="J49" s="16">
        <f t="shared" si="5"/>
        <v>86</v>
      </c>
      <c r="K49" s="21">
        <v>57</v>
      </c>
      <c r="L49" s="19">
        <f>L50</f>
        <v>29023000</v>
      </c>
      <c r="M49" s="19">
        <f>M50</f>
        <v>35222000</v>
      </c>
      <c r="N49" s="19">
        <f>N50</f>
        <v>121144140</v>
      </c>
      <c r="O49" s="20">
        <f t="shared" si="1"/>
        <v>417.40736657133999</v>
      </c>
      <c r="P49" s="80">
        <f t="shared" si="2"/>
        <v>343.94452330929533</v>
      </c>
      <c r="Q49" s="81"/>
      <c r="R49" s="19">
        <f t="shared" si="3"/>
        <v>85922140</v>
      </c>
    </row>
    <row r="50" spans="1:18" s="42" customFormat="1" ht="23.1" customHeight="1" x14ac:dyDescent="0.25">
      <c r="A50" s="61" t="s">
        <v>63</v>
      </c>
      <c r="B50" s="62"/>
      <c r="C50" s="63"/>
      <c r="D50" s="26">
        <v>29</v>
      </c>
      <c r="E50" s="26">
        <v>35</v>
      </c>
      <c r="F50" s="26">
        <v>121</v>
      </c>
      <c r="G50" s="33">
        <f t="shared" si="0"/>
        <v>417.40736657133999</v>
      </c>
      <c r="H50" s="82">
        <f t="shared" si="0"/>
        <v>343.94452330929533</v>
      </c>
      <c r="I50" s="83"/>
      <c r="J50" s="26">
        <f t="shared" si="5"/>
        <v>86</v>
      </c>
      <c r="K50" s="28">
        <v>57</v>
      </c>
      <c r="L50" s="29">
        <v>29023000</v>
      </c>
      <c r="M50" s="29">
        <v>35222000</v>
      </c>
      <c r="N50" s="29">
        <v>121144140</v>
      </c>
      <c r="O50" s="20">
        <f t="shared" si="1"/>
        <v>417.40736657133999</v>
      </c>
      <c r="P50" s="80">
        <f t="shared" si="2"/>
        <v>343.94452330929533</v>
      </c>
      <c r="Q50" s="81"/>
      <c r="R50" s="19">
        <f t="shared" si="3"/>
        <v>85922140</v>
      </c>
    </row>
    <row r="51" spans="1:18" s="22" customFormat="1" ht="23.1" customHeight="1" x14ac:dyDescent="0.25">
      <c r="A51" s="70" t="s">
        <v>64</v>
      </c>
      <c r="B51" s="76"/>
      <c r="C51" s="77"/>
      <c r="D51" s="16">
        <f>D52</f>
        <v>283</v>
      </c>
      <c r="E51" s="16">
        <f>E52</f>
        <v>42</v>
      </c>
      <c r="F51" s="16">
        <f>F52</f>
        <v>26</v>
      </c>
      <c r="G51" s="17">
        <f t="shared" si="0"/>
        <v>9.1564255451691334</v>
      </c>
      <c r="H51" s="78">
        <f t="shared" si="0"/>
        <v>61.999698981426</v>
      </c>
      <c r="I51" s="79"/>
      <c r="J51" s="16">
        <f t="shared" si="5"/>
        <v>-16</v>
      </c>
      <c r="K51" s="21">
        <v>83</v>
      </c>
      <c r="L51" s="19">
        <f>L52</f>
        <v>282527000</v>
      </c>
      <c r="M51" s="19">
        <f>M52</f>
        <v>41725000</v>
      </c>
      <c r="N51" s="19">
        <f>N52</f>
        <v>25869374.399999999</v>
      </c>
      <c r="O51" s="20">
        <f t="shared" si="1"/>
        <v>9.1564255451691334</v>
      </c>
      <c r="P51" s="80">
        <f t="shared" si="2"/>
        <v>61.999698981426</v>
      </c>
      <c r="Q51" s="81"/>
      <c r="R51" s="19">
        <f t="shared" si="3"/>
        <v>-15855625.600000001</v>
      </c>
    </row>
    <row r="52" spans="1:18" s="42" customFormat="1" ht="23.1" customHeight="1" x14ac:dyDescent="0.25">
      <c r="A52" s="61" t="s">
        <v>65</v>
      </c>
      <c r="B52" s="62"/>
      <c r="C52" s="63"/>
      <c r="D52" s="26">
        <v>283</v>
      </c>
      <c r="E52" s="26">
        <v>42</v>
      </c>
      <c r="F52" s="26">
        <v>26</v>
      </c>
      <c r="G52" s="33">
        <f t="shared" si="0"/>
        <v>9.1564255451691334</v>
      </c>
      <c r="H52" s="82">
        <f t="shared" si="0"/>
        <v>61.999698981426</v>
      </c>
      <c r="I52" s="83"/>
      <c r="J52" s="26">
        <f t="shared" si="5"/>
        <v>-16</v>
      </c>
      <c r="K52" s="28">
        <v>83</v>
      </c>
      <c r="L52" s="29">
        <v>282527000</v>
      </c>
      <c r="M52" s="29">
        <v>41725000</v>
      </c>
      <c r="N52" s="29">
        <v>25869374.399999999</v>
      </c>
      <c r="O52" s="20">
        <f t="shared" si="1"/>
        <v>9.1564255451691334</v>
      </c>
      <c r="P52" s="80">
        <f t="shared" si="2"/>
        <v>61.999698981426</v>
      </c>
      <c r="Q52" s="81"/>
      <c r="R52" s="19">
        <f t="shared" si="3"/>
        <v>-15855625.600000001</v>
      </c>
    </row>
    <row r="53" spans="1:18" s="22" customFormat="1" ht="23.1" customHeight="1" x14ac:dyDescent="0.25">
      <c r="A53" s="70" t="s">
        <v>66</v>
      </c>
      <c r="B53" s="76"/>
      <c r="C53" s="77"/>
      <c r="D53" s="16">
        <f>D54</f>
        <v>-1124</v>
      </c>
      <c r="E53" s="16">
        <f>E54</f>
        <v>132</v>
      </c>
      <c r="F53" s="16">
        <f>F54</f>
        <v>177</v>
      </c>
      <c r="G53" s="23" t="str">
        <f t="shared" si="0"/>
        <v>轉絀為餘</v>
      </c>
      <c r="H53" s="78">
        <f t="shared" si="0"/>
        <v>133.74403300584638</v>
      </c>
      <c r="I53" s="79"/>
      <c r="J53" s="16">
        <f t="shared" si="5"/>
        <v>45</v>
      </c>
      <c r="K53" s="21">
        <v>58</v>
      </c>
      <c r="L53" s="19">
        <f>L54</f>
        <v>-1123867000</v>
      </c>
      <c r="M53" s="19">
        <f>M54</f>
        <v>132219000</v>
      </c>
      <c r="N53" s="19">
        <f>N54</f>
        <v>176835023</v>
      </c>
      <c r="O53" s="36" t="s">
        <v>27</v>
      </c>
      <c r="P53" s="80">
        <f t="shared" si="2"/>
        <v>133.74403300584638</v>
      </c>
      <c r="Q53" s="81"/>
      <c r="R53" s="19">
        <f t="shared" si="3"/>
        <v>44616023</v>
      </c>
    </row>
    <row r="54" spans="1:18" s="42" customFormat="1" ht="23.1" customHeight="1" x14ac:dyDescent="0.25">
      <c r="A54" s="61" t="s">
        <v>67</v>
      </c>
      <c r="B54" s="62"/>
      <c r="C54" s="63"/>
      <c r="D54" s="26">
        <v>-1124</v>
      </c>
      <c r="E54" s="26">
        <v>132</v>
      </c>
      <c r="F54" s="26">
        <v>177</v>
      </c>
      <c r="G54" s="27" t="str">
        <f t="shared" si="0"/>
        <v>轉絀為餘</v>
      </c>
      <c r="H54" s="82">
        <f t="shared" si="0"/>
        <v>133.74403300584638</v>
      </c>
      <c r="I54" s="83"/>
      <c r="J54" s="26">
        <f t="shared" si="5"/>
        <v>45</v>
      </c>
      <c r="K54" s="28">
        <v>58</v>
      </c>
      <c r="L54" s="29">
        <v>-1123867000</v>
      </c>
      <c r="M54" s="29">
        <v>132219000</v>
      </c>
      <c r="N54" s="29">
        <v>176835023</v>
      </c>
      <c r="O54" s="36" t="s">
        <v>27</v>
      </c>
      <c r="P54" s="80">
        <f t="shared" si="2"/>
        <v>133.74403300584638</v>
      </c>
      <c r="Q54" s="81"/>
      <c r="R54" s="19">
        <f t="shared" si="3"/>
        <v>44616023</v>
      </c>
    </row>
    <row r="55" spans="1:18" s="22" customFormat="1" ht="23.1" customHeight="1" x14ac:dyDescent="0.25">
      <c r="A55" s="70" t="s">
        <v>68</v>
      </c>
      <c r="B55" s="76"/>
      <c r="C55" s="77"/>
      <c r="D55" s="16">
        <f>D56</f>
        <v>10</v>
      </c>
      <c r="E55" s="16">
        <f>E56</f>
        <v>31</v>
      </c>
      <c r="F55" s="16">
        <f>F56</f>
        <v>44</v>
      </c>
      <c r="G55" s="17">
        <f t="shared" si="0"/>
        <v>444.91099471114728</v>
      </c>
      <c r="H55" s="78">
        <f t="shared" si="0"/>
        <v>142.78977966378326</v>
      </c>
      <c r="I55" s="79"/>
      <c r="J55" s="16">
        <f t="shared" si="5"/>
        <v>13</v>
      </c>
      <c r="K55" s="21">
        <v>54</v>
      </c>
      <c r="L55" s="19">
        <f>L56</f>
        <v>9832000</v>
      </c>
      <c r="M55" s="19">
        <f>M56</f>
        <v>30635000</v>
      </c>
      <c r="N55" s="19">
        <f>N56</f>
        <v>43743649</v>
      </c>
      <c r="O55" s="20">
        <f t="shared" si="1"/>
        <v>444.91099471114728</v>
      </c>
      <c r="P55" s="80">
        <f t="shared" si="2"/>
        <v>142.78977966378326</v>
      </c>
      <c r="Q55" s="81"/>
      <c r="R55" s="19">
        <f t="shared" si="3"/>
        <v>13108649</v>
      </c>
    </row>
    <row r="56" spans="1:18" s="42" customFormat="1" ht="23.1" customHeight="1" x14ac:dyDescent="0.25">
      <c r="A56" s="61" t="s">
        <v>69</v>
      </c>
      <c r="B56" s="62"/>
      <c r="C56" s="63"/>
      <c r="D56" s="26">
        <v>10</v>
      </c>
      <c r="E56" s="26">
        <v>31</v>
      </c>
      <c r="F56" s="26">
        <v>44</v>
      </c>
      <c r="G56" s="33">
        <f t="shared" si="0"/>
        <v>444.91099471114728</v>
      </c>
      <c r="H56" s="82">
        <f t="shared" si="0"/>
        <v>142.78977966378326</v>
      </c>
      <c r="I56" s="83"/>
      <c r="J56" s="26">
        <f t="shared" si="5"/>
        <v>13</v>
      </c>
      <c r="K56" s="28">
        <v>54</v>
      </c>
      <c r="L56" s="29">
        <v>9832000</v>
      </c>
      <c r="M56" s="29">
        <v>30635000</v>
      </c>
      <c r="N56" s="29">
        <v>43743649</v>
      </c>
      <c r="O56" s="20">
        <f t="shared" si="1"/>
        <v>444.91099471114728</v>
      </c>
      <c r="P56" s="80">
        <f t="shared" si="2"/>
        <v>142.78977966378326</v>
      </c>
      <c r="Q56" s="81"/>
      <c r="R56" s="19">
        <f t="shared" si="3"/>
        <v>13108649</v>
      </c>
    </row>
    <row r="57" spans="1:18" s="22" customFormat="1" ht="23.1" customHeight="1" x14ac:dyDescent="0.25">
      <c r="A57" s="70" t="s">
        <v>70</v>
      </c>
      <c r="B57" s="76"/>
      <c r="C57" s="77"/>
      <c r="D57" s="16">
        <f t="shared" ref="D57:F58" si="6">D58</f>
        <v>2</v>
      </c>
      <c r="E57" s="44">
        <f t="shared" si="6"/>
        <v>0</v>
      </c>
      <c r="F57" s="44">
        <f t="shared" si="6"/>
        <v>0</v>
      </c>
      <c r="G57" s="17">
        <f t="shared" si="0"/>
        <v>2.6258950465914666</v>
      </c>
      <c r="H57" s="78">
        <f t="shared" si="0"/>
        <v>148.72777777777776</v>
      </c>
      <c r="I57" s="79"/>
      <c r="J57" s="44" t="s">
        <v>71</v>
      </c>
      <c r="K57" s="21">
        <v>482</v>
      </c>
      <c r="L57" s="19">
        <f t="shared" ref="L57:N58" si="7">L58</f>
        <v>2039000</v>
      </c>
      <c r="M57" s="19">
        <f t="shared" si="7"/>
        <v>36000</v>
      </c>
      <c r="N57" s="19">
        <f t="shared" si="7"/>
        <v>53542</v>
      </c>
      <c r="O57" s="20">
        <f t="shared" si="1"/>
        <v>2.6258950465914666</v>
      </c>
      <c r="P57" s="80">
        <f t="shared" si="2"/>
        <v>148.72777777777776</v>
      </c>
      <c r="Q57" s="81"/>
      <c r="R57" s="19">
        <f t="shared" si="3"/>
        <v>17542</v>
      </c>
    </row>
    <row r="58" spans="1:18" s="22" customFormat="1" ht="23.1" customHeight="1" x14ac:dyDescent="0.25">
      <c r="A58" s="70" t="s">
        <v>25</v>
      </c>
      <c r="B58" s="76"/>
      <c r="C58" s="77"/>
      <c r="D58" s="16">
        <f t="shared" si="6"/>
        <v>2</v>
      </c>
      <c r="E58" s="44">
        <f t="shared" si="6"/>
        <v>0</v>
      </c>
      <c r="F58" s="44">
        <f t="shared" si="6"/>
        <v>0</v>
      </c>
      <c r="G58" s="17">
        <f t="shared" si="0"/>
        <v>2.6258950465914666</v>
      </c>
      <c r="H58" s="78">
        <f t="shared" si="0"/>
        <v>148.72777777777776</v>
      </c>
      <c r="I58" s="79"/>
      <c r="J58" s="44" t="s">
        <v>72</v>
      </c>
      <c r="K58" s="21">
        <v>482</v>
      </c>
      <c r="L58" s="19">
        <f t="shared" si="7"/>
        <v>2039000</v>
      </c>
      <c r="M58" s="19">
        <f t="shared" si="7"/>
        <v>36000</v>
      </c>
      <c r="N58" s="19">
        <f t="shared" si="7"/>
        <v>53542</v>
      </c>
      <c r="O58" s="20">
        <f t="shared" si="1"/>
        <v>2.6258950465914666</v>
      </c>
      <c r="P58" s="80">
        <f t="shared" si="2"/>
        <v>148.72777777777776</v>
      </c>
      <c r="Q58" s="81"/>
      <c r="R58" s="19">
        <f t="shared" si="3"/>
        <v>17542</v>
      </c>
    </row>
    <row r="59" spans="1:18" s="42" customFormat="1" ht="23.1" customHeight="1" x14ac:dyDescent="0.25">
      <c r="A59" s="61" t="s">
        <v>73</v>
      </c>
      <c r="B59" s="62"/>
      <c r="C59" s="63"/>
      <c r="D59" s="26">
        <v>2</v>
      </c>
      <c r="E59" s="35">
        <v>0</v>
      </c>
      <c r="F59" s="35">
        <v>0</v>
      </c>
      <c r="G59" s="33">
        <f t="shared" si="0"/>
        <v>2.6258950465914666</v>
      </c>
      <c r="H59" s="82">
        <f t="shared" si="0"/>
        <v>148.72777777777776</v>
      </c>
      <c r="I59" s="83"/>
      <c r="J59" s="35" t="s">
        <v>72</v>
      </c>
      <c r="K59" s="28">
        <v>482</v>
      </c>
      <c r="L59" s="29">
        <v>2039000</v>
      </c>
      <c r="M59" s="29">
        <v>36000</v>
      </c>
      <c r="N59" s="29">
        <v>53542</v>
      </c>
      <c r="O59" s="45">
        <f t="shared" si="1"/>
        <v>2.6258950465914666</v>
      </c>
      <c r="P59" s="84">
        <f t="shared" si="2"/>
        <v>148.72777777777776</v>
      </c>
      <c r="Q59" s="85"/>
      <c r="R59" s="29">
        <f t="shared" si="3"/>
        <v>17542</v>
      </c>
    </row>
    <row r="60" spans="1:18" s="22" customFormat="1" ht="23.1" customHeight="1" x14ac:dyDescent="0.25">
      <c r="A60" s="70" t="s">
        <v>74</v>
      </c>
      <c r="B60" s="76"/>
      <c r="C60" s="77"/>
      <c r="D60" s="16">
        <f>D61+D63+D68+D73+D77+D81+D83+D85+D87+D89+D91+D93+D95+D98</f>
        <v>7562</v>
      </c>
      <c r="E60" s="16">
        <f>E61+E63+E68+E73+E77+E81+E83+E85+E87+E89+E91+E93+E95+E98</f>
        <v>12203</v>
      </c>
      <c r="F60" s="16">
        <f>F61+F63+F68+F73+F77+F81+F83+F85+F87+F89+F91+F93+F95+F98</f>
        <v>23462</v>
      </c>
      <c r="G60" s="17">
        <f t="shared" si="0"/>
        <v>310.26046992248541</v>
      </c>
      <c r="H60" s="78">
        <f t="shared" si="0"/>
        <v>192.26084303726537</v>
      </c>
      <c r="I60" s="79"/>
      <c r="J60" s="16">
        <f t="shared" si="5"/>
        <v>11259</v>
      </c>
      <c r="K60" s="21">
        <v>14333</v>
      </c>
      <c r="L60" s="19">
        <f>L61+L63+L68+L73+L77+L81+L83+L85+L87+L89+L91+L93+L95+L98</f>
        <v>7561928000</v>
      </c>
      <c r="M60" s="19">
        <f>M61+M63+M68+M73+M77+M81+M83+M85+M87+M89+M91+M93+M95+M98</f>
        <v>12203043000</v>
      </c>
      <c r="N60" s="19">
        <f>N61+N63+N68+N73+N77+N81+N83+N85+N87+N89+N91+N93+N95+N98</f>
        <v>23461673348</v>
      </c>
      <c r="O60" s="20">
        <f t="shared" si="1"/>
        <v>310.26046992248541</v>
      </c>
      <c r="P60" s="80">
        <f t="shared" si="2"/>
        <v>192.26084303726537</v>
      </c>
      <c r="Q60" s="81"/>
      <c r="R60" s="19">
        <f t="shared" si="3"/>
        <v>11258630348</v>
      </c>
    </row>
    <row r="61" spans="1:18" s="22" customFormat="1" ht="23.1" customHeight="1" x14ac:dyDescent="0.25">
      <c r="A61" s="70" t="s">
        <v>75</v>
      </c>
      <c r="B61" s="76"/>
      <c r="C61" s="77"/>
      <c r="D61" s="16">
        <f>D62</f>
        <v>-45</v>
      </c>
      <c r="E61" s="16">
        <f>E62</f>
        <v>226</v>
      </c>
      <c r="F61" s="16">
        <f>F62</f>
        <v>506</v>
      </c>
      <c r="G61" s="23" t="str">
        <f t="shared" si="0"/>
        <v>轉絀為餘</v>
      </c>
      <c r="H61" s="78">
        <f t="shared" si="0"/>
        <v>224.08176015945079</v>
      </c>
      <c r="I61" s="79"/>
      <c r="J61" s="16">
        <f t="shared" si="5"/>
        <v>280</v>
      </c>
      <c r="K61" s="21">
        <v>1029</v>
      </c>
      <c r="L61" s="19">
        <f>L62</f>
        <v>-45455000</v>
      </c>
      <c r="M61" s="19">
        <f>M62</f>
        <v>225775000</v>
      </c>
      <c r="N61" s="19">
        <f>N62</f>
        <v>505920594</v>
      </c>
      <c r="O61" s="36" t="s">
        <v>27</v>
      </c>
      <c r="P61" s="80">
        <f t="shared" si="2"/>
        <v>224.08176015945079</v>
      </c>
      <c r="Q61" s="81"/>
      <c r="R61" s="19">
        <f t="shared" si="3"/>
        <v>280145594</v>
      </c>
    </row>
    <row r="62" spans="1:18" s="42" customFormat="1" ht="23.1" customHeight="1" x14ac:dyDescent="0.25">
      <c r="A62" s="61" t="s">
        <v>76</v>
      </c>
      <c r="B62" s="62"/>
      <c r="C62" s="63"/>
      <c r="D62" s="26">
        <v>-45</v>
      </c>
      <c r="E62" s="26">
        <v>226</v>
      </c>
      <c r="F62" s="26">
        <v>506</v>
      </c>
      <c r="G62" s="27" t="str">
        <f t="shared" si="0"/>
        <v>轉絀為餘</v>
      </c>
      <c r="H62" s="82">
        <f t="shared" si="0"/>
        <v>224.08176015945079</v>
      </c>
      <c r="I62" s="83"/>
      <c r="J62" s="26">
        <f t="shared" si="5"/>
        <v>280</v>
      </c>
      <c r="K62" s="28">
        <v>1029</v>
      </c>
      <c r="L62" s="29">
        <v>-45455000</v>
      </c>
      <c r="M62" s="29">
        <v>225775000</v>
      </c>
      <c r="N62" s="29">
        <v>505920594</v>
      </c>
      <c r="O62" s="36" t="s">
        <v>27</v>
      </c>
      <c r="P62" s="84">
        <f t="shared" si="2"/>
        <v>224.08176015945079</v>
      </c>
      <c r="Q62" s="85"/>
      <c r="R62" s="29">
        <f t="shared" si="3"/>
        <v>280145594</v>
      </c>
    </row>
    <row r="63" spans="1:18" s="22" customFormat="1" ht="23.1" customHeight="1" x14ac:dyDescent="0.25">
      <c r="A63" s="70" t="s">
        <v>13</v>
      </c>
      <c r="B63" s="76"/>
      <c r="C63" s="77"/>
      <c r="D63" s="16">
        <f>SUM(D64:D67)</f>
        <v>-3184</v>
      </c>
      <c r="E63" s="16">
        <f>SUM(E64:E67)</f>
        <v>2832</v>
      </c>
      <c r="F63" s="16">
        <f>SUM(F64:F67)</f>
        <v>5722</v>
      </c>
      <c r="G63" s="23" t="str">
        <f t="shared" si="0"/>
        <v>轉絀為餘</v>
      </c>
      <c r="H63" s="78">
        <f t="shared" si="0"/>
        <v>202.0749514425963</v>
      </c>
      <c r="I63" s="79"/>
      <c r="J63" s="16">
        <f t="shared" si="5"/>
        <v>2890</v>
      </c>
      <c r="K63" s="21">
        <v>-858</v>
      </c>
      <c r="L63" s="19">
        <f>SUM(L64:L67)</f>
        <v>-3183526000</v>
      </c>
      <c r="M63" s="19">
        <f>SUM(M64:M67)</f>
        <v>2831700000</v>
      </c>
      <c r="N63" s="19">
        <f>SUM(N64:N67)</f>
        <v>5722156400</v>
      </c>
      <c r="O63" s="36" t="s">
        <v>27</v>
      </c>
      <c r="P63" s="80">
        <f t="shared" si="2"/>
        <v>202.0749514425963</v>
      </c>
      <c r="Q63" s="81"/>
      <c r="R63" s="19">
        <f t="shared" si="3"/>
        <v>2890456400</v>
      </c>
    </row>
    <row r="64" spans="1:18" s="42" customFormat="1" ht="23.1" customHeight="1" x14ac:dyDescent="0.25">
      <c r="A64" s="61" t="s">
        <v>77</v>
      </c>
      <c r="B64" s="62"/>
      <c r="C64" s="63"/>
      <c r="D64" s="26">
        <v>-1649</v>
      </c>
      <c r="E64" s="26">
        <v>3150</v>
      </c>
      <c r="F64" s="26">
        <v>5766</v>
      </c>
      <c r="G64" s="27" t="str">
        <f t="shared" si="0"/>
        <v>轉絀為餘</v>
      </c>
      <c r="H64" s="82">
        <f t="shared" si="0"/>
        <v>183.03461102714837</v>
      </c>
      <c r="I64" s="83"/>
      <c r="J64" s="26">
        <f t="shared" si="5"/>
        <v>2616</v>
      </c>
      <c r="K64" s="28">
        <v>-1147</v>
      </c>
      <c r="L64" s="29">
        <v>-1649000000</v>
      </c>
      <c r="M64" s="29">
        <v>3150207000</v>
      </c>
      <c r="N64" s="29">
        <v>5765969129</v>
      </c>
      <c r="O64" s="36" t="s">
        <v>27</v>
      </c>
      <c r="P64" s="84">
        <f t="shared" si="2"/>
        <v>183.03461102714837</v>
      </c>
      <c r="Q64" s="85"/>
      <c r="R64" s="29">
        <f t="shared" si="3"/>
        <v>2615762129</v>
      </c>
    </row>
    <row r="65" spans="1:18" s="42" customFormat="1" ht="23.1" customHeight="1" x14ac:dyDescent="0.25">
      <c r="A65" s="61" t="s">
        <v>78</v>
      </c>
      <c r="B65" s="62"/>
      <c r="C65" s="63"/>
      <c r="D65" s="26">
        <v>-766</v>
      </c>
      <c r="E65" s="26">
        <v>-94</v>
      </c>
      <c r="F65" s="26">
        <v>-32</v>
      </c>
      <c r="G65" s="33" t="str">
        <f t="shared" si="0"/>
        <v>--</v>
      </c>
      <c r="H65" s="82" t="str">
        <f t="shared" si="0"/>
        <v>--</v>
      </c>
      <c r="I65" s="83"/>
      <c r="J65" s="26">
        <f t="shared" si="5"/>
        <v>62</v>
      </c>
      <c r="K65" s="28">
        <v>35</v>
      </c>
      <c r="L65" s="29">
        <v>-765751000</v>
      </c>
      <c r="M65" s="29">
        <v>-94127000</v>
      </c>
      <c r="N65" s="29">
        <v>-31938428</v>
      </c>
      <c r="O65" s="43" t="s">
        <v>79</v>
      </c>
      <c r="P65" s="86" t="s">
        <v>79</v>
      </c>
      <c r="Q65" s="87"/>
      <c r="R65" s="29">
        <f t="shared" si="3"/>
        <v>62188572</v>
      </c>
    </row>
    <row r="66" spans="1:18" s="42" customFormat="1" ht="23.1" customHeight="1" x14ac:dyDescent="0.25">
      <c r="A66" s="61" t="s">
        <v>80</v>
      </c>
      <c r="B66" s="62"/>
      <c r="C66" s="63"/>
      <c r="D66" s="26">
        <v>-258</v>
      </c>
      <c r="E66" s="26">
        <v>-80</v>
      </c>
      <c r="F66" s="26">
        <v>20</v>
      </c>
      <c r="G66" s="27" t="str">
        <f t="shared" si="0"/>
        <v>轉絀為餘</v>
      </c>
      <c r="H66" s="94" t="str">
        <f t="shared" si="0"/>
        <v>轉絀為餘</v>
      </c>
      <c r="I66" s="95"/>
      <c r="J66" s="26">
        <f t="shared" si="5"/>
        <v>100</v>
      </c>
      <c r="K66" s="28">
        <v>239</v>
      </c>
      <c r="L66" s="29">
        <v>-257827000</v>
      </c>
      <c r="M66" s="29">
        <v>-80343000</v>
      </c>
      <c r="N66" s="29">
        <v>20204593</v>
      </c>
      <c r="O66" s="36" t="s">
        <v>27</v>
      </c>
      <c r="P66" s="66" t="s">
        <v>27</v>
      </c>
      <c r="Q66" s="67"/>
      <c r="R66" s="29">
        <f t="shared" si="3"/>
        <v>100547593</v>
      </c>
    </row>
    <row r="67" spans="1:18" s="42" customFormat="1" ht="23.1" customHeight="1" x14ac:dyDescent="0.25">
      <c r="A67" s="61" t="s">
        <v>81</v>
      </c>
      <c r="B67" s="62"/>
      <c r="C67" s="63"/>
      <c r="D67" s="26">
        <v>-511</v>
      </c>
      <c r="E67" s="26">
        <v>-144</v>
      </c>
      <c r="F67" s="26">
        <v>-32</v>
      </c>
      <c r="G67" s="33" t="str">
        <f t="shared" si="0"/>
        <v>--</v>
      </c>
      <c r="H67" s="82" t="str">
        <f t="shared" si="0"/>
        <v>--</v>
      </c>
      <c r="I67" s="83"/>
      <c r="J67" s="26">
        <f t="shared" si="5"/>
        <v>112</v>
      </c>
      <c r="K67" s="28">
        <v>15</v>
      </c>
      <c r="L67" s="29">
        <v>-510948000</v>
      </c>
      <c r="M67" s="29">
        <v>-144037000</v>
      </c>
      <c r="N67" s="29">
        <v>-32078894</v>
      </c>
      <c r="O67" s="43" t="s">
        <v>79</v>
      </c>
      <c r="P67" s="86" t="s">
        <v>79</v>
      </c>
      <c r="Q67" s="87"/>
      <c r="R67" s="29">
        <f t="shared" si="3"/>
        <v>111958106</v>
      </c>
    </row>
    <row r="68" spans="1:18" s="22" customFormat="1" ht="23.1" customHeight="1" x14ac:dyDescent="0.25">
      <c r="A68" s="70" t="s">
        <v>17</v>
      </c>
      <c r="B68" s="76"/>
      <c r="C68" s="77"/>
      <c r="D68" s="16">
        <f>SUM(D69:D72)</f>
        <v>113</v>
      </c>
      <c r="E68" s="16">
        <f>SUM(E69:E72)</f>
        <v>255</v>
      </c>
      <c r="F68" s="16">
        <f>SUM(F69:F72)</f>
        <v>218</v>
      </c>
      <c r="G68" s="17">
        <f t="shared" si="0"/>
        <v>193.6110874181482</v>
      </c>
      <c r="H68" s="78">
        <f t="shared" si="0"/>
        <v>85.226770153783576</v>
      </c>
      <c r="I68" s="79"/>
      <c r="J68" s="16">
        <f t="shared" si="5"/>
        <v>-37</v>
      </c>
      <c r="K68" s="21">
        <v>-81</v>
      </c>
      <c r="L68" s="19">
        <f>SUM(L69:L72)</f>
        <v>112551000</v>
      </c>
      <c r="M68" s="19">
        <f>SUM(M69:M72)</f>
        <v>255684000</v>
      </c>
      <c r="N68" s="19">
        <f>SUM(N69:N72)</f>
        <v>217911215</v>
      </c>
      <c r="O68" s="20">
        <f t="shared" si="1"/>
        <v>193.6110874181482</v>
      </c>
      <c r="P68" s="80">
        <f t="shared" si="2"/>
        <v>85.226770153783576</v>
      </c>
      <c r="Q68" s="81"/>
      <c r="R68" s="19">
        <f t="shared" si="3"/>
        <v>-37772785</v>
      </c>
    </row>
    <row r="69" spans="1:18" s="42" customFormat="1" ht="23.1" customHeight="1" x14ac:dyDescent="0.25">
      <c r="A69" s="61" t="s">
        <v>82</v>
      </c>
      <c r="B69" s="62"/>
      <c r="C69" s="63"/>
      <c r="D69" s="26">
        <v>-13</v>
      </c>
      <c r="E69" s="26">
        <v>145</v>
      </c>
      <c r="F69" s="26">
        <v>117</v>
      </c>
      <c r="G69" s="27" t="str">
        <f t="shared" si="0"/>
        <v>轉絀為餘</v>
      </c>
      <c r="H69" s="82">
        <f t="shared" si="0"/>
        <v>80.401401743749958</v>
      </c>
      <c r="I69" s="83"/>
      <c r="J69" s="26">
        <f t="shared" si="5"/>
        <v>-28</v>
      </c>
      <c r="K69" s="28">
        <v>-75</v>
      </c>
      <c r="L69" s="29">
        <v>-12758000</v>
      </c>
      <c r="M69" s="29">
        <v>145319000</v>
      </c>
      <c r="N69" s="29">
        <v>116838513</v>
      </c>
      <c r="O69" s="36" t="s">
        <v>27</v>
      </c>
      <c r="P69" s="84">
        <f t="shared" si="2"/>
        <v>80.401401743749958</v>
      </c>
      <c r="Q69" s="85"/>
      <c r="R69" s="29">
        <f t="shared" si="3"/>
        <v>-28480487</v>
      </c>
    </row>
    <row r="70" spans="1:18" s="42" customFormat="1" ht="23.1" customHeight="1" x14ac:dyDescent="0.25">
      <c r="A70" s="61" t="s">
        <v>83</v>
      </c>
      <c r="B70" s="62"/>
      <c r="C70" s="63"/>
      <c r="D70" s="26">
        <v>142</v>
      </c>
      <c r="E70" s="26">
        <v>18</v>
      </c>
      <c r="F70" s="26">
        <v>105</v>
      </c>
      <c r="G70" s="33">
        <f t="shared" si="0"/>
        <v>73.926311146865388</v>
      </c>
      <c r="H70" s="82">
        <f t="shared" si="0"/>
        <v>592.16266463173361</v>
      </c>
      <c r="I70" s="83"/>
      <c r="J70" s="26">
        <f t="shared" si="5"/>
        <v>87</v>
      </c>
      <c r="K70" s="28">
        <v>-9</v>
      </c>
      <c r="L70" s="29">
        <v>141708000</v>
      </c>
      <c r="M70" s="29">
        <v>17691000</v>
      </c>
      <c r="N70" s="29">
        <v>104759497</v>
      </c>
      <c r="O70" s="45">
        <f t="shared" si="1"/>
        <v>73.926311146865388</v>
      </c>
      <c r="P70" s="84">
        <f t="shared" si="2"/>
        <v>592.16266463173361</v>
      </c>
      <c r="Q70" s="85"/>
      <c r="R70" s="29">
        <f t="shared" si="3"/>
        <v>87068497</v>
      </c>
    </row>
    <row r="71" spans="1:18" s="42" customFormat="1" ht="23.1" customHeight="1" x14ac:dyDescent="0.25">
      <c r="A71" s="61" t="s">
        <v>84</v>
      </c>
      <c r="B71" s="62"/>
      <c r="C71" s="63"/>
      <c r="D71" s="26">
        <v>-17</v>
      </c>
      <c r="E71" s="26">
        <v>-5</v>
      </c>
      <c r="F71" s="26">
        <v>-4</v>
      </c>
      <c r="G71" s="33" t="str">
        <f>O71</f>
        <v>--</v>
      </c>
      <c r="H71" s="82" t="str">
        <f>P71</f>
        <v>--</v>
      </c>
      <c r="I71" s="83"/>
      <c r="J71" s="26">
        <f>F71-E71</f>
        <v>1</v>
      </c>
      <c r="K71" s="28">
        <v>3</v>
      </c>
      <c r="L71" s="29">
        <v>-16987000</v>
      </c>
      <c r="M71" s="29">
        <v>-4777000</v>
      </c>
      <c r="N71" s="29">
        <v>-3686795</v>
      </c>
      <c r="O71" s="43" t="s">
        <v>19</v>
      </c>
      <c r="P71" s="86" t="s">
        <v>79</v>
      </c>
      <c r="Q71" s="87"/>
      <c r="R71" s="29">
        <f>N71-M71</f>
        <v>1090205</v>
      </c>
    </row>
    <row r="72" spans="1:18" s="42" customFormat="1" ht="23.1" customHeight="1" x14ac:dyDescent="0.25">
      <c r="A72" s="61" t="s">
        <v>85</v>
      </c>
      <c r="B72" s="62"/>
      <c r="C72" s="63"/>
      <c r="D72" s="26">
        <v>1</v>
      </c>
      <c r="E72" s="26">
        <v>97</v>
      </c>
      <c r="F72" s="26">
        <v>0</v>
      </c>
      <c r="G72" s="33">
        <f t="shared" si="0"/>
        <v>0</v>
      </c>
      <c r="H72" s="82">
        <f t="shared" si="0"/>
        <v>0</v>
      </c>
      <c r="I72" s="83"/>
      <c r="J72" s="26">
        <f t="shared" si="5"/>
        <v>-97</v>
      </c>
      <c r="K72" s="28">
        <v>3</v>
      </c>
      <c r="L72" s="29">
        <v>588000</v>
      </c>
      <c r="M72" s="29">
        <v>97451000</v>
      </c>
      <c r="N72" s="29">
        <v>0</v>
      </c>
      <c r="O72" s="45">
        <f t="shared" si="1"/>
        <v>0</v>
      </c>
      <c r="P72" s="84">
        <f t="shared" si="2"/>
        <v>0</v>
      </c>
      <c r="Q72" s="85"/>
      <c r="R72" s="29">
        <f t="shared" si="3"/>
        <v>-97451000</v>
      </c>
    </row>
    <row r="73" spans="1:18" s="22" customFormat="1" ht="23.1" customHeight="1" x14ac:dyDescent="0.25">
      <c r="A73" s="70" t="s">
        <v>29</v>
      </c>
      <c r="B73" s="76"/>
      <c r="C73" s="77"/>
      <c r="D73" s="16">
        <f>SUM(D74:D76)</f>
        <v>1768</v>
      </c>
      <c r="E73" s="16">
        <f>SUM(E74:E76)</f>
        <v>484</v>
      </c>
      <c r="F73" s="16">
        <f>SUM(F74:F76)</f>
        <v>721</v>
      </c>
      <c r="G73" s="17">
        <f t="shared" si="0"/>
        <v>40.782021264502063</v>
      </c>
      <c r="H73" s="78">
        <f t="shared" si="0"/>
        <v>149.08457571960815</v>
      </c>
      <c r="I73" s="79"/>
      <c r="J73" s="16">
        <f t="shared" si="5"/>
        <v>237</v>
      </c>
      <c r="K73" s="21">
        <v>593</v>
      </c>
      <c r="L73" s="19">
        <f>SUM(L74:L76)</f>
        <v>1768111000</v>
      </c>
      <c r="M73" s="19">
        <f>SUM(M74:M76)</f>
        <v>483666000</v>
      </c>
      <c r="N73" s="19">
        <f>SUM(N74:N76)</f>
        <v>721071404</v>
      </c>
      <c r="O73" s="20">
        <f t="shared" si="1"/>
        <v>40.782021264502063</v>
      </c>
      <c r="P73" s="80">
        <f t="shared" si="2"/>
        <v>149.08457571960815</v>
      </c>
      <c r="Q73" s="81"/>
      <c r="R73" s="19">
        <f t="shared" si="3"/>
        <v>237405404</v>
      </c>
    </row>
    <row r="74" spans="1:18" s="42" customFormat="1" ht="23.1" customHeight="1" x14ac:dyDescent="0.25">
      <c r="A74" s="61" t="s">
        <v>86</v>
      </c>
      <c r="B74" s="62"/>
      <c r="C74" s="63"/>
      <c r="D74" s="26">
        <v>-435</v>
      </c>
      <c r="E74" s="26">
        <v>250</v>
      </c>
      <c r="F74" s="26">
        <v>286</v>
      </c>
      <c r="G74" s="27" t="str">
        <f t="shared" si="0"/>
        <v>轉絀為餘</v>
      </c>
      <c r="H74" s="82">
        <f t="shared" si="0"/>
        <v>114.39033596995844</v>
      </c>
      <c r="I74" s="83"/>
      <c r="J74" s="26">
        <f t="shared" si="5"/>
        <v>36</v>
      </c>
      <c r="K74" s="28">
        <v>-187</v>
      </c>
      <c r="L74" s="29">
        <v>-434689000</v>
      </c>
      <c r="M74" s="29">
        <v>250320000</v>
      </c>
      <c r="N74" s="29">
        <v>286341889</v>
      </c>
      <c r="O74" s="36" t="s">
        <v>27</v>
      </c>
      <c r="P74" s="84">
        <f t="shared" si="2"/>
        <v>114.39033596995844</v>
      </c>
      <c r="Q74" s="85"/>
      <c r="R74" s="29">
        <f t="shared" si="3"/>
        <v>36021889</v>
      </c>
    </row>
    <row r="75" spans="1:18" s="42" customFormat="1" ht="23.1" customHeight="1" x14ac:dyDescent="0.25">
      <c r="A75" s="61" t="s">
        <v>87</v>
      </c>
      <c r="B75" s="62"/>
      <c r="C75" s="63"/>
      <c r="D75" s="26">
        <v>-97</v>
      </c>
      <c r="E75" s="26">
        <v>234</v>
      </c>
      <c r="F75" s="26">
        <v>435</v>
      </c>
      <c r="G75" s="27" t="str">
        <f>O75</f>
        <v>轉絀為餘</v>
      </c>
      <c r="H75" s="82">
        <f>P75</f>
        <v>186.30253571948953</v>
      </c>
      <c r="I75" s="83"/>
      <c r="J75" s="26">
        <f>F75-E75</f>
        <v>201</v>
      </c>
      <c r="K75" s="28">
        <v>780</v>
      </c>
      <c r="L75" s="29">
        <v>-97200000</v>
      </c>
      <c r="M75" s="29">
        <v>233346000</v>
      </c>
      <c r="N75" s="29">
        <v>434729515</v>
      </c>
      <c r="O75" s="36" t="s">
        <v>27</v>
      </c>
      <c r="P75" s="84">
        <f>N75/M75*100</f>
        <v>186.30253571948953</v>
      </c>
      <c r="Q75" s="85"/>
      <c r="R75" s="29">
        <f>N75-M75</f>
        <v>201383515</v>
      </c>
    </row>
    <row r="76" spans="1:18" s="42" customFormat="1" ht="23.1" customHeight="1" x14ac:dyDescent="0.25">
      <c r="A76" s="61" t="s">
        <v>88</v>
      </c>
      <c r="B76" s="62"/>
      <c r="C76" s="63"/>
      <c r="D76" s="26">
        <v>2300</v>
      </c>
      <c r="E76" s="26">
        <v>0</v>
      </c>
      <c r="F76" s="26">
        <v>0</v>
      </c>
      <c r="G76" s="33">
        <f t="shared" ref="G76:H102" si="8">O76</f>
        <v>0</v>
      </c>
      <c r="H76" s="82" t="str">
        <f t="shared" si="8"/>
        <v>--</v>
      </c>
      <c r="I76" s="83"/>
      <c r="J76" s="26">
        <f t="shared" si="5"/>
        <v>0</v>
      </c>
      <c r="K76" s="28">
        <v>780</v>
      </c>
      <c r="L76" s="29">
        <v>2300000000</v>
      </c>
      <c r="M76" s="29">
        <v>0</v>
      </c>
      <c r="N76" s="29">
        <v>0</v>
      </c>
      <c r="O76" s="45">
        <f t="shared" ref="O76:O102" si="9">N76/L76*100</f>
        <v>0</v>
      </c>
      <c r="P76" s="92" t="s">
        <v>20</v>
      </c>
      <c r="Q76" s="93"/>
      <c r="R76" s="29">
        <f t="shared" ref="R76:R102" si="10">N76-M76</f>
        <v>0</v>
      </c>
    </row>
    <row r="77" spans="1:18" s="22" customFormat="1" ht="23.1" customHeight="1" x14ac:dyDescent="0.25">
      <c r="A77" s="70" t="s">
        <v>38</v>
      </c>
      <c r="B77" s="76"/>
      <c r="C77" s="77"/>
      <c r="D77" s="16">
        <f>SUM(D78:D80)</f>
        <v>3876</v>
      </c>
      <c r="E77" s="16">
        <f>SUM(E78:E80)</f>
        <v>6168</v>
      </c>
      <c r="F77" s="16">
        <f>SUM(F78:F80)</f>
        <v>6796</v>
      </c>
      <c r="G77" s="17">
        <f t="shared" si="8"/>
        <v>175.33805877222858</v>
      </c>
      <c r="H77" s="78">
        <f t="shared" si="8"/>
        <v>110.16748414071277</v>
      </c>
      <c r="I77" s="79"/>
      <c r="J77" s="16">
        <f t="shared" si="5"/>
        <v>628</v>
      </c>
      <c r="K77" s="21">
        <v>4230</v>
      </c>
      <c r="L77" s="19">
        <f>SUM(L78:L80)</f>
        <v>3875640000</v>
      </c>
      <c r="M77" s="19">
        <f>SUM(M78:M80)</f>
        <v>6168310000</v>
      </c>
      <c r="N77" s="19">
        <f>SUM(N78:N80)</f>
        <v>6795471941</v>
      </c>
      <c r="O77" s="20">
        <f t="shared" si="9"/>
        <v>175.33805877222858</v>
      </c>
      <c r="P77" s="80">
        <f t="shared" ref="P77:P99" si="11">N77/M77*100</f>
        <v>110.16748414071277</v>
      </c>
      <c r="Q77" s="81"/>
      <c r="R77" s="19">
        <f t="shared" si="10"/>
        <v>627161941</v>
      </c>
    </row>
    <row r="78" spans="1:18" s="42" customFormat="1" ht="23.1" customHeight="1" x14ac:dyDescent="0.25">
      <c r="A78" s="61" t="s">
        <v>89</v>
      </c>
      <c r="B78" s="62"/>
      <c r="C78" s="63"/>
      <c r="D78" s="26">
        <v>-3839</v>
      </c>
      <c r="E78" s="26">
        <v>3587</v>
      </c>
      <c r="F78" s="26">
        <v>5034</v>
      </c>
      <c r="G78" s="27" t="str">
        <f t="shared" si="8"/>
        <v>轉絀為餘</v>
      </c>
      <c r="H78" s="82">
        <f t="shared" si="8"/>
        <v>140.34899055224147</v>
      </c>
      <c r="I78" s="83"/>
      <c r="J78" s="26">
        <f t="shared" si="5"/>
        <v>1447</v>
      </c>
      <c r="K78" s="28">
        <v>2643</v>
      </c>
      <c r="L78" s="29">
        <v>-3839016000</v>
      </c>
      <c r="M78" s="29">
        <v>3586565000</v>
      </c>
      <c r="N78" s="29">
        <v>5033707773</v>
      </c>
      <c r="O78" s="36" t="s">
        <v>27</v>
      </c>
      <c r="P78" s="84">
        <f t="shared" si="11"/>
        <v>140.34899055224147</v>
      </c>
      <c r="Q78" s="85"/>
      <c r="R78" s="29">
        <f t="shared" si="10"/>
        <v>1447142773</v>
      </c>
    </row>
    <row r="79" spans="1:18" s="42" customFormat="1" ht="23.1" customHeight="1" x14ac:dyDescent="0.25">
      <c r="A79" s="61" t="s">
        <v>90</v>
      </c>
      <c r="B79" s="62"/>
      <c r="C79" s="63"/>
      <c r="D79" s="26">
        <v>7829</v>
      </c>
      <c r="E79" s="26">
        <v>2654</v>
      </c>
      <c r="F79" s="26">
        <v>1838</v>
      </c>
      <c r="G79" s="33">
        <f t="shared" si="8"/>
        <v>23.477155118899148</v>
      </c>
      <c r="H79" s="82">
        <f t="shared" si="8"/>
        <v>69.245011428293722</v>
      </c>
      <c r="I79" s="83"/>
      <c r="J79" s="26">
        <f t="shared" si="5"/>
        <v>-816</v>
      </c>
      <c r="K79" s="28">
        <v>1642</v>
      </c>
      <c r="L79" s="29">
        <v>7828988000</v>
      </c>
      <c r="M79" s="29">
        <v>2654377000</v>
      </c>
      <c r="N79" s="29">
        <v>1838023657</v>
      </c>
      <c r="O79" s="45">
        <f t="shared" si="9"/>
        <v>23.477155118899148</v>
      </c>
      <c r="P79" s="84">
        <f t="shared" si="11"/>
        <v>69.245011428293722</v>
      </c>
      <c r="Q79" s="85"/>
      <c r="R79" s="29">
        <f t="shared" si="10"/>
        <v>-816353343</v>
      </c>
    </row>
    <row r="80" spans="1:18" s="42" customFormat="1" ht="23.1" customHeight="1" x14ac:dyDescent="0.25">
      <c r="A80" s="61" t="s">
        <v>91</v>
      </c>
      <c r="B80" s="62"/>
      <c r="C80" s="63"/>
      <c r="D80" s="26">
        <v>-114</v>
      </c>
      <c r="E80" s="26">
        <v>-73</v>
      </c>
      <c r="F80" s="26">
        <v>-76</v>
      </c>
      <c r="G80" s="33" t="str">
        <f t="shared" si="8"/>
        <v>--</v>
      </c>
      <c r="H80" s="82" t="str">
        <f t="shared" si="8"/>
        <v>--</v>
      </c>
      <c r="I80" s="83"/>
      <c r="J80" s="26">
        <f t="shared" si="5"/>
        <v>-3</v>
      </c>
      <c r="K80" s="28">
        <v>-55</v>
      </c>
      <c r="L80" s="29">
        <v>-114332000</v>
      </c>
      <c r="M80" s="29">
        <v>-72632000</v>
      </c>
      <c r="N80" s="29">
        <v>-76259489</v>
      </c>
      <c r="O80" s="43" t="s">
        <v>92</v>
      </c>
      <c r="P80" s="86" t="s">
        <v>79</v>
      </c>
      <c r="Q80" s="87"/>
      <c r="R80" s="29">
        <f t="shared" si="10"/>
        <v>-3627489</v>
      </c>
    </row>
    <row r="81" spans="1:18" s="22" customFormat="1" ht="23.1" customHeight="1" x14ac:dyDescent="0.25">
      <c r="A81" s="70" t="s">
        <v>42</v>
      </c>
      <c r="B81" s="76"/>
      <c r="C81" s="77"/>
      <c r="D81" s="16">
        <f>D82</f>
        <v>-1083</v>
      </c>
      <c r="E81" s="16">
        <f>E82</f>
        <v>-186</v>
      </c>
      <c r="F81" s="16">
        <f>F82</f>
        <v>351</v>
      </c>
      <c r="G81" s="46" t="str">
        <f t="shared" si="8"/>
        <v>轉絀為餘</v>
      </c>
      <c r="H81" s="73" t="str">
        <f t="shared" si="8"/>
        <v>轉絀為餘</v>
      </c>
      <c r="I81" s="74"/>
      <c r="J81" s="16">
        <f t="shared" si="5"/>
        <v>537</v>
      </c>
      <c r="K81" s="21">
        <v>1046</v>
      </c>
      <c r="L81" s="19">
        <f>L82</f>
        <v>-1083248000</v>
      </c>
      <c r="M81" s="19">
        <f>M82</f>
        <v>-186021000</v>
      </c>
      <c r="N81" s="19">
        <f>N82</f>
        <v>350616374</v>
      </c>
      <c r="O81" s="36" t="s">
        <v>27</v>
      </c>
      <c r="P81" s="66" t="s">
        <v>27</v>
      </c>
      <c r="Q81" s="67"/>
      <c r="R81" s="19">
        <f t="shared" si="10"/>
        <v>536637374</v>
      </c>
    </row>
    <row r="82" spans="1:18" s="42" customFormat="1" ht="23.1" customHeight="1" x14ac:dyDescent="0.25">
      <c r="A82" s="61" t="s">
        <v>93</v>
      </c>
      <c r="B82" s="62"/>
      <c r="C82" s="63"/>
      <c r="D82" s="26">
        <v>-1083</v>
      </c>
      <c r="E82" s="26">
        <v>-186</v>
      </c>
      <c r="F82" s="26">
        <v>351</v>
      </c>
      <c r="G82" s="47" t="str">
        <f t="shared" si="8"/>
        <v>轉絀為餘</v>
      </c>
      <c r="H82" s="64" t="str">
        <f t="shared" si="8"/>
        <v>轉絀為餘</v>
      </c>
      <c r="I82" s="65"/>
      <c r="J82" s="26">
        <f t="shared" si="5"/>
        <v>537</v>
      </c>
      <c r="K82" s="28">
        <v>1046</v>
      </c>
      <c r="L82" s="29">
        <v>-1083248000</v>
      </c>
      <c r="M82" s="29">
        <v>-186021000</v>
      </c>
      <c r="N82" s="29">
        <v>350616374</v>
      </c>
      <c r="O82" s="36" t="s">
        <v>27</v>
      </c>
      <c r="P82" s="66" t="s">
        <v>27</v>
      </c>
      <c r="Q82" s="67"/>
      <c r="R82" s="29">
        <f t="shared" si="10"/>
        <v>536637374</v>
      </c>
    </row>
    <row r="83" spans="1:18" s="22" customFormat="1" ht="23.1" customHeight="1" x14ac:dyDescent="0.25">
      <c r="A83" s="70" t="s">
        <v>94</v>
      </c>
      <c r="B83" s="76"/>
      <c r="C83" s="77"/>
      <c r="D83" s="16">
        <f>D84</f>
        <v>43</v>
      </c>
      <c r="E83" s="16">
        <f>E84</f>
        <v>160</v>
      </c>
      <c r="F83" s="16">
        <f>F84</f>
        <v>159</v>
      </c>
      <c r="G83" s="17">
        <f t="shared" si="8"/>
        <v>372.01569337946512</v>
      </c>
      <c r="H83" s="78">
        <f t="shared" si="8"/>
        <v>99.560445081208243</v>
      </c>
      <c r="I83" s="79"/>
      <c r="J83" s="16">
        <f>F83-E83</f>
        <v>-1</v>
      </c>
      <c r="K83" s="21">
        <v>4</v>
      </c>
      <c r="L83" s="19">
        <f>L84</f>
        <v>42776000</v>
      </c>
      <c r="M83" s="19">
        <f>M84</f>
        <v>159836000</v>
      </c>
      <c r="N83" s="19">
        <f>N84</f>
        <v>159133433</v>
      </c>
      <c r="O83" s="20">
        <f t="shared" si="9"/>
        <v>372.01569337946512</v>
      </c>
      <c r="P83" s="80">
        <f t="shared" si="11"/>
        <v>99.560445081208243</v>
      </c>
      <c r="Q83" s="81"/>
      <c r="R83" s="19">
        <f t="shared" si="10"/>
        <v>-702567</v>
      </c>
    </row>
    <row r="84" spans="1:18" s="42" customFormat="1" ht="23.1" customHeight="1" x14ac:dyDescent="0.25">
      <c r="A84" s="61" t="s">
        <v>95</v>
      </c>
      <c r="B84" s="62"/>
      <c r="C84" s="63"/>
      <c r="D84" s="26">
        <v>43</v>
      </c>
      <c r="E84" s="26">
        <v>160</v>
      </c>
      <c r="F84" s="26">
        <v>159</v>
      </c>
      <c r="G84" s="33">
        <f t="shared" si="8"/>
        <v>372.01569337946512</v>
      </c>
      <c r="H84" s="82">
        <f t="shared" si="8"/>
        <v>99.560445081208243</v>
      </c>
      <c r="I84" s="83"/>
      <c r="J84" s="26">
        <f>F84-E84</f>
        <v>-1</v>
      </c>
      <c r="K84" s="28">
        <v>4</v>
      </c>
      <c r="L84" s="29">
        <v>42776000</v>
      </c>
      <c r="M84" s="29">
        <v>159836000</v>
      </c>
      <c r="N84" s="29">
        <v>159133433</v>
      </c>
      <c r="O84" s="45">
        <f t="shared" si="9"/>
        <v>372.01569337946512</v>
      </c>
      <c r="P84" s="84">
        <f t="shared" si="11"/>
        <v>99.560445081208243</v>
      </c>
      <c r="Q84" s="85"/>
      <c r="R84" s="29">
        <f t="shared" si="10"/>
        <v>-702567</v>
      </c>
    </row>
    <row r="85" spans="1:18" s="22" customFormat="1" ht="23.1" customHeight="1" x14ac:dyDescent="0.25">
      <c r="A85" s="70" t="s">
        <v>49</v>
      </c>
      <c r="B85" s="76"/>
      <c r="C85" s="77"/>
      <c r="D85" s="16">
        <f>D86</f>
        <v>5596</v>
      </c>
      <c r="E85" s="16">
        <f>E86</f>
        <v>1037</v>
      </c>
      <c r="F85" s="16">
        <f>F86</f>
        <v>-18</v>
      </c>
      <c r="G85" s="46" t="str">
        <f t="shared" si="8"/>
        <v>反餘為絀</v>
      </c>
      <c r="H85" s="73" t="str">
        <f t="shared" si="8"/>
        <v>反餘為絀</v>
      </c>
      <c r="I85" s="74"/>
      <c r="J85" s="16">
        <f t="shared" si="5"/>
        <v>-1055</v>
      </c>
      <c r="K85" s="21">
        <v>3364</v>
      </c>
      <c r="L85" s="19">
        <f>L86</f>
        <v>5596103000</v>
      </c>
      <c r="M85" s="19">
        <f>M86</f>
        <v>1036858000</v>
      </c>
      <c r="N85" s="19">
        <f>N86</f>
        <v>-17885160</v>
      </c>
      <c r="O85" s="24" t="s">
        <v>14</v>
      </c>
      <c r="P85" s="90" t="s">
        <v>96</v>
      </c>
      <c r="Q85" s="91"/>
      <c r="R85" s="19">
        <f t="shared" si="10"/>
        <v>-1054743160</v>
      </c>
    </row>
    <row r="86" spans="1:18" s="42" customFormat="1" ht="23.1" customHeight="1" x14ac:dyDescent="0.25">
      <c r="A86" s="61" t="s">
        <v>97</v>
      </c>
      <c r="B86" s="62"/>
      <c r="C86" s="63"/>
      <c r="D86" s="26">
        <v>5596</v>
      </c>
      <c r="E86" s="26">
        <v>1037</v>
      </c>
      <c r="F86" s="26">
        <v>-18</v>
      </c>
      <c r="G86" s="47" t="str">
        <f t="shared" si="8"/>
        <v>反餘為絀</v>
      </c>
      <c r="H86" s="64" t="str">
        <f t="shared" si="8"/>
        <v>反餘為絀</v>
      </c>
      <c r="I86" s="65"/>
      <c r="J86" s="26">
        <f t="shared" si="5"/>
        <v>-1055</v>
      </c>
      <c r="K86" s="28">
        <v>3364</v>
      </c>
      <c r="L86" s="29">
        <v>5596103000</v>
      </c>
      <c r="M86" s="29">
        <v>1036858000</v>
      </c>
      <c r="N86" s="29">
        <v>-17885160</v>
      </c>
      <c r="O86" s="30" t="s">
        <v>14</v>
      </c>
      <c r="P86" s="66" t="s">
        <v>98</v>
      </c>
      <c r="Q86" s="67"/>
      <c r="R86" s="29">
        <f t="shared" si="10"/>
        <v>-1054743160</v>
      </c>
    </row>
    <row r="87" spans="1:18" s="22" customFormat="1" ht="23.1" customHeight="1" x14ac:dyDescent="0.25">
      <c r="A87" s="70" t="s">
        <v>51</v>
      </c>
      <c r="B87" s="76"/>
      <c r="C87" s="77"/>
      <c r="D87" s="16">
        <f>D88</f>
        <v>3270</v>
      </c>
      <c r="E87" s="16">
        <f>E88</f>
        <v>-1712</v>
      </c>
      <c r="F87" s="16">
        <f>F88</f>
        <v>140</v>
      </c>
      <c r="G87" s="17">
        <f t="shared" si="8"/>
        <v>4.2968366070164201</v>
      </c>
      <c r="H87" s="73" t="str">
        <f t="shared" si="8"/>
        <v>轉絀為餘</v>
      </c>
      <c r="I87" s="74"/>
      <c r="J87" s="16">
        <f t="shared" si="5"/>
        <v>1852</v>
      </c>
      <c r="K87" s="21">
        <v>3148</v>
      </c>
      <c r="L87" s="19">
        <f>L88</f>
        <v>3269559000</v>
      </c>
      <c r="M87" s="19">
        <f>M88</f>
        <v>-1711893000</v>
      </c>
      <c r="N87" s="19">
        <f>N88</f>
        <v>140487608</v>
      </c>
      <c r="O87" s="20">
        <f t="shared" si="9"/>
        <v>4.2968366070164201</v>
      </c>
      <c r="P87" s="66" t="s">
        <v>27</v>
      </c>
      <c r="Q87" s="67"/>
      <c r="R87" s="19">
        <f t="shared" si="10"/>
        <v>1852380608</v>
      </c>
    </row>
    <row r="88" spans="1:18" s="42" customFormat="1" ht="23.1" customHeight="1" x14ac:dyDescent="0.25">
      <c r="A88" s="61" t="s">
        <v>99</v>
      </c>
      <c r="B88" s="62"/>
      <c r="C88" s="63"/>
      <c r="D88" s="26">
        <v>3270</v>
      </c>
      <c r="E88" s="26">
        <v>-1712</v>
      </c>
      <c r="F88" s="26">
        <v>140</v>
      </c>
      <c r="G88" s="33">
        <f t="shared" si="8"/>
        <v>4.2968366070164201</v>
      </c>
      <c r="H88" s="64" t="str">
        <f t="shared" si="8"/>
        <v>轉絀為餘</v>
      </c>
      <c r="I88" s="65"/>
      <c r="J88" s="26">
        <f t="shared" si="5"/>
        <v>1852</v>
      </c>
      <c r="K88" s="28">
        <v>3148</v>
      </c>
      <c r="L88" s="29">
        <v>3269559000</v>
      </c>
      <c r="M88" s="29">
        <v>-1711893000</v>
      </c>
      <c r="N88" s="29">
        <v>140487608</v>
      </c>
      <c r="O88" s="45">
        <f t="shared" si="9"/>
        <v>4.2968366070164201</v>
      </c>
      <c r="P88" s="66" t="s">
        <v>27</v>
      </c>
      <c r="Q88" s="67"/>
      <c r="R88" s="29">
        <f t="shared" si="10"/>
        <v>1852380608</v>
      </c>
    </row>
    <row r="89" spans="1:18" s="22" customFormat="1" ht="23.1" customHeight="1" x14ac:dyDescent="0.25">
      <c r="A89" s="70" t="s">
        <v>54</v>
      </c>
      <c r="B89" s="76"/>
      <c r="C89" s="77"/>
      <c r="D89" s="16">
        <f>SUM(D90:D90)</f>
        <v>-484</v>
      </c>
      <c r="E89" s="16">
        <f>SUM(E90:E90)</f>
        <v>2583</v>
      </c>
      <c r="F89" s="16">
        <f>SUM(F90:F90)</f>
        <v>5468</v>
      </c>
      <c r="G89" s="46" t="str">
        <f t="shared" si="8"/>
        <v>轉絀為餘</v>
      </c>
      <c r="H89" s="78">
        <f t="shared" si="8"/>
        <v>211.66817208629865</v>
      </c>
      <c r="I89" s="79"/>
      <c r="J89" s="16">
        <f t="shared" si="5"/>
        <v>2885</v>
      </c>
      <c r="K89" s="21">
        <v>1443</v>
      </c>
      <c r="L89" s="19">
        <f>SUM(L90:L90)</f>
        <v>-484061000</v>
      </c>
      <c r="M89" s="19">
        <f>SUM(M90:M90)</f>
        <v>2583355000</v>
      </c>
      <c r="N89" s="19">
        <f>SUM(N90:N90)</f>
        <v>5468140307</v>
      </c>
      <c r="O89" s="36" t="s">
        <v>27</v>
      </c>
      <c r="P89" s="80">
        <f t="shared" si="11"/>
        <v>211.66817208629865</v>
      </c>
      <c r="Q89" s="81"/>
      <c r="R89" s="19">
        <f t="shared" si="10"/>
        <v>2884785307</v>
      </c>
    </row>
    <row r="90" spans="1:18" s="42" customFormat="1" ht="23.1" customHeight="1" x14ac:dyDescent="0.25">
      <c r="A90" s="61" t="s">
        <v>100</v>
      </c>
      <c r="B90" s="62"/>
      <c r="C90" s="63"/>
      <c r="D90" s="26">
        <v>-484</v>
      </c>
      <c r="E90" s="26">
        <v>2583</v>
      </c>
      <c r="F90" s="26">
        <v>5468</v>
      </c>
      <c r="G90" s="47" t="str">
        <f t="shared" si="8"/>
        <v>轉絀為餘</v>
      </c>
      <c r="H90" s="82">
        <f t="shared" si="8"/>
        <v>211.66817208629865</v>
      </c>
      <c r="I90" s="83"/>
      <c r="J90" s="26">
        <f t="shared" si="5"/>
        <v>2885</v>
      </c>
      <c r="K90" s="28">
        <v>1145</v>
      </c>
      <c r="L90" s="29">
        <v>-484061000</v>
      </c>
      <c r="M90" s="29">
        <v>2583355000</v>
      </c>
      <c r="N90" s="29">
        <v>5468140307</v>
      </c>
      <c r="O90" s="36" t="s">
        <v>27</v>
      </c>
      <c r="P90" s="88">
        <f t="shared" si="11"/>
        <v>211.66817208629865</v>
      </c>
      <c r="Q90" s="89"/>
      <c r="R90" s="48">
        <f t="shared" si="10"/>
        <v>2884785307</v>
      </c>
    </row>
    <row r="91" spans="1:18" s="22" customFormat="1" ht="23.1" customHeight="1" x14ac:dyDescent="0.25">
      <c r="A91" s="70" t="s">
        <v>101</v>
      </c>
      <c r="B91" s="76"/>
      <c r="C91" s="77"/>
      <c r="D91" s="16">
        <f>D92</f>
        <v>-3202</v>
      </c>
      <c r="E91" s="16">
        <f>E92</f>
        <v>357</v>
      </c>
      <c r="F91" s="16">
        <f>F92</f>
        <v>548</v>
      </c>
      <c r="G91" s="46" t="str">
        <f t="shared" si="8"/>
        <v>轉絀為餘</v>
      </c>
      <c r="H91" s="78">
        <f t="shared" si="8"/>
        <v>153.78350392663555</v>
      </c>
      <c r="I91" s="79"/>
      <c r="J91" s="16">
        <f t="shared" si="5"/>
        <v>191</v>
      </c>
      <c r="K91" s="21">
        <v>110</v>
      </c>
      <c r="L91" s="19">
        <f>L92</f>
        <v>-3201763000</v>
      </c>
      <c r="M91" s="19">
        <f>M92</f>
        <v>356794000</v>
      </c>
      <c r="N91" s="19">
        <f>N92</f>
        <v>548690315</v>
      </c>
      <c r="O91" s="36" t="s">
        <v>27</v>
      </c>
      <c r="P91" s="80">
        <f t="shared" si="11"/>
        <v>153.78350392663555</v>
      </c>
      <c r="Q91" s="81"/>
      <c r="R91" s="19">
        <f t="shared" si="10"/>
        <v>191896315</v>
      </c>
    </row>
    <row r="92" spans="1:18" s="42" customFormat="1" ht="23.1" customHeight="1" x14ac:dyDescent="0.25">
      <c r="A92" s="61" t="s">
        <v>102</v>
      </c>
      <c r="B92" s="62"/>
      <c r="C92" s="63"/>
      <c r="D92" s="26">
        <v>-3202</v>
      </c>
      <c r="E92" s="26">
        <v>357</v>
      </c>
      <c r="F92" s="26">
        <v>548</v>
      </c>
      <c r="G92" s="47" t="str">
        <f t="shared" si="8"/>
        <v>轉絀為餘</v>
      </c>
      <c r="H92" s="82">
        <f t="shared" si="8"/>
        <v>153.78350392663555</v>
      </c>
      <c r="I92" s="83"/>
      <c r="J92" s="26">
        <f t="shared" si="5"/>
        <v>191</v>
      </c>
      <c r="K92" s="28">
        <v>110</v>
      </c>
      <c r="L92" s="29">
        <v>-3201763000</v>
      </c>
      <c r="M92" s="29">
        <v>356794000</v>
      </c>
      <c r="N92" s="29">
        <v>548690315</v>
      </c>
      <c r="O92" s="36" t="s">
        <v>27</v>
      </c>
      <c r="P92" s="84">
        <f t="shared" si="11"/>
        <v>153.78350392663555</v>
      </c>
      <c r="Q92" s="85"/>
      <c r="R92" s="29">
        <f t="shared" si="10"/>
        <v>191896315</v>
      </c>
    </row>
    <row r="93" spans="1:18" s="22" customFormat="1" ht="23.1" customHeight="1" x14ac:dyDescent="0.25">
      <c r="A93" s="70" t="s">
        <v>103</v>
      </c>
      <c r="B93" s="76"/>
      <c r="C93" s="77"/>
      <c r="D93" s="16">
        <f>D94</f>
        <v>815</v>
      </c>
      <c r="E93" s="16">
        <f>E94</f>
        <v>25</v>
      </c>
      <c r="F93" s="16">
        <f>F94</f>
        <v>2872</v>
      </c>
      <c r="G93" s="17">
        <f t="shared" si="8"/>
        <v>352.14186134345067</v>
      </c>
      <c r="H93" s="78">
        <f t="shared" si="8"/>
        <v>11334.937102822183</v>
      </c>
      <c r="I93" s="79"/>
      <c r="J93" s="16">
        <f t="shared" si="5"/>
        <v>2847</v>
      </c>
      <c r="K93" s="21">
        <v>142</v>
      </c>
      <c r="L93" s="19">
        <f>L94</f>
        <v>815497000</v>
      </c>
      <c r="M93" s="19">
        <f>M94</f>
        <v>25335000</v>
      </c>
      <c r="N93" s="19">
        <f>N94</f>
        <v>2871706315</v>
      </c>
      <c r="O93" s="20">
        <f t="shared" si="9"/>
        <v>352.14186134345067</v>
      </c>
      <c r="P93" s="80">
        <f t="shared" si="11"/>
        <v>11334.937102822183</v>
      </c>
      <c r="Q93" s="81"/>
      <c r="R93" s="19">
        <f t="shared" si="10"/>
        <v>2846371315</v>
      </c>
    </row>
    <row r="94" spans="1:18" s="42" customFormat="1" ht="23.1" customHeight="1" x14ac:dyDescent="0.25">
      <c r="A94" s="61" t="s">
        <v>104</v>
      </c>
      <c r="B94" s="62"/>
      <c r="C94" s="63"/>
      <c r="D94" s="26">
        <v>815</v>
      </c>
      <c r="E94" s="26">
        <v>25</v>
      </c>
      <c r="F94" s="26">
        <v>2872</v>
      </c>
      <c r="G94" s="33">
        <f t="shared" si="8"/>
        <v>352.14186134345067</v>
      </c>
      <c r="H94" s="82">
        <f t="shared" si="8"/>
        <v>11334.937102822183</v>
      </c>
      <c r="I94" s="83"/>
      <c r="J94" s="26">
        <f t="shared" si="5"/>
        <v>2847</v>
      </c>
      <c r="K94" s="28">
        <v>142</v>
      </c>
      <c r="L94" s="29">
        <v>815497000</v>
      </c>
      <c r="M94" s="29">
        <v>25335000</v>
      </c>
      <c r="N94" s="29">
        <v>2871706315</v>
      </c>
      <c r="O94" s="45">
        <f t="shared" si="9"/>
        <v>352.14186134345067</v>
      </c>
      <c r="P94" s="84">
        <f t="shared" si="11"/>
        <v>11334.937102822183</v>
      </c>
      <c r="Q94" s="85"/>
      <c r="R94" s="29">
        <f t="shared" si="10"/>
        <v>2846371315</v>
      </c>
    </row>
    <row r="95" spans="1:18" s="22" customFormat="1" ht="23.1" customHeight="1" x14ac:dyDescent="0.25">
      <c r="A95" s="70" t="s">
        <v>105</v>
      </c>
      <c r="B95" s="76"/>
      <c r="C95" s="77"/>
      <c r="D95" s="16">
        <f>SUM(D96:D97)</f>
        <v>55</v>
      </c>
      <c r="E95" s="16">
        <f>SUM(E96:E97)</f>
        <v>-29</v>
      </c>
      <c r="F95" s="16">
        <f>SUM(F96:F97)</f>
        <v>-25</v>
      </c>
      <c r="G95" s="46" t="str">
        <f t="shared" si="8"/>
        <v>反餘為絀</v>
      </c>
      <c r="H95" s="78" t="str">
        <f t="shared" si="8"/>
        <v>--</v>
      </c>
      <c r="I95" s="79"/>
      <c r="J95" s="16">
        <f t="shared" si="5"/>
        <v>4</v>
      </c>
      <c r="K95" s="21">
        <v>163</v>
      </c>
      <c r="L95" s="19">
        <f>SUM(L96:L97)</f>
        <v>55560000</v>
      </c>
      <c r="M95" s="19">
        <f>SUM(M96:M97)</f>
        <v>-29258000</v>
      </c>
      <c r="N95" s="19">
        <f>SUM(N96:N97)</f>
        <v>-25529208</v>
      </c>
      <c r="O95" s="30" t="s">
        <v>14</v>
      </c>
      <c r="P95" s="86" t="s">
        <v>106</v>
      </c>
      <c r="Q95" s="87"/>
      <c r="R95" s="19">
        <f t="shared" si="10"/>
        <v>3728792</v>
      </c>
    </row>
    <row r="96" spans="1:18" s="42" customFormat="1" ht="23.1" customHeight="1" x14ac:dyDescent="0.25">
      <c r="A96" s="61" t="s">
        <v>107</v>
      </c>
      <c r="B96" s="62"/>
      <c r="C96" s="63"/>
      <c r="D96" s="26">
        <v>34</v>
      </c>
      <c r="E96" s="26">
        <v>-29</v>
      </c>
      <c r="F96" s="26">
        <f>'[4]03非營業特種基金餘絀情形表'!F145</f>
        <v>-25</v>
      </c>
      <c r="G96" s="47" t="str">
        <f t="shared" si="8"/>
        <v>反餘為絀</v>
      </c>
      <c r="H96" s="82" t="str">
        <f t="shared" si="8"/>
        <v>--</v>
      </c>
      <c r="I96" s="83"/>
      <c r="J96" s="26">
        <f t="shared" si="5"/>
        <v>4</v>
      </c>
      <c r="K96" s="28">
        <v>-8</v>
      </c>
      <c r="L96" s="29">
        <v>34470000</v>
      </c>
      <c r="M96" s="29">
        <v>-29174000</v>
      </c>
      <c r="N96" s="29">
        <v>-25453055</v>
      </c>
      <c r="O96" s="30" t="s">
        <v>14</v>
      </c>
      <c r="P96" s="86" t="s">
        <v>108</v>
      </c>
      <c r="Q96" s="87"/>
      <c r="R96" s="29">
        <f t="shared" si="10"/>
        <v>3720945</v>
      </c>
    </row>
    <row r="97" spans="1:18" s="42" customFormat="1" ht="23.1" customHeight="1" x14ac:dyDescent="0.25">
      <c r="A97" s="61" t="s">
        <v>109</v>
      </c>
      <c r="B97" s="62"/>
      <c r="C97" s="63"/>
      <c r="D97" s="26">
        <v>21</v>
      </c>
      <c r="E97" s="35">
        <v>0</v>
      </c>
      <c r="F97" s="35">
        <v>0</v>
      </c>
      <c r="G97" s="47" t="str">
        <f t="shared" si="8"/>
        <v>反餘為絀</v>
      </c>
      <c r="H97" s="82" t="str">
        <f t="shared" si="8"/>
        <v>--</v>
      </c>
      <c r="I97" s="83"/>
      <c r="J97" s="35" t="s">
        <v>71</v>
      </c>
      <c r="K97" s="49">
        <v>171</v>
      </c>
      <c r="L97" s="48">
        <v>21090000</v>
      </c>
      <c r="M97" s="29">
        <v>-84000</v>
      </c>
      <c r="N97" s="29">
        <v>-76153</v>
      </c>
      <c r="O97" s="30" t="s">
        <v>14</v>
      </c>
      <c r="P97" s="86" t="s">
        <v>108</v>
      </c>
      <c r="Q97" s="87"/>
      <c r="R97" s="29">
        <f t="shared" si="10"/>
        <v>7847</v>
      </c>
    </row>
    <row r="98" spans="1:18" s="22" customFormat="1" ht="23.1" customHeight="1" x14ac:dyDescent="0.25">
      <c r="A98" s="70" t="s">
        <v>110</v>
      </c>
      <c r="B98" s="76"/>
      <c r="C98" s="77"/>
      <c r="D98" s="16">
        <f>D99</f>
        <v>24</v>
      </c>
      <c r="E98" s="16">
        <f>E99</f>
        <v>3</v>
      </c>
      <c r="F98" s="16">
        <f>F99</f>
        <v>4</v>
      </c>
      <c r="G98" s="17">
        <f t="shared" si="8"/>
        <v>15.637652993714854</v>
      </c>
      <c r="H98" s="78">
        <f t="shared" si="8"/>
        <v>130.31736733287389</v>
      </c>
      <c r="I98" s="79"/>
      <c r="J98" s="16">
        <f t="shared" si="5"/>
        <v>1</v>
      </c>
      <c r="K98" s="21"/>
      <c r="L98" s="19">
        <f>L99</f>
        <v>24184000</v>
      </c>
      <c r="M98" s="19">
        <f>M99</f>
        <v>2902000</v>
      </c>
      <c r="N98" s="19">
        <f>N99</f>
        <v>3781810</v>
      </c>
      <c r="O98" s="20">
        <f t="shared" si="9"/>
        <v>15.637652993714854</v>
      </c>
      <c r="P98" s="80">
        <f t="shared" si="11"/>
        <v>130.31736733287389</v>
      </c>
      <c r="Q98" s="81"/>
      <c r="R98" s="19">
        <f t="shared" si="10"/>
        <v>879810</v>
      </c>
    </row>
    <row r="99" spans="1:18" s="42" customFormat="1" ht="23.1" customHeight="1" x14ac:dyDescent="0.25">
      <c r="A99" s="61" t="s">
        <v>111</v>
      </c>
      <c r="B99" s="62"/>
      <c r="C99" s="63"/>
      <c r="D99" s="26">
        <v>24</v>
      </c>
      <c r="E99" s="26">
        <v>3</v>
      </c>
      <c r="F99" s="26">
        <v>4</v>
      </c>
      <c r="G99" s="33">
        <f t="shared" si="8"/>
        <v>15.637652993714854</v>
      </c>
      <c r="H99" s="82">
        <f t="shared" si="8"/>
        <v>130.31736733287389</v>
      </c>
      <c r="I99" s="83"/>
      <c r="J99" s="26">
        <f t="shared" si="5"/>
        <v>1</v>
      </c>
      <c r="K99" s="28"/>
      <c r="L99" s="29">
        <v>24184000</v>
      </c>
      <c r="M99" s="29">
        <v>2902000</v>
      </c>
      <c r="N99" s="29">
        <v>3781810</v>
      </c>
      <c r="O99" s="45">
        <f t="shared" si="9"/>
        <v>15.637652993714854</v>
      </c>
      <c r="P99" s="84">
        <f t="shared" si="11"/>
        <v>130.31736733287389</v>
      </c>
      <c r="Q99" s="85"/>
      <c r="R99" s="29">
        <f t="shared" si="10"/>
        <v>879810</v>
      </c>
    </row>
    <row r="100" spans="1:18" s="22" customFormat="1" ht="23.1" customHeight="1" x14ac:dyDescent="0.25">
      <c r="A100" s="70" t="s">
        <v>112</v>
      </c>
      <c r="B100" s="71"/>
      <c r="C100" s="72"/>
      <c r="D100" s="16">
        <f t="shared" ref="D100:F101" si="12">D101</f>
        <v>3081</v>
      </c>
      <c r="E100" s="16">
        <f t="shared" si="12"/>
        <v>-598</v>
      </c>
      <c r="F100" s="16">
        <f t="shared" si="12"/>
        <v>568</v>
      </c>
      <c r="G100" s="17">
        <f t="shared" si="8"/>
        <v>18.442294462252754</v>
      </c>
      <c r="H100" s="73" t="str">
        <f t="shared" si="8"/>
        <v>轉絀為餘</v>
      </c>
      <c r="I100" s="74"/>
      <c r="J100" s="16">
        <f t="shared" si="5"/>
        <v>1166</v>
      </c>
      <c r="K100" s="21">
        <v>1324</v>
      </c>
      <c r="L100" s="19">
        <f t="shared" ref="L100:N101" si="13">L101</f>
        <v>3081271000</v>
      </c>
      <c r="M100" s="19">
        <f t="shared" si="13"/>
        <v>-597665000</v>
      </c>
      <c r="N100" s="19">
        <f t="shared" si="13"/>
        <v>568257071</v>
      </c>
      <c r="O100" s="20">
        <f t="shared" si="9"/>
        <v>18.442294462252754</v>
      </c>
      <c r="P100" s="66" t="s">
        <v>27</v>
      </c>
      <c r="Q100" s="67"/>
      <c r="R100" s="19">
        <f t="shared" si="10"/>
        <v>1165922071</v>
      </c>
    </row>
    <row r="101" spans="1:18" s="22" customFormat="1" ht="23.1" customHeight="1" x14ac:dyDescent="0.25">
      <c r="A101" s="75" t="s">
        <v>21</v>
      </c>
      <c r="B101" s="71"/>
      <c r="C101" s="72"/>
      <c r="D101" s="16">
        <f t="shared" si="12"/>
        <v>3081</v>
      </c>
      <c r="E101" s="16">
        <f t="shared" si="12"/>
        <v>-598</v>
      </c>
      <c r="F101" s="16">
        <f t="shared" si="12"/>
        <v>568</v>
      </c>
      <c r="G101" s="17">
        <f t="shared" si="8"/>
        <v>18.442294462252754</v>
      </c>
      <c r="H101" s="73" t="str">
        <f t="shared" si="8"/>
        <v>轉絀為餘</v>
      </c>
      <c r="I101" s="74"/>
      <c r="J101" s="16">
        <f t="shared" si="5"/>
        <v>1166</v>
      </c>
      <c r="K101" s="21">
        <v>1324</v>
      </c>
      <c r="L101" s="19">
        <f t="shared" si="13"/>
        <v>3081271000</v>
      </c>
      <c r="M101" s="19">
        <f t="shared" si="13"/>
        <v>-597665000</v>
      </c>
      <c r="N101" s="19">
        <f t="shared" si="13"/>
        <v>568257071</v>
      </c>
      <c r="O101" s="20">
        <f t="shared" si="9"/>
        <v>18.442294462252754</v>
      </c>
      <c r="P101" s="66" t="s">
        <v>27</v>
      </c>
      <c r="Q101" s="67"/>
      <c r="R101" s="19">
        <f t="shared" si="10"/>
        <v>1165922071</v>
      </c>
    </row>
    <row r="102" spans="1:18" s="42" customFormat="1" ht="23.1" customHeight="1" x14ac:dyDescent="0.25">
      <c r="A102" s="61" t="s">
        <v>113</v>
      </c>
      <c r="B102" s="62"/>
      <c r="C102" s="63"/>
      <c r="D102" s="26">
        <v>3081</v>
      </c>
      <c r="E102" s="26">
        <v>-598</v>
      </c>
      <c r="F102" s="26">
        <v>568</v>
      </c>
      <c r="G102" s="33">
        <f t="shared" si="8"/>
        <v>18.442294462252754</v>
      </c>
      <c r="H102" s="64" t="str">
        <f t="shared" si="8"/>
        <v>轉絀為餘</v>
      </c>
      <c r="I102" s="65"/>
      <c r="J102" s="26">
        <f t="shared" si="5"/>
        <v>1166</v>
      </c>
      <c r="K102" s="28">
        <v>1324</v>
      </c>
      <c r="L102" s="29">
        <v>3081271000</v>
      </c>
      <c r="M102" s="29">
        <v>-597665000</v>
      </c>
      <c r="N102" s="29">
        <v>568257071</v>
      </c>
      <c r="O102" s="45">
        <f t="shared" si="9"/>
        <v>18.442294462252754</v>
      </c>
      <c r="P102" s="66" t="s">
        <v>27</v>
      </c>
      <c r="Q102" s="67"/>
      <c r="R102" s="29">
        <f t="shared" si="10"/>
        <v>1165922071</v>
      </c>
    </row>
    <row r="103" spans="1:18" ht="17.25" customHeight="1" x14ac:dyDescent="0.25">
      <c r="A103" s="68" t="s">
        <v>114</v>
      </c>
      <c r="B103" s="68"/>
      <c r="C103" s="68"/>
      <c r="D103" s="68"/>
      <c r="E103" s="68"/>
      <c r="F103" s="68"/>
      <c r="G103" s="68"/>
      <c r="H103" s="50"/>
      <c r="I103" s="50"/>
      <c r="J103" s="50"/>
    </row>
    <row r="104" spans="1:18" ht="18.75" x14ac:dyDescent="0.25">
      <c r="A104" s="68" t="s">
        <v>115</v>
      </c>
      <c r="B104" s="68"/>
      <c r="C104" s="68"/>
      <c r="D104" s="68"/>
      <c r="E104" s="68"/>
      <c r="F104" s="68"/>
      <c r="G104" s="68"/>
      <c r="H104" s="51"/>
      <c r="I104" s="51"/>
      <c r="J104" s="50"/>
    </row>
    <row r="105" spans="1:18" ht="16.5" x14ac:dyDescent="0.25">
      <c r="A105" s="69" t="s">
        <v>116</v>
      </c>
      <c r="B105" s="69"/>
      <c r="C105" s="69"/>
      <c r="D105" s="69"/>
      <c r="E105" s="69"/>
      <c r="F105" s="69"/>
      <c r="G105" s="69"/>
      <c r="H105" s="69"/>
      <c r="I105" s="69"/>
      <c r="J105" s="69"/>
    </row>
    <row r="106" spans="1:18" ht="18.75" x14ac:dyDescent="0.25">
      <c r="A106" s="52" t="s">
        <v>117</v>
      </c>
      <c r="B106" s="53"/>
      <c r="C106" s="53"/>
      <c r="D106" s="53"/>
      <c r="E106" s="53"/>
      <c r="F106" s="53"/>
      <c r="G106" s="53"/>
      <c r="H106" s="51"/>
      <c r="I106" s="51"/>
      <c r="J106" s="50"/>
    </row>
    <row r="107" spans="1:18" ht="23.1" customHeight="1" x14ac:dyDescent="0.25">
      <c r="A107" s="54"/>
      <c r="B107" s="54"/>
      <c r="C107" s="55"/>
      <c r="D107" s="51"/>
      <c r="E107" s="51"/>
      <c r="F107" s="51"/>
      <c r="G107" s="51"/>
      <c r="H107" s="51"/>
      <c r="I107" s="51"/>
      <c r="J107" s="50"/>
    </row>
    <row r="108" spans="1:18" ht="23.1" customHeight="1" x14ac:dyDescent="0.25">
      <c r="A108" s="54"/>
      <c r="B108" s="54"/>
      <c r="C108" s="55"/>
      <c r="D108" s="51"/>
      <c r="E108" s="51"/>
      <c r="F108" s="51"/>
      <c r="G108" s="51"/>
      <c r="H108" s="51"/>
      <c r="I108" s="51"/>
      <c r="J108" s="50"/>
    </row>
    <row r="109" spans="1:18" ht="23.1" customHeight="1" x14ac:dyDescent="0.25">
      <c r="A109" s="54"/>
      <c r="B109" s="54"/>
      <c r="C109" s="55"/>
      <c r="D109" s="51"/>
      <c r="E109" s="51"/>
      <c r="F109" s="51"/>
      <c r="G109" s="51"/>
      <c r="H109" s="51"/>
      <c r="I109" s="51"/>
      <c r="J109" s="50"/>
    </row>
    <row r="110" spans="1:18" ht="23.1" customHeight="1" x14ac:dyDescent="0.25">
      <c r="A110" s="54"/>
      <c r="B110" s="54"/>
      <c r="C110" s="55"/>
      <c r="D110" s="51"/>
      <c r="E110" s="51"/>
      <c r="F110" s="51"/>
      <c r="G110" s="51"/>
      <c r="H110" s="51"/>
      <c r="I110" s="51"/>
      <c r="J110" s="50"/>
    </row>
    <row r="111" spans="1:18" ht="23.1" customHeight="1" x14ac:dyDescent="0.25">
      <c r="A111" s="54"/>
      <c r="B111" s="54"/>
      <c r="C111" s="55"/>
      <c r="D111" s="51"/>
      <c r="E111" s="51"/>
      <c r="F111" s="51"/>
      <c r="G111" s="51"/>
      <c r="H111" s="51"/>
      <c r="I111" s="51"/>
      <c r="J111" s="50"/>
    </row>
    <row r="112" spans="1:18" ht="23.1" customHeight="1" x14ac:dyDescent="0.25">
      <c r="A112" s="54"/>
      <c r="B112" s="54"/>
      <c r="C112" s="55"/>
      <c r="D112" s="51"/>
      <c r="E112" s="51"/>
      <c r="F112" s="51"/>
      <c r="G112" s="51"/>
      <c r="H112" s="51"/>
      <c r="I112" s="51"/>
      <c r="J112" s="50"/>
    </row>
    <row r="113" spans="1:10" ht="23.1" customHeight="1" x14ac:dyDescent="0.25">
      <c r="A113" s="54"/>
      <c r="B113" s="54"/>
      <c r="C113" s="55"/>
      <c r="D113" s="51"/>
      <c r="E113" s="51"/>
      <c r="F113" s="51"/>
      <c r="G113" s="51"/>
      <c r="H113" s="51"/>
      <c r="I113" s="51"/>
      <c r="J113" s="50"/>
    </row>
    <row r="114" spans="1:10" ht="16.149999999999999" customHeight="1" x14ac:dyDescent="0.25">
      <c r="A114" s="54"/>
      <c r="B114" s="54"/>
      <c r="C114" s="55"/>
      <c r="D114" s="51"/>
      <c r="E114" s="51"/>
      <c r="F114" s="51"/>
      <c r="G114" s="51"/>
      <c r="H114" s="51"/>
      <c r="I114" s="51"/>
      <c r="J114" s="50"/>
    </row>
    <row r="115" spans="1:10" ht="16.149999999999999" customHeight="1" x14ac:dyDescent="0.25">
      <c r="A115" s="54"/>
      <c r="B115" s="54"/>
      <c r="C115" s="55"/>
      <c r="D115" s="51"/>
      <c r="E115" s="51"/>
      <c r="F115" s="51"/>
      <c r="G115" s="51"/>
    </row>
    <row r="116" spans="1:10" ht="16.149999999999999" customHeight="1" x14ac:dyDescent="0.25">
      <c r="A116" s="54"/>
      <c r="B116" s="54"/>
      <c r="C116" s="55"/>
      <c r="D116" s="51"/>
      <c r="E116" s="51"/>
      <c r="F116" s="51"/>
      <c r="G116" s="51"/>
    </row>
    <row r="117" spans="1:10" ht="16.149999999999999" customHeight="1" x14ac:dyDescent="0.25">
      <c r="A117" s="54"/>
      <c r="B117" s="54"/>
      <c r="C117" s="55"/>
      <c r="D117" s="51"/>
      <c r="E117" s="51"/>
      <c r="F117" s="51"/>
      <c r="G117" s="51"/>
    </row>
  </sheetData>
  <mergeCells count="294">
    <mergeCell ref="A1:J3"/>
    <mergeCell ref="A4:J4"/>
    <mergeCell ref="A6:C7"/>
    <mergeCell ref="D6:D7"/>
    <mergeCell ref="E6:J6"/>
    <mergeCell ref="L6:L7"/>
    <mergeCell ref="A10:C10"/>
    <mergeCell ref="H10:I10"/>
    <mergeCell ref="P10:Q10"/>
    <mergeCell ref="A11:C11"/>
    <mergeCell ref="H11:I11"/>
    <mergeCell ref="P11:Q11"/>
    <mergeCell ref="M6:R6"/>
    <mergeCell ref="H7:I7"/>
    <mergeCell ref="P7:Q7"/>
    <mergeCell ref="A9:C9"/>
    <mergeCell ref="H9:I9"/>
    <mergeCell ref="P9:Q9"/>
    <mergeCell ref="A14:C14"/>
    <mergeCell ref="H14:I14"/>
    <mergeCell ref="P14:Q14"/>
    <mergeCell ref="A15:C15"/>
    <mergeCell ref="H15:I15"/>
    <mergeCell ref="P15:Q15"/>
    <mergeCell ref="A12:C12"/>
    <mergeCell ref="H12:I12"/>
    <mergeCell ref="P12:Q12"/>
    <mergeCell ref="A13:C13"/>
    <mergeCell ref="H13:I13"/>
    <mergeCell ref="P13:Q13"/>
    <mergeCell ref="A18:C18"/>
    <mergeCell ref="H18:I18"/>
    <mergeCell ref="P18:Q18"/>
    <mergeCell ref="A19:C19"/>
    <mergeCell ref="H19:I19"/>
    <mergeCell ref="P19:Q19"/>
    <mergeCell ref="A16:C16"/>
    <mergeCell ref="H16:I16"/>
    <mergeCell ref="P16:Q16"/>
    <mergeCell ref="A17:C17"/>
    <mergeCell ref="H17:I17"/>
    <mergeCell ref="P17:Q17"/>
    <mergeCell ref="A22:C22"/>
    <mergeCell ref="H22:I22"/>
    <mergeCell ref="P22:Q22"/>
    <mergeCell ref="A23:C23"/>
    <mergeCell ref="H23:I23"/>
    <mergeCell ref="P23:Q23"/>
    <mergeCell ref="A20:C20"/>
    <mergeCell ref="H20:I20"/>
    <mergeCell ref="P20:Q20"/>
    <mergeCell ref="A21:C21"/>
    <mergeCell ref="H21:I21"/>
    <mergeCell ref="P21:Q21"/>
    <mergeCell ref="A26:C26"/>
    <mergeCell ref="H26:I26"/>
    <mergeCell ref="P26:Q26"/>
    <mergeCell ref="A27:C27"/>
    <mergeCell ref="H27:I27"/>
    <mergeCell ref="P27:Q27"/>
    <mergeCell ref="A24:C24"/>
    <mergeCell ref="H24:I24"/>
    <mergeCell ref="P24:Q24"/>
    <mergeCell ref="A25:C25"/>
    <mergeCell ref="H25:I25"/>
    <mergeCell ref="P25:Q25"/>
    <mergeCell ref="A30:C30"/>
    <mergeCell ref="H30:I30"/>
    <mergeCell ref="P30:Q30"/>
    <mergeCell ref="A31:C31"/>
    <mergeCell ref="H31:I31"/>
    <mergeCell ref="P31:Q31"/>
    <mergeCell ref="A28:C28"/>
    <mergeCell ref="H28:I28"/>
    <mergeCell ref="P28:Q28"/>
    <mergeCell ref="A29:C29"/>
    <mergeCell ref="H29:I29"/>
    <mergeCell ref="P29:Q29"/>
    <mergeCell ref="A34:C34"/>
    <mergeCell ref="H34:I34"/>
    <mergeCell ref="P34:Q34"/>
    <mergeCell ref="A35:C35"/>
    <mergeCell ref="H35:I35"/>
    <mergeCell ref="P35:Q35"/>
    <mergeCell ref="A32:C32"/>
    <mergeCell ref="H32:I32"/>
    <mergeCell ref="P32:Q32"/>
    <mergeCell ref="A33:C33"/>
    <mergeCell ref="H33:I33"/>
    <mergeCell ref="P33:Q33"/>
    <mergeCell ref="A38:C38"/>
    <mergeCell ref="H38:I38"/>
    <mergeCell ref="P38:Q38"/>
    <mergeCell ref="A39:C39"/>
    <mergeCell ref="H39:I39"/>
    <mergeCell ref="P39:Q39"/>
    <mergeCell ref="A36:C36"/>
    <mergeCell ref="H36:I36"/>
    <mergeCell ref="P36:Q36"/>
    <mergeCell ref="A37:C37"/>
    <mergeCell ref="H37:I37"/>
    <mergeCell ref="P37:Q37"/>
    <mergeCell ref="A42:C42"/>
    <mergeCell ref="H42:I42"/>
    <mergeCell ref="P42:Q42"/>
    <mergeCell ref="A43:C43"/>
    <mergeCell ref="H43:I43"/>
    <mergeCell ref="P43:Q43"/>
    <mergeCell ref="A40:C40"/>
    <mergeCell ref="H40:I40"/>
    <mergeCell ref="P40:Q40"/>
    <mergeCell ref="A41:C41"/>
    <mergeCell ref="H41:I41"/>
    <mergeCell ref="P41:Q41"/>
    <mergeCell ref="A46:C46"/>
    <mergeCell ref="H46:I46"/>
    <mergeCell ref="P46:Q46"/>
    <mergeCell ref="A47:C47"/>
    <mergeCell ref="H47:I47"/>
    <mergeCell ref="P47:Q47"/>
    <mergeCell ref="A44:C44"/>
    <mergeCell ref="H44:I44"/>
    <mergeCell ref="P44:Q44"/>
    <mergeCell ref="A45:C45"/>
    <mergeCell ref="H45:I45"/>
    <mergeCell ref="P45:Q45"/>
    <mergeCell ref="A50:C50"/>
    <mergeCell ref="H50:I50"/>
    <mergeCell ref="P50:Q50"/>
    <mergeCell ref="A51:C51"/>
    <mergeCell ref="H51:I51"/>
    <mergeCell ref="P51:Q51"/>
    <mergeCell ref="A48:C48"/>
    <mergeCell ref="H48:I48"/>
    <mergeCell ref="P48:Q48"/>
    <mergeCell ref="A49:C49"/>
    <mergeCell ref="H49:I49"/>
    <mergeCell ref="P49:Q49"/>
    <mergeCell ref="A54:C54"/>
    <mergeCell ref="H54:I54"/>
    <mergeCell ref="P54:Q54"/>
    <mergeCell ref="A55:C55"/>
    <mergeCell ref="H55:I55"/>
    <mergeCell ref="P55:Q55"/>
    <mergeCell ref="A52:C52"/>
    <mergeCell ref="H52:I52"/>
    <mergeCell ref="P52:Q52"/>
    <mergeCell ref="A53:C53"/>
    <mergeCell ref="H53:I53"/>
    <mergeCell ref="P53:Q53"/>
    <mergeCell ref="A58:C58"/>
    <mergeCell ref="H58:I58"/>
    <mergeCell ref="P58:Q58"/>
    <mergeCell ref="A59:C59"/>
    <mergeCell ref="H59:I59"/>
    <mergeCell ref="P59:Q59"/>
    <mergeCell ref="A56:C56"/>
    <mergeCell ref="H56:I56"/>
    <mergeCell ref="P56:Q56"/>
    <mergeCell ref="A57:C57"/>
    <mergeCell ref="H57:I57"/>
    <mergeCell ref="P57:Q57"/>
    <mergeCell ref="A62:C62"/>
    <mergeCell ref="H62:I62"/>
    <mergeCell ref="P62:Q62"/>
    <mergeCell ref="A63:C63"/>
    <mergeCell ref="H63:I63"/>
    <mergeCell ref="P63:Q63"/>
    <mergeCell ref="A60:C60"/>
    <mergeCell ref="H60:I60"/>
    <mergeCell ref="P60:Q60"/>
    <mergeCell ref="A61:C61"/>
    <mergeCell ref="H61:I61"/>
    <mergeCell ref="P61:Q61"/>
    <mergeCell ref="A66:C66"/>
    <mergeCell ref="H66:I66"/>
    <mergeCell ref="P66:Q66"/>
    <mergeCell ref="A67:C67"/>
    <mergeCell ref="H67:I67"/>
    <mergeCell ref="P67:Q67"/>
    <mergeCell ref="A64:C64"/>
    <mergeCell ref="H64:I64"/>
    <mergeCell ref="P64:Q64"/>
    <mergeCell ref="A65:C65"/>
    <mergeCell ref="H65:I65"/>
    <mergeCell ref="P65:Q65"/>
    <mergeCell ref="A70:C70"/>
    <mergeCell ref="H70:I70"/>
    <mergeCell ref="P70:Q70"/>
    <mergeCell ref="A71:C71"/>
    <mergeCell ref="H71:I71"/>
    <mergeCell ref="P71:Q71"/>
    <mergeCell ref="A68:C68"/>
    <mergeCell ref="H68:I68"/>
    <mergeCell ref="P68:Q68"/>
    <mergeCell ref="A69:C69"/>
    <mergeCell ref="H69:I69"/>
    <mergeCell ref="P69:Q69"/>
    <mergeCell ref="A74:C74"/>
    <mergeCell ref="H74:I74"/>
    <mergeCell ref="P74:Q74"/>
    <mergeCell ref="A75:C75"/>
    <mergeCell ref="H75:I75"/>
    <mergeCell ref="P75:Q75"/>
    <mergeCell ref="A72:C72"/>
    <mergeCell ref="H72:I72"/>
    <mergeCell ref="P72:Q72"/>
    <mergeCell ref="A73:C73"/>
    <mergeCell ref="H73:I73"/>
    <mergeCell ref="P73:Q73"/>
    <mergeCell ref="A78:C78"/>
    <mergeCell ref="H78:I78"/>
    <mergeCell ref="P78:Q78"/>
    <mergeCell ref="A79:C79"/>
    <mergeCell ref="H79:I79"/>
    <mergeCell ref="P79:Q79"/>
    <mergeCell ref="A76:C76"/>
    <mergeCell ref="H76:I76"/>
    <mergeCell ref="P76:Q76"/>
    <mergeCell ref="A77:C77"/>
    <mergeCell ref="H77:I77"/>
    <mergeCell ref="P77:Q77"/>
    <mergeCell ref="A82:C82"/>
    <mergeCell ref="H82:I82"/>
    <mergeCell ref="P82:Q82"/>
    <mergeCell ref="A83:C83"/>
    <mergeCell ref="H83:I83"/>
    <mergeCell ref="P83:Q83"/>
    <mergeCell ref="A80:C80"/>
    <mergeCell ref="H80:I80"/>
    <mergeCell ref="P80:Q80"/>
    <mergeCell ref="A81:C81"/>
    <mergeCell ref="H81:I81"/>
    <mergeCell ref="P81:Q81"/>
    <mergeCell ref="A86:C86"/>
    <mergeCell ref="H86:I86"/>
    <mergeCell ref="P86:Q86"/>
    <mergeCell ref="A87:C87"/>
    <mergeCell ref="H87:I87"/>
    <mergeCell ref="P87:Q87"/>
    <mergeCell ref="A84:C84"/>
    <mergeCell ref="H84:I84"/>
    <mergeCell ref="P84:Q84"/>
    <mergeCell ref="A85:C85"/>
    <mergeCell ref="H85:I85"/>
    <mergeCell ref="P85:Q85"/>
    <mergeCell ref="A90:C90"/>
    <mergeCell ref="H90:I90"/>
    <mergeCell ref="P90:Q90"/>
    <mergeCell ref="A91:C91"/>
    <mergeCell ref="H91:I91"/>
    <mergeCell ref="P91:Q91"/>
    <mergeCell ref="A88:C88"/>
    <mergeCell ref="H88:I88"/>
    <mergeCell ref="P88:Q88"/>
    <mergeCell ref="A89:C89"/>
    <mergeCell ref="H89:I89"/>
    <mergeCell ref="P89:Q89"/>
    <mergeCell ref="A94:C94"/>
    <mergeCell ref="H94:I94"/>
    <mergeCell ref="P94:Q94"/>
    <mergeCell ref="A95:C95"/>
    <mergeCell ref="H95:I95"/>
    <mergeCell ref="P95:Q95"/>
    <mergeCell ref="A92:C92"/>
    <mergeCell ref="H92:I92"/>
    <mergeCell ref="P92:Q92"/>
    <mergeCell ref="A93:C93"/>
    <mergeCell ref="H93:I93"/>
    <mergeCell ref="P93:Q93"/>
    <mergeCell ref="A98:C98"/>
    <mergeCell ref="H98:I98"/>
    <mergeCell ref="P98:Q98"/>
    <mergeCell ref="A99:C99"/>
    <mergeCell ref="H99:I99"/>
    <mergeCell ref="P99:Q99"/>
    <mergeCell ref="A96:C96"/>
    <mergeCell ref="H96:I96"/>
    <mergeCell ref="P96:Q96"/>
    <mergeCell ref="A97:C97"/>
    <mergeCell ref="H97:I97"/>
    <mergeCell ref="P97:Q97"/>
    <mergeCell ref="A102:C102"/>
    <mergeCell ref="H102:I102"/>
    <mergeCell ref="P102:Q102"/>
    <mergeCell ref="A103:G103"/>
    <mergeCell ref="A104:G104"/>
    <mergeCell ref="A105:J105"/>
    <mergeCell ref="A100:C100"/>
    <mergeCell ref="H100:I100"/>
    <mergeCell ref="P100:Q100"/>
    <mergeCell ref="A101:C101"/>
    <mergeCell ref="H101:I101"/>
    <mergeCell ref="P101:Q101"/>
  </mergeCells>
  <phoneticPr fontId="3" type="noConversion"/>
  <conditionalFormatting sqref="K9:K102">
    <cfRule type="cellIs" dxfId="0" priority="1" stopIfTrue="1" operator="notEqual">
      <formula>J9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72" firstPageNumber="14" orientation="landscape" useFirstPageNumber="1" r:id="rId1"/>
  <headerFooter alignWithMargins="0">
    <oddHeader>&amp;L&amp;"標楷體,標準"&amp;20附表6</oddHeader>
    <oddFooter>&amp;C&amp;P&amp;10&amp;"Times New Roman"</oddFooter>
  </headerFooter>
  <rowBreaks count="3" manualBreakCount="3">
    <brk id="32" max="9" man="1"/>
    <brk id="56" max="9" man="1"/>
    <brk id="80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表6非營業餘絀</vt:lpstr>
      <vt:lpstr>表6非營業餘絀!Print_Area</vt:lpstr>
      <vt:lpstr>表6非營業餘絀!Print_Titles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dgbas</dc:creator>
  <cp:lastModifiedBy>dgbas</cp:lastModifiedBy>
  <dcterms:created xsi:type="dcterms:W3CDTF">2017-05-10T01:19:22Z</dcterms:created>
  <dcterms:modified xsi:type="dcterms:W3CDTF">2017-05-10T01:20:58Z</dcterms:modified>
</cp:coreProperties>
</file>