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ltan\Desktop\未結案專區-公務科\秀玲檔-每月例行公事\收支月報執行檔\立法院季報\10603第1季\掛網\"/>
    </mc:Choice>
  </mc:AlternateContent>
  <bookViews>
    <workbookView xWindow="0" yWindow="0" windowWidth="25200" windowHeight="11145"/>
  </bookViews>
  <sheets>
    <sheet name="表4國損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\e">[1]主管明細!#REF!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#N/A</definedName>
    <definedName name="B">#N/A</definedName>
    <definedName name="BECAUSE">#REF!</definedName>
    <definedName name="C_">#REF!</definedName>
    <definedName name="CHEN">#REF!</definedName>
    <definedName name="D">#REF!</definedName>
    <definedName name="G土地全年預算數">[2]DATA!#REF!</definedName>
    <definedName name="HH">#REF!</definedName>
    <definedName name="HWA">#REF!</definedName>
    <definedName name="I">#REF!</definedName>
    <definedName name="I累計土地預算數8507">[2]DATA!#REF!</definedName>
    <definedName name="K累計土地實支數8507">[2]DATA!#REF!</definedName>
    <definedName name="L累計契約責任數8507">[2]DATA!#REF!</definedName>
    <definedName name="NAME">[3]機關明細!#REF!</definedName>
    <definedName name="NEW">#REF!</definedName>
    <definedName name="ONE">#REF!</definedName>
    <definedName name="_xlnm.Print_Area" localSheetId="0">表4國損!$A$1:$G$28</definedName>
    <definedName name="Print_Area_MI">#REF!</definedName>
    <definedName name="_xlnm.Print_Titles" localSheetId="0">表4國損!$1:$4</definedName>
    <definedName name="T">#REF!</definedName>
    <definedName name="TT">#REF!</definedName>
    <definedName name="非營業">#REF!</definedName>
    <definedName name="新併計" hidden="1">#REF!</definedName>
    <definedName name="調整">#REF!</definedName>
    <definedName name="調整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F23" i="1" s="1"/>
  <c r="K23" i="1"/>
  <c r="E23" i="1" s="1"/>
  <c r="G23" i="1"/>
  <c r="M22" i="1"/>
  <c r="L22" i="1"/>
  <c r="K22" i="1"/>
  <c r="E22" i="1" s="1"/>
  <c r="G22" i="1"/>
  <c r="F22" i="1"/>
  <c r="M21" i="1"/>
  <c r="G21" i="1"/>
  <c r="F21" i="1"/>
  <c r="E21" i="1"/>
  <c r="M20" i="1"/>
  <c r="G20" i="1"/>
  <c r="F20" i="1"/>
  <c r="E20" i="1"/>
  <c r="J19" i="1"/>
  <c r="I19" i="1"/>
  <c r="H19" i="1"/>
  <c r="D19" i="1"/>
  <c r="C19" i="1"/>
  <c r="B19" i="1"/>
  <c r="M18" i="1"/>
  <c r="L18" i="1"/>
  <c r="F18" i="1" s="1"/>
  <c r="K18" i="1"/>
  <c r="E18" i="1" s="1"/>
  <c r="G18" i="1"/>
  <c r="M17" i="1"/>
  <c r="L17" i="1"/>
  <c r="F17" i="1" s="1"/>
  <c r="K17" i="1"/>
  <c r="G17" i="1"/>
  <c r="E17" i="1"/>
  <c r="M16" i="1"/>
  <c r="L16" i="1"/>
  <c r="F16" i="1" s="1"/>
  <c r="K16" i="1"/>
  <c r="E16" i="1" s="1"/>
  <c r="G16" i="1"/>
  <c r="M15" i="1"/>
  <c r="G15" i="1"/>
  <c r="F15" i="1"/>
  <c r="E15" i="1"/>
  <c r="M14" i="1"/>
  <c r="L14" i="1"/>
  <c r="F14" i="1" s="1"/>
  <c r="K14" i="1"/>
  <c r="E14" i="1" s="1"/>
  <c r="G14" i="1"/>
  <c r="K13" i="1"/>
  <c r="E13" i="1" s="1"/>
  <c r="J13" i="1"/>
  <c r="I13" i="1"/>
  <c r="H13" i="1"/>
  <c r="D13" i="1"/>
  <c r="C13" i="1"/>
  <c r="B13" i="1"/>
  <c r="M12" i="1"/>
  <c r="G12" i="1"/>
  <c r="F12" i="1"/>
  <c r="E12" i="1"/>
  <c r="M11" i="1"/>
  <c r="G11" i="1"/>
  <c r="F11" i="1"/>
  <c r="E11" i="1"/>
  <c r="M10" i="1"/>
  <c r="L10" i="1"/>
  <c r="F10" i="1" s="1"/>
  <c r="K10" i="1"/>
  <c r="E10" i="1" s="1"/>
  <c r="G10" i="1"/>
  <c r="G8" i="1" s="1"/>
  <c r="M9" i="1"/>
  <c r="M8" i="1" s="1"/>
  <c r="L9" i="1"/>
  <c r="F9" i="1" s="1"/>
  <c r="K9" i="1"/>
  <c r="E9" i="1" s="1"/>
  <c r="G9" i="1"/>
  <c r="J8" i="1"/>
  <c r="K8" i="1" s="1"/>
  <c r="E8" i="1" s="1"/>
  <c r="I8" i="1"/>
  <c r="H8" i="1"/>
  <c r="F8" i="1"/>
  <c r="D8" i="1"/>
  <c r="C8" i="1"/>
  <c r="B8" i="1"/>
  <c r="M7" i="1"/>
  <c r="M6" i="1" s="1"/>
  <c r="L7" i="1"/>
  <c r="K7" i="1"/>
  <c r="G7" i="1"/>
  <c r="F7" i="1"/>
  <c r="E7" i="1"/>
  <c r="K6" i="1"/>
  <c r="E6" i="1" s="1"/>
  <c r="J6" i="1"/>
  <c r="I6" i="1"/>
  <c r="I5" i="1" s="1"/>
  <c r="H6" i="1"/>
  <c r="G6" i="1"/>
  <c r="D6" i="1"/>
  <c r="D5" i="1" s="1"/>
  <c r="C6" i="1"/>
  <c r="C5" i="1" s="1"/>
  <c r="B6" i="1"/>
  <c r="B5" i="1" s="1"/>
  <c r="H5" i="1"/>
  <c r="G19" i="1" l="1"/>
  <c r="L19" i="1"/>
  <c r="F19" i="1" s="1"/>
  <c r="M13" i="1"/>
  <c r="M5" i="1" s="1"/>
  <c r="J5" i="1"/>
  <c r="L13" i="1"/>
  <c r="F13" i="1" s="1"/>
  <c r="G13" i="1"/>
  <c r="G5" i="1" s="1"/>
  <c r="M19" i="1"/>
  <c r="L6" i="1"/>
  <c r="F6" i="1" s="1"/>
  <c r="K19" i="1"/>
  <c r="E19" i="1" s="1"/>
  <c r="L5" i="1" l="1"/>
  <c r="F5" i="1" s="1"/>
  <c r="K5" i="1"/>
  <c r="E5" i="1" s="1"/>
</calcChain>
</file>

<file path=xl/sharedStrings.xml><?xml version="1.0" encoding="utf-8"?>
<sst xmlns="http://schemas.openxmlformats.org/spreadsheetml/2006/main" count="52" uniqueCount="37">
  <si>
    <t>106年度營業基金截至第1季(3月底)實際盈虧情形表</t>
    <phoneticPr fontId="4" type="noConversion"/>
  </si>
  <si>
    <t>單位：百萬元</t>
  </si>
  <si>
    <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稱</t>
    </r>
    <phoneticPr fontId="4" type="noConversion"/>
  </si>
  <si>
    <r>
      <t xml:space="preserve">稅前淨利預算案數
</t>
    </r>
    <r>
      <rPr>
        <sz val="12"/>
        <color indexed="8"/>
        <rFont val="Times New Roman"/>
        <family val="1"/>
      </rPr>
      <t>(1)</t>
    </r>
    <phoneticPr fontId="7" type="noConversion"/>
  </si>
  <si>
    <t xml:space="preserve"> 稅 前 淨 利</t>
    <phoneticPr fontId="7" type="noConversion"/>
  </si>
  <si>
    <r>
      <t>分配預算數</t>
    </r>
    <r>
      <rPr>
        <sz val="12"/>
        <rFont val="Times New Roman"/>
        <family val="1"/>
      </rPr>
      <t xml:space="preserve">
(2)</t>
    </r>
    <phoneticPr fontId="7" type="noConversion"/>
  </si>
  <si>
    <r>
      <t>實際稅前
淨利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損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r>
      <rPr>
        <sz val="12"/>
        <rFont val="Times New Roman"/>
        <family val="1"/>
      </rPr>
      <t xml:space="preserve">
(3)</t>
    </r>
    <phoneticPr fontId="7" type="noConversion"/>
  </si>
  <si>
    <r>
      <t xml:space="preserve">占預算％
</t>
    </r>
    <r>
      <rPr>
        <sz val="12"/>
        <rFont val="Times New Roman"/>
        <family val="1"/>
      </rPr>
      <t>(4)=(3)/(1)</t>
    </r>
    <phoneticPr fontId="7" type="noConversion"/>
  </si>
  <si>
    <r>
      <t>占分配％</t>
    </r>
    <r>
      <rPr>
        <sz val="12"/>
        <rFont val="Times New Roman"/>
        <family val="1"/>
      </rPr>
      <t xml:space="preserve">
(5)=(3)/(2)</t>
    </r>
    <phoneticPr fontId="7" type="noConversion"/>
  </si>
  <si>
    <r>
      <t>較分配增減數</t>
    </r>
    <r>
      <rPr>
        <sz val="12"/>
        <rFont val="Times New Roman"/>
        <family val="1"/>
      </rPr>
      <t xml:space="preserve">
(6)=(3)-(2)</t>
    </r>
    <phoneticPr fontId="7" type="noConversion"/>
  </si>
  <si>
    <t>合         計</t>
    <phoneticPr fontId="7" type="noConversion"/>
  </si>
  <si>
    <t>行政院主管</t>
  </si>
  <si>
    <t xml:space="preserve">   1.中央銀行（合併）</t>
    <phoneticPr fontId="7" type="noConversion"/>
  </si>
  <si>
    <t>經濟部主管</t>
  </si>
  <si>
    <t>轉虧為盈</t>
  </si>
  <si>
    <t xml:space="preserve">   2.台灣糖業股份有限公司</t>
  </si>
  <si>
    <t xml:space="preserve">   3.台灣中油股份有限公司</t>
    <phoneticPr fontId="7" type="noConversion"/>
  </si>
  <si>
    <t xml:space="preserve">   4.台灣電力股份有限公司</t>
    <phoneticPr fontId="7" type="noConversion"/>
  </si>
  <si>
    <t>反盈為虧</t>
  </si>
  <si>
    <t>--</t>
    <phoneticPr fontId="7" type="noConversion"/>
  </si>
  <si>
    <t xml:space="preserve">   5.台灣自來水股份有限公司</t>
    <phoneticPr fontId="7" type="noConversion"/>
  </si>
  <si>
    <t>財政部主管</t>
  </si>
  <si>
    <t xml:space="preserve">   6.中國輸出入銀行</t>
    <phoneticPr fontId="7" type="noConversion"/>
  </si>
  <si>
    <t xml:space="preserve">   7.臺灣金融控股股份有限公司（合併）</t>
    <phoneticPr fontId="7" type="noConversion"/>
  </si>
  <si>
    <t xml:space="preserve">   8.臺灣土地銀行股份有限公司（合併）</t>
    <phoneticPr fontId="7" type="noConversion"/>
  </si>
  <si>
    <t xml:space="preserve">   9.財政部印刷廠</t>
    <phoneticPr fontId="7" type="noConversion"/>
  </si>
  <si>
    <t xml:space="preserve">   10.臺灣菸酒股份有限公司</t>
    <phoneticPr fontId="7" type="noConversion"/>
  </si>
  <si>
    <t>交通部主管</t>
  </si>
  <si>
    <t xml:space="preserve">   11.中華郵政股份有限公司</t>
    <phoneticPr fontId="7" type="noConversion"/>
  </si>
  <si>
    <t xml:space="preserve">   12.交通部臺灣鐵路管理局</t>
    <phoneticPr fontId="7" type="noConversion"/>
  </si>
  <si>
    <t xml:space="preserve">   13.臺灣港務股份有限公司（合併）</t>
    <phoneticPr fontId="7" type="noConversion"/>
  </si>
  <si>
    <t xml:space="preserve">   14.桃園國際機場股份有限公司（合併）</t>
    <phoneticPr fontId="7" type="noConversion"/>
  </si>
  <si>
    <t>金融監督管理委員會主管</t>
    <phoneticPr fontId="7" type="noConversion"/>
  </si>
  <si>
    <r>
      <t xml:space="preserve">   15.中央存款保險股份有限公司</t>
    </r>
    <r>
      <rPr>
        <sz val="10"/>
        <rFont val="標楷體"/>
        <family val="4"/>
        <charset val="136"/>
      </rPr>
      <t xml:space="preserve"> (註1)</t>
    </r>
    <phoneticPr fontId="7" type="noConversion"/>
  </si>
  <si>
    <t>註：1.中央存款保險股份有限公司依存款保險條例規定，所有盈餘應悉數納入存款保險理賠準備金，故無列數。</t>
    <phoneticPr fontId="7" type="noConversion"/>
  </si>
  <si>
    <t xml:space="preserve">    2.本表數據係以新臺幣百萬元為單位及經四捨五入處理後列計，若有數據但未達百萬元者，則以”-“符號表示，數據百分比計算較不具意義者，則以”--“符號表示；    </t>
    <phoneticPr fontId="7" type="noConversion"/>
  </si>
  <si>
    <t xml:space="preserve">      另百分比欄位係以採計至元為單位核算，未達1％者，則以"0"表示。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</si>
</sst>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"/>
    <numFmt numFmtId="178" formatCode="_(* #,##0.00_);_(* \(#,##0.00\);_(* &quot;-&quot;??_);_(@_)"/>
  </numFmts>
  <fonts count="26">
    <font>
      <sz val="12"/>
      <name val="新細明體"/>
      <family val="1"/>
      <charset val="136"/>
    </font>
    <font>
      <sz val="10"/>
      <color indexed="8"/>
      <name val="ARIAL"/>
      <family val="2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12"/>
      <name val="標楷體"/>
      <family val="4"/>
      <charset val="136"/>
    </font>
    <font>
      <b/>
      <sz val="12"/>
      <color indexed="12"/>
      <name val="Times New Roman"/>
      <family val="1"/>
    </font>
    <font>
      <b/>
      <sz val="12"/>
      <color indexed="8"/>
      <name val="ARIAL"/>
      <family val="2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2"/>
      <color indexed="12"/>
      <name val="標楷體"/>
      <family val="4"/>
      <charset val="136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新細明體"/>
      <family val="1"/>
      <charset val="136"/>
    </font>
    <font>
      <sz val="11"/>
      <color indexed="12"/>
      <name val="標楷體"/>
      <family val="4"/>
      <charset val="136"/>
    </font>
    <font>
      <sz val="10"/>
      <name val="標楷體"/>
      <family val="4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22" fillId="0" borderId="0">
      <alignment vertical="center"/>
    </xf>
  </cellStyleXfs>
  <cellXfs count="73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5" fillId="0" borderId="0" xfId="1" applyFont="1">
      <alignment vertical="top"/>
    </xf>
    <xf numFmtId="0" fontId="6" fillId="0" borderId="0" xfId="1" applyFont="1" applyFill="1">
      <alignment vertical="top"/>
    </xf>
    <xf numFmtId="0" fontId="6" fillId="0" borderId="0" xfId="1" applyFont="1" applyFill="1" applyBorder="1">
      <alignment vertical="top"/>
    </xf>
    <xf numFmtId="0" fontId="7" fillId="0" borderId="0" xfId="1" applyFont="1" applyFill="1" applyBorder="1" applyAlignment="1">
      <alignment horizontal="right"/>
    </xf>
    <xf numFmtId="0" fontId="1" fillId="0" borderId="0" xfId="1" applyFont="1" applyBorder="1">
      <alignment vertical="top"/>
    </xf>
    <xf numFmtId="0" fontId="1" fillId="0" borderId="0" xfId="1" applyFont="1">
      <alignment vertical="top"/>
    </xf>
    <xf numFmtId="0" fontId="8" fillId="0" borderId="0" xfId="1" applyFont="1" applyFill="1" applyBorder="1" applyAlignment="1">
      <alignment horizontal="center" vertical="center" wrapText="1"/>
    </xf>
    <xf numFmtId="0" fontId="12" fillId="0" borderId="0" xfId="1" applyFont="1" applyBorder="1">
      <alignment vertical="top"/>
    </xf>
    <xf numFmtId="0" fontId="12" fillId="0" borderId="0" xfId="1" applyFont="1">
      <alignment vertical="top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3" fontId="14" fillId="0" borderId="6" xfId="1" applyNumberFormat="1" applyFont="1" applyFill="1" applyBorder="1" applyAlignment="1">
      <alignment vertical="center"/>
    </xf>
    <xf numFmtId="3" fontId="14" fillId="2" borderId="6" xfId="1" applyNumberFormat="1" applyFont="1" applyFill="1" applyBorder="1" applyAlignment="1">
      <alignment vertical="center"/>
    </xf>
    <xf numFmtId="3" fontId="15" fillId="0" borderId="0" xfId="1" applyNumberFormat="1" applyFont="1" applyFill="1">
      <alignment vertical="top"/>
    </xf>
    <xf numFmtId="0" fontId="15" fillId="0" borderId="0" xfId="1" applyFont="1" applyFill="1">
      <alignment vertical="top"/>
    </xf>
    <xf numFmtId="0" fontId="16" fillId="0" borderId="6" xfId="1" applyFont="1" applyFill="1" applyBorder="1" applyAlignment="1">
      <alignment vertical="center" wrapText="1"/>
    </xf>
    <xf numFmtId="3" fontId="17" fillId="0" borderId="6" xfId="1" applyNumberFormat="1" applyFont="1" applyFill="1" applyBorder="1" applyAlignment="1">
      <alignment vertical="center"/>
    </xf>
    <xf numFmtId="3" fontId="17" fillId="2" borderId="6" xfId="1" applyNumberFormat="1" applyFont="1" applyFill="1" applyBorder="1" applyAlignment="1">
      <alignment vertical="center"/>
    </xf>
    <xf numFmtId="3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8" fillId="0" borderId="6" xfId="1" applyFont="1" applyFill="1" applyBorder="1" applyAlignment="1">
      <alignment vertical="center" wrapText="1"/>
    </xf>
    <xf numFmtId="3" fontId="19" fillId="0" borderId="6" xfId="0" applyNumberFormat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3" fontId="19" fillId="2" borderId="6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0" fontId="21" fillId="0" borderId="0" xfId="1" applyFont="1" applyFill="1" applyAlignment="1">
      <alignment vertical="center"/>
    </xf>
    <xf numFmtId="176" fontId="7" fillId="0" borderId="7" xfId="2" applyNumberFormat="1" applyFont="1" applyBorder="1" applyAlignment="1">
      <alignment horizontal="right" vertical="center"/>
    </xf>
    <xf numFmtId="3" fontId="15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8" fillId="0" borderId="6" xfId="1" applyFont="1" applyFill="1" applyBorder="1" applyAlignment="1">
      <alignment vertical="center" wrapText="1"/>
    </xf>
    <xf numFmtId="3" fontId="9" fillId="0" borderId="6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/>
    </xf>
    <xf numFmtId="3" fontId="9" fillId="2" borderId="6" xfId="1" applyNumberFormat="1" applyFont="1" applyFill="1" applyBorder="1" applyAlignment="1">
      <alignment vertical="center"/>
    </xf>
    <xf numFmtId="3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3" fontId="9" fillId="2" borderId="6" xfId="0" quotePrefix="1" applyNumberFormat="1" applyFont="1" applyFill="1" applyBorder="1" applyAlignment="1">
      <alignment horizontal="right" vertical="center"/>
    </xf>
    <xf numFmtId="0" fontId="13" fillId="0" borderId="6" xfId="1" applyFont="1" applyFill="1" applyBorder="1" applyAlignment="1">
      <alignment vertical="center" wrapText="1"/>
    </xf>
    <xf numFmtId="176" fontId="23" fillId="0" borderId="7" xfId="2" applyNumberFormat="1" applyFont="1" applyBorder="1" applyAlignment="1">
      <alignment horizontal="right" vertical="center"/>
    </xf>
    <xf numFmtId="3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3" fontId="14" fillId="0" borderId="6" xfId="1" applyNumberFormat="1" applyFont="1" applyFill="1" applyBorder="1" applyAlignment="1">
      <alignment horizontal="right" vertical="center"/>
    </xf>
    <xf numFmtId="3" fontId="14" fillId="2" borderId="6" xfId="1" applyNumberFormat="1" applyFont="1" applyFill="1" applyBorder="1" applyAlignment="1">
      <alignment horizontal="right" vertical="center"/>
    </xf>
    <xf numFmtId="177" fontId="17" fillId="0" borderId="6" xfId="1" applyNumberFormat="1" applyFont="1" applyFill="1" applyBorder="1" applyAlignment="1">
      <alignment vertical="center"/>
    </xf>
    <xf numFmtId="177" fontId="17" fillId="0" borderId="6" xfId="1" applyNumberFormat="1" applyFont="1" applyFill="1" applyBorder="1" applyAlignment="1">
      <alignment horizontal="right" vertical="center"/>
    </xf>
    <xf numFmtId="0" fontId="25" fillId="0" borderId="6" xfId="1" applyFont="1" applyFill="1" applyBorder="1" applyAlignment="1">
      <alignment vertical="center"/>
    </xf>
    <xf numFmtId="0" fontId="25" fillId="0" borderId="6" xfId="1" quotePrefix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 applyProtection="1">
      <alignment horizontal="right" vertical="center"/>
    </xf>
    <xf numFmtId="0" fontId="25" fillId="0" borderId="6" xfId="1" quotePrefix="1" applyFont="1" applyFill="1" applyBorder="1" applyAlignment="1">
      <alignment vertical="center"/>
    </xf>
    <xf numFmtId="49" fontId="24" fillId="0" borderId="0" xfId="1" applyNumberFormat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49" fontId="24" fillId="0" borderId="0" xfId="1" applyNumberFormat="1" applyFont="1" applyFill="1" applyBorder="1" applyAlignment="1">
      <alignment horizontal="left" vertical="center"/>
    </xf>
    <xf numFmtId="49" fontId="24" fillId="0" borderId="0" xfId="1" applyNumberFormat="1" applyFont="1" applyFill="1" applyBorder="1" applyAlignment="1">
      <alignment horizontal="left" vertical="top" wrapText="1"/>
    </xf>
    <xf numFmtId="0" fontId="1" fillId="0" borderId="0" xfId="1" applyAlignment="1">
      <alignment vertical="top"/>
    </xf>
    <xf numFmtId="0" fontId="6" fillId="0" borderId="0" xfId="1" applyFont="1" applyFill="1" applyAlignment="1">
      <alignment horizontal="right" vertical="top"/>
    </xf>
    <xf numFmtId="0" fontId="1" fillId="0" borderId="0" xfId="1">
      <alignment vertical="top"/>
    </xf>
    <xf numFmtId="49" fontId="24" fillId="0" borderId="0" xfId="1" applyNumberFormat="1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distributed"/>
    </xf>
    <xf numFmtId="0" fontId="8" fillId="0" borderId="5" xfId="1" applyFont="1" applyFill="1" applyBorder="1" applyAlignment="1">
      <alignment horizontal="center" vertical="distributed"/>
    </xf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</cellXfs>
  <cellStyles count="3">
    <cellStyle name="一般" xfId="0" builtinId="0"/>
    <cellStyle name="一般_3月份月報計算表" xfId="2"/>
    <cellStyle name="一般_九十三第二季--附表(附屬單位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DATA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\Q108\kai1\mon88\8708\87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month\86DATA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支出－報院"/>
      <sheetName val="收支總"/>
      <sheetName val="DAT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31"/>
  <sheetViews>
    <sheetView showGridLines="0" tabSelected="1" view="pageBreakPreview" zoomScaleNormal="90" zoomScaleSheetLayoutView="100" workbookViewId="0">
      <pane xSplit="1" ySplit="4" topLeftCell="B5" activePane="bottomRight" state="frozen"/>
      <selection activeCell="A35" sqref="A35:C35"/>
      <selection pane="topRight" activeCell="A35" sqref="A35:C35"/>
      <selection pane="bottomLeft" activeCell="A35" sqref="A35:C35"/>
      <selection pane="bottomRight" activeCell="A11" sqref="A11"/>
    </sheetView>
  </sheetViews>
  <sheetFormatPr defaultColWidth="5.875" defaultRowHeight="12.75"/>
  <cols>
    <col min="1" max="1" width="42.75" style="3" customWidth="1"/>
    <col min="2" max="2" width="18" style="3" customWidth="1"/>
    <col min="3" max="4" width="15.875" style="3" customWidth="1"/>
    <col min="5" max="5" width="15.75" style="3" customWidth="1"/>
    <col min="6" max="6" width="15.875" style="61" customWidth="1"/>
    <col min="7" max="7" width="16.875" style="61" customWidth="1"/>
    <col min="8" max="8" width="18" style="3" hidden="1" customWidth="1"/>
    <col min="9" max="10" width="15.875" style="3" hidden="1" customWidth="1"/>
    <col min="11" max="11" width="15.75" style="3" hidden="1" customWidth="1"/>
    <col min="12" max="12" width="15.875" style="61" hidden="1" customWidth="1"/>
    <col min="13" max="13" width="16.875" style="61" hidden="1" customWidth="1"/>
    <col min="14" max="16384" width="5.875" style="62"/>
  </cols>
  <sheetData>
    <row r="1" spans="1:14" s="2" customFormat="1" ht="26.25" customHeight="1">
      <c r="A1" s="65" t="s">
        <v>0</v>
      </c>
      <c r="B1" s="65"/>
      <c r="C1" s="65"/>
      <c r="D1" s="65"/>
      <c r="E1" s="65"/>
      <c r="F1" s="65"/>
      <c r="G1" s="65"/>
      <c r="H1" s="1"/>
      <c r="I1" s="1"/>
      <c r="J1" s="1"/>
      <c r="K1" s="1"/>
      <c r="L1" s="1"/>
      <c r="M1" s="1"/>
    </row>
    <row r="2" spans="1:14" s="7" customFormat="1" ht="15.75" customHeight="1">
      <c r="A2" s="3"/>
      <c r="B2" s="3"/>
      <c r="C2" s="4"/>
      <c r="D2" s="4"/>
      <c r="E2" s="4"/>
      <c r="F2" s="3"/>
      <c r="G2" s="5" t="s">
        <v>1</v>
      </c>
      <c r="H2" s="3"/>
      <c r="I2" s="4"/>
      <c r="J2" s="4"/>
      <c r="K2" s="4"/>
      <c r="L2" s="3"/>
      <c r="M2" s="5" t="s">
        <v>1</v>
      </c>
      <c r="N2" s="6"/>
    </row>
    <row r="3" spans="1:14" s="10" customFormat="1" ht="22.7" customHeight="1">
      <c r="A3" s="66" t="s">
        <v>2</v>
      </c>
      <c r="B3" s="68" t="s">
        <v>3</v>
      </c>
      <c r="C3" s="70" t="s">
        <v>4</v>
      </c>
      <c r="D3" s="71"/>
      <c r="E3" s="71"/>
      <c r="F3" s="71"/>
      <c r="G3" s="72"/>
      <c r="H3" s="68" t="s">
        <v>3</v>
      </c>
      <c r="I3" s="8"/>
      <c r="J3" s="8"/>
      <c r="K3" s="8"/>
      <c r="L3" s="8"/>
      <c r="M3" s="8"/>
      <c r="N3" s="9"/>
    </row>
    <row r="4" spans="1:14" s="10" customFormat="1" ht="51.75" customHeight="1">
      <c r="A4" s="67"/>
      <c r="B4" s="69"/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69"/>
      <c r="I4" s="11" t="s">
        <v>5</v>
      </c>
      <c r="J4" s="11" t="s">
        <v>6</v>
      </c>
      <c r="K4" s="12" t="s">
        <v>7</v>
      </c>
      <c r="L4" s="11" t="s">
        <v>8</v>
      </c>
      <c r="M4" s="11" t="s">
        <v>9</v>
      </c>
    </row>
    <row r="5" spans="1:14" s="17" customFormat="1" ht="19.5" customHeight="1">
      <c r="A5" s="13" t="s">
        <v>10</v>
      </c>
      <c r="B5" s="14">
        <f>B6+B8+B13+B19+B24</f>
        <v>223746</v>
      </c>
      <c r="C5" s="14">
        <f>C6+C8+C13+C19+C24</f>
        <v>43257</v>
      </c>
      <c r="D5" s="14">
        <f>D6+D8+D13+D19</f>
        <v>63850</v>
      </c>
      <c r="E5" s="14">
        <f>K5</f>
        <v>28.536525761555147</v>
      </c>
      <c r="F5" s="14">
        <f>L5</f>
        <v>147.60648033086281</v>
      </c>
      <c r="G5" s="14">
        <f>G6+G8+G13+G19+G24</f>
        <v>20593</v>
      </c>
      <c r="H5" s="15">
        <f>H6+H8+H13+H19+H24</f>
        <v>223744237000</v>
      </c>
      <c r="I5" s="15">
        <f>I6+I8+I13+I19+I24</f>
        <v>43256117000</v>
      </c>
      <c r="J5" s="15">
        <f>J6+J8+J13+J19</f>
        <v>63848831831.5</v>
      </c>
      <c r="K5" s="15">
        <f>J5/H5*100</f>
        <v>28.536525761555147</v>
      </c>
      <c r="L5" s="15">
        <f>J5/I5*100</f>
        <v>147.60648033086281</v>
      </c>
      <c r="M5" s="15">
        <f>M6+M8+M13+M19+M24</f>
        <v>20592714831.500008</v>
      </c>
      <c r="N5" s="16"/>
    </row>
    <row r="6" spans="1:14" s="22" customFormat="1" ht="22.7" customHeight="1">
      <c r="A6" s="18" t="s">
        <v>11</v>
      </c>
      <c r="B6" s="19">
        <f t="shared" ref="B6:M6" si="0">B7</f>
        <v>150363</v>
      </c>
      <c r="C6" s="19">
        <f t="shared" si="0"/>
        <v>36601</v>
      </c>
      <c r="D6" s="19">
        <f t="shared" si="0"/>
        <v>47001</v>
      </c>
      <c r="E6" s="19">
        <f t="shared" ref="E6:F23" si="1">K6</f>
        <v>31.258634113993232</v>
      </c>
      <c r="F6" s="19">
        <f t="shared" si="1"/>
        <v>128.41414997779867</v>
      </c>
      <c r="G6" s="19">
        <f t="shared" si="0"/>
        <v>10400</v>
      </c>
      <c r="H6" s="20">
        <f t="shared" si="0"/>
        <v>150362960000</v>
      </c>
      <c r="I6" s="20">
        <f t="shared" si="0"/>
        <v>36601424000</v>
      </c>
      <c r="J6" s="20">
        <f t="shared" si="0"/>
        <v>47001407509.370003</v>
      </c>
      <c r="K6" s="20">
        <f t="shared" ref="K6:K23" si="2">J6/H6*100</f>
        <v>31.258634113993232</v>
      </c>
      <c r="L6" s="20">
        <f t="shared" ref="L6:L23" si="3">J6/I6*100</f>
        <v>128.41414997779867</v>
      </c>
      <c r="M6" s="20">
        <f t="shared" si="0"/>
        <v>10399983509.370003</v>
      </c>
      <c r="N6" s="21"/>
    </row>
    <row r="7" spans="1:14" s="29" customFormat="1" ht="20.25" customHeight="1">
      <c r="A7" s="23" t="s">
        <v>12</v>
      </c>
      <c r="B7" s="24">
        <v>150363</v>
      </c>
      <c r="C7" s="24">
        <v>36601</v>
      </c>
      <c r="D7" s="24">
        <v>47001</v>
      </c>
      <c r="E7" s="25">
        <f t="shared" si="1"/>
        <v>31.258634113993232</v>
      </c>
      <c r="F7" s="25">
        <f t="shared" si="1"/>
        <v>128.41414997779867</v>
      </c>
      <c r="G7" s="25">
        <f>D7-C7</f>
        <v>10400</v>
      </c>
      <c r="H7" s="26">
        <v>150362960000</v>
      </c>
      <c r="I7" s="26">
        <v>36601424000</v>
      </c>
      <c r="J7" s="26">
        <v>47001407509.370003</v>
      </c>
      <c r="K7" s="27">
        <f t="shared" si="2"/>
        <v>31.258634113993232</v>
      </c>
      <c r="L7" s="27">
        <f t="shared" si="3"/>
        <v>128.41414997779867</v>
      </c>
      <c r="M7" s="27">
        <f>J7-I7</f>
        <v>10399983509.370003</v>
      </c>
      <c r="N7" s="28"/>
    </row>
    <row r="8" spans="1:14" s="32" customFormat="1" ht="22.7" customHeight="1">
      <c r="A8" s="18" t="s">
        <v>13</v>
      </c>
      <c r="B8" s="19">
        <f>SUM(B9:B12)</f>
        <v>26861</v>
      </c>
      <c r="C8" s="19">
        <f>SUM(C9:C12)</f>
        <v>-5131</v>
      </c>
      <c r="D8" s="19">
        <f>SUM(D9:D12)</f>
        <v>7643</v>
      </c>
      <c r="E8" s="19">
        <f t="shared" si="1"/>
        <v>28.449730864309132</v>
      </c>
      <c r="F8" s="30" t="str">
        <f t="shared" si="1"/>
        <v>轉虧為盈</v>
      </c>
      <c r="G8" s="19">
        <f>SUM(G9:G12)</f>
        <v>12774</v>
      </c>
      <c r="H8" s="19">
        <f>SUM(H9:H12)</f>
        <v>26860436000</v>
      </c>
      <c r="I8" s="19">
        <f>SUM(I9:I12)</f>
        <v>-5131461000</v>
      </c>
      <c r="J8" s="19">
        <f>SUM(J9:J12)</f>
        <v>7641721750.9800005</v>
      </c>
      <c r="K8" s="20">
        <f t="shared" si="2"/>
        <v>28.449730864309132</v>
      </c>
      <c r="L8" s="30" t="s">
        <v>14</v>
      </c>
      <c r="M8" s="20">
        <f>SUM(M9:M12)</f>
        <v>12773182750.980001</v>
      </c>
      <c r="N8" s="31"/>
    </row>
    <row r="9" spans="1:14" s="41" customFormat="1" ht="20.25" customHeight="1">
      <c r="A9" s="33" t="s">
        <v>15</v>
      </c>
      <c r="B9" s="34">
        <v>3126</v>
      </c>
      <c r="C9" s="34">
        <v>418</v>
      </c>
      <c r="D9" s="34">
        <v>1228</v>
      </c>
      <c r="E9" s="34">
        <f t="shared" si="1"/>
        <v>39.275250728582215</v>
      </c>
      <c r="F9" s="35">
        <f t="shared" si="1"/>
        <v>293.63394822827019</v>
      </c>
      <c r="G9" s="36">
        <f>D9-C9</f>
        <v>810</v>
      </c>
      <c r="H9" s="34">
        <v>3125591000</v>
      </c>
      <c r="I9" s="34">
        <v>418066000</v>
      </c>
      <c r="J9" s="34">
        <v>1227583702</v>
      </c>
      <c r="K9" s="37">
        <f t="shared" si="2"/>
        <v>39.275250728582215</v>
      </c>
      <c r="L9" s="38">
        <f t="shared" si="3"/>
        <v>293.63394822827019</v>
      </c>
      <c r="M9" s="39">
        <f>J9-I9</f>
        <v>809517702</v>
      </c>
      <c r="N9" s="40"/>
    </row>
    <row r="10" spans="1:14" s="41" customFormat="1" ht="20.25" customHeight="1">
      <c r="A10" s="33" t="s">
        <v>16</v>
      </c>
      <c r="B10" s="34">
        <v>4868</v>
      </c>
      <c r="C10" s="34">
        <v>447</v>
      </c>
      <c r="D10" s="34">
        <v>8683</v>
      </c>
      <c r="E10" s="34">
        <f t="shared" si="1"/>
        <v>178.35660211816091</v>
      </c>
      <c r="F10" s="34">
        <f t="shared" si="1"/>
        <v>1943.6337232034527</v>
      </c>
      <c r="G10" s="36">
        <f>D10-C10</f>
        <v>8236</v>
      </c>
      <c r="H10" s="34">
        <v>4868091000</v>
      </c>
      <c r="I10" s="34">
        <v>446718000</v>
      </c>
      <c r="J10" s="34">
        <v>8682561695.6200008</v>
      </c>
      <c r="K10" s="37">
        <f t="shared" si="2"/>
        <v>178.35660211816091</v>
      </c>
      <c r="L10" s="37">
        <f t="shared" si="3"/>
        <v>1943.6337232034527</v>
      </c>
      <c r="M10" s="39">
        <f>J10-I10</f>
        <v>8235843695.6200008</v>
      </c>
      <c r="N10" s="40"/>
    </row>
    <row r="11" spans="1:14" s="41" customFormat="1" ht="20.25" customHeight="1">
      <c r="A11" s="33" t="s">
        <v>17</v>
      </c>
      <c r="B11" s="34">
        <v>19805</v>
      </c>
      <c r="C11" s="34">
        <v>-5909</v>
      </c>
      <c r="D11" s="34">
        <v>-2582</v>
      </c>
      <c r="E11" s="30" t="str">
        <f t="shared" si="1"/>
        <v>反盈為虧</v>
      </c>
      <c r="F11" s="35" t="str">
        <f t="shared" si="1"/>
        <v>--</v>
      </c>
      <c r="G11" s="36">
        <f>D11-C11</f>
        <v>3327</v>
      </c>
      <c r="H11" s="34">
        <v>19804714000</v>
      </c>
      <c r="I11" s="34">
        <v>-5908849000</v>
      </c>
      <c r="J11" s="34">
        <v>-2582393808</v>
      </c>
      <c r="K11" s="30" t="s">
        <v>18</v>
      </c>
      <c r="L11" s="42" t="s">
        <v>19</v>
      </c>
      <c r="M11" s="39">
        <f>J11-I11</f>
        <v>3326455192</v>
      </c>
      <c r="N11" s="40"/>
    </row>
    <row r="12" spans="1:14" s="41" customFormat="1" ht="20.25" customHeight="1">
      <c r="A12" s="33" t="s">
        <v>20</v>
      </c>
      <c r="B12" s="34">
        <v>-938</v>
      </c>
      <c r="C12" s="34">
        <v>-87</v>
      </c>
      <c r="D12" s="34">
        <v>314</v>
      </c>
      <c r="E12" s="30" t="str">
        <f t="shared" si="1"/>
        <v>轉虧為盈</v>
      </c>
      <c r="F12" s="30" t="str">
        <f t="shared" si="1"/>
        <v>轉虧為盈</v>
      </c>
      <c r="G12" s="36">
        <f>D12-C12</f>
        <v>401</v>
      </c>
      <c r="H12" s="34">
        <v>-937960000</v>
      </c>
      <c r="I12" s="34">
        <v>-87396000</v>
      </c>
      <c r="J12" s="34">
        <v>313970161.36000001</v>
      </c>
      <c r="K12" s="30" t="s">
        <v>14</v>
      </c>
      <c r="L12" s="30" t="s">
        <v>14</v>
      </c>
      <c r="M12" s="39">
        <f>J12-I12</f>
        <v>401366161.36000001</v>
      </c>
      <c r="N12" s="40"/>
    </row>
    <row r="13" spans="1:14" s="22" customFormat="1" ht="22.7" customHeight="1">
      <c r="A13" s="43" t="s">
        <v>21</v>
      </c>
      <c r="B13" s="14">
        <f>SUM(B14:B18)</f>
        <v>26639</v>
      </c>
      <c r="C13" s="14">
        <f>SUM(C14:C18)</f>
        <v>6580</v>
      </c>
      <c r="D13" s="14">
        <f>SUM(D14:D18)</f>
        <v>6269</v>
      </c>
      <c r="E13" s="14">
        <f t="shared" si="1"/>
        <v>23.535118650969462</v>
      </c>
      <c r="F13" s="14">
        <f t="shared" si="1"/>
        <v>95.284245161895313</v>
      </c>
      <c r="G13" s="14">
        <f>SUM(G14:G18)</f>
        <v>-311</v>
      </c>
      <c r="H13" s="15">
        <f>SUM(H14:H18)</f>
        <v>26638122000</v>
      </c>
      <c r="I13" s="15">
        <f>SUM(I14:I18)</f>
        <v>6579591000</v>
      </c>
      <c r="J13" s="15">
        <f>SUM(J14:J18)</f>
        <v>6269313619.0900002</v>
      </c>
      <c r="K13" s="15">
        <f t="shared" si="2"/>
        <v>23.535118650969462</v>
      </c>
      <c r="L13" s="15">
        <f t="shared" si="3"/>
        <v>95.284245161895313</v>
      </c>
      <c r="M13" s="15">
        <f>SUM(M14:M18)</f>
        <v>-310277380.90999985</v>
      </c>
      <c r="N13" s="21"/>
    </row>
    <row r="14" spans="1:14" s="32" customFormat="1" ht="20.25" customHeight="1">
      <c r="A14" s="33" t="s">
        <v>22</v>
      </c>
      <c r="B14" s="34">
        <v>511</v>
      </c>
      <c r="C14" s="34">
        <v>142</v>
      </c>
      <c r="D14" s="34">
        <v>154</v>
      </c>
      <c r="E14" s="34">
        <f t="shared" si="1"/>
        <v>30.062641438341416</v>
      </c>
      <c r="F14" s="34">
        <f t="shared" si="1"/>
        <v>108.16224971478472</v>
      </c>
      <c r="G14" s="36">
        <f>D14-C14</f>
        <v>12</v>
      </c>
      <c r="H14" s="34">
        <v>510894000</v>
      </c>
      <c r="I14" s="34">
        <v>141998000</v>
      </c>
      <c r="J14" s="34">
        <v>153588231.34999999</v>
      </c>
      <c r="K14" s="37">
        <f t="shared" si="2"/>
        <v>30.062641438341416</v>
      </c>
      <c r="L14" s="37">
        <f t="shared" si="3"/>
        <v>108.16224971478472</v>
      </c>
      <c r="M14" s="39">
        <f>J14-I14</f>
        <v>11590231.349999994</v>
      </c>
      <c r="N14" s="40"/>
    </row>
    <row r="15" spans="1:14" s="46" customFormat="1" ht="20.25" customHeight="1">
      <c r="A15" s="23" t="s">
        <v>23</v>
      </c>
      <c r="B15" s="24">
        <v>6621</v>
      </c>
      <c r="C15" s="24">
        <v>1787</v>
      </c>
      <c r="D15" s="24">
        <v>-356</v>
      </c>
      <c r="E15" s="44" t="str">
        <f t="shared" si="1"/>
        <v>反盈為虧</v>
      </c>
      <c r="F15" s="44" t="str">
        <f t="shared" si="1"/>
        <v>反盈為虧</v>
      </c>
      <c r="G15" s="25">
        <f>D15-C15</f>
        <v>-2143</v>
      </c>
      <c r="H15" s="26">
        <v>6621232000</v>
      </c>
      <c r="I15" s="26">
        <v>1786631000</v>
      </c>
      <c r="J15" s="26">
        <v>-355976845.42000002</v>
      </c>
      <c r="K15" s="30" t="s">
        <v>18</v>
      </c>
      <c r="L15" s="30" t="s">
        <v>18</v>
      </c>
      <c r="M15" s="27">
        <f>J15-I15</f>
        <v>-2142607845.4200001</v>
      </c>
      <c r="N15" s="45"/>
    </row>
    <row r="16" spans="1:14" s="46" customFormat="1" ht="20.25" customHeight="1">
      <c r="A16" s="23" t="s">
        <v>24</v>
      </c>
      <c r="B16" s="24">
        <v>8885</v>
      </c>
      <c r="C16" s="24">
        <v>2222</v>
      </c>
      <c r="D16" s="24">
        <v>3223</v>
      </c>
      <c r="E16" s="24">
        <f t="shared" si="1"/>
        <v>36.280249642388803</v>
      </c>
      <c r="F16" s="24">
        <f t="shared" si="1"/>
        <v>145.08326073482948</v>
      </c>
      <c r="G16" s="25">
        <f>D16-C16</f>
        <v>1001</v>
      </c>
      <c r="H16" s="24">
        <v>8884649000</v>
      </c>
      <c r="I16" s="24">
        <v>2221740000</v>
      </c>
      <c r="J16" s="24">
        <v>3223372837.0500002</v>
      </c>
      <c r="K16" s="26">
        <f t="shared" si="2"/>
        <v>36.280249642388803</v>
      </c>
      <c r="L16" s="26">
        <f t="shared" si="3"/>
        <v>145.08326073482948</v>
      </c>
      <c r="M16" s="27">
        <f>J16-I16</f>
        <v>1001632837.0500002</v>
      </c>
      <c r="N16" s="45"/>
    </row>
    <row r="17" spans="1:14" s="41" customFormat="1" ht="20.25" customHeight="1">
      <c r="A17" s="33" t="s">
        <v>25</v>
      </c>
      <c r="B17" s="34">
        <v>104</v>
      </c>
      <c r="C17" s="34">
        <v>26</v>
      </c>
      <c r="D17" s="34">
        <v>32</v>
      </c>
      <c r="E17" s="34">
        <f t="shared" si="1"/>
        <v>31.26980204712244</v>
      </c>
      <c r="F17" s="34">
        <f t="shared" si="1"/>
        <v>125.09853588812486</v>
      </c>
      <c r="G17" s="36">
        <f>D17-C17</f>
        <v>6</v>
      </c>
      <c r="H17" s="34">
        <v>103560000</v>
      </c>
      <c r="I17" s="34">
        <v>25886000</v>
      </c>
      <c r="J17" s="34">
        <v>32383007</v>
      </c>
      <c r="K17" s="37">
        <f t="shared" si="2"/>
        <v>31.26980204712244</v>
      </c>
      <c r="L17" s="37">
        <f t="shared" si="3"/>
        <v>125.09853588812486</v>
      </c>
      <c r="M17" s="39">
        <f>J17-I17</f>
        <v>6497007</v>
      </c>
      <c r="N17" s="40"/>
    </row>
    <row r="18" spans="1:14" s="41" customFormat="1" ht="20.25" customHeight="1">
      <c r="A18" s="33" t="s">
        <v>26</v>
      </c>
      <c r="B18" s="34">
        <v>10518</v>
      </c>
      <c r="C18" s="34">
        <v>2403</v>
      </c>
      <c r="D18" s="34">
        <v>3216</v>
      </c>
      <c r="E18" s="34">
        <f t="shared" si="1"/>
        <v>30.576264656338832</v>
      </c>
      <c r="F18" s="34">
        <f t="shared" si="1"/>
        <v>133.8117678555974</v>
      </c>
      <c r="G18" s="36">
        <f>D18-C18</f>
        <v>813</v>
      </c>
      <c r="H18" s="34">
        <v>10517787000</v>
      </c>
      <c r="I18" s="34">
        <v>2403336000</v>
      </c>
      <c r="J18" s="34">
        <v>3215946389.1100001</v>
      </c>
      <c r="K18" s="37">
        <f t="shared" si="2"/>
        <v>30.576264656338832</v>
      </c>
      <c r="L18" s="37">
        <f t="shared" si="3"/>
        <v>133.8117678555974</v>
      </c>
      <c r="M18" s="39">
        <f>J18-I18</f>
        <v>812610389.11000013</v>
      </c>
      <c r="N18" s="40"/>
    </row>
    <row r="19" spans="1:14" s="22" customFormat="1" ht="19.5" customHeight="1">
      <c r="A19" s="43" t="s">
        <v>27</v>
      </c>
      <c r="B19" s="14">
        <f>SUM(B20:B23)</f>
        <v>19883</v>
      </c>
      <c r="C19" s="14">
        <f>SUM(C20:C23)</f>
        <v>5207</v>
      </c>
      <c r="D19" s="14">
        <f>SUM(D20:D23)</f>
        <v>2937</v>
      </c>
      <c r="E19" s="47">
        <f t="shared" si="1"/>
        <v>14.768548265757818</v>
      </c>
      <c r="F19" s="47">
        <f t="shared" si="1"/>
        <v>56.397837730187852</v>
      </c>
      <c r="G19" s="14">
        <f>SUM(G20:G23)</f>
        <v>-2270</v>
      </c>
      <c r="H19" s="14">
        <f>SUM(H20:H23)</f>
        <v>19882719000</v>
      </c>
      <c r="I19" s="14">
        <f>SUM(I20:I23)</f>
        <v>5206563000</v>
      </c>
      <c r="J19" s="14">
        <f>SUM(J20:J23)</f>
        <v>2936388952.0600004</v>
      </c>
      <c r="K19" s="48">
        <f t="shared" si="2"/>
        <v>14.768548265757818</v>
      </c>
      <c r="L19" s="48">
        <f t="shared" si="3"/>
        <v>56.397837730187852</v>
      </c>
      <c r="M19" s="15">
        <f>SUM(M20:M23)</f>
        <v>-2270174047.9399996</v>
      </c>
      <c r="N19" s="21"/>
    </row>
    <row r="20" spans="1:14" s="41" customFormat="1" ht="20.25" customHeight="1">
      <c r="A20" s="33" t="s">
        <v>28</v>
      </c>
      <c r="B20" s="34">
        <v>10547</v>
      </c>
      <c r="C20" s="34">
        <v>2567</v>
      </c>
      <c r="D20" s="34">
        <v>-2551</v>
      </c>
      <c r="E20" s="30" t="str">
        <f t="shared" si="1"/>
        <v>反盈為虧</v>
      </c>
      <c r="F20" s="30" t="str">
        <f t="shared" si="1"/>
        <v>反盈為虧</v>
      </c>
      <c r="G20" s="36">
        <f>D20-C20</f>
        <v>-5118</v>
      </c>
      <c r="H20" s="34">
        <v>10546581000</v>
      </c>
      <c r="I20" s="34">
        <v>2566547000</v>
      </c>
      <c r="J20" s="34">
        <v>-2551336217.2399998</v>
      </c>
      <c r="K20" s="30" t="s">
        <v>18</v>
      </c>
      <c r="L20" s="30" t="s">
        <v>18</v>
      </c>
      <c r="M20" s="39">
        <f>J20-I20</f>
        <v>-5117883217.2399998</v>
      </c>
      <c r="N20" s="40"/>
    </row>
    <row r="21" spans="1:14" s="41" customFormat="1" ht="19.5" customHeight="1">
      <c r="A21" s="33" t="s">
        <v>29</v>
      </c>
      <c r="B21" s="34">
        <v>-3484</v>
      </c>
      <c r="C21" s="34">
        <v>-1041</v>
      </c>
      <c r="D21" s="34">
        <v>440</v>
      </c>
      <c r="E21" s="30" t="str">
        <f t="shared" si="1"/>
        <v>轉虧為盈</v>
      </c>
      <c r="F21" s="30" t="str">
        <f t="shared" si="1"/>
        <v>轉虧為盈</v>
      </c>
      <c r="G21" s="36">
        <f>D21-C21</f>
        <v>1481</v>
      </c>
      <c r="H21" s="34">
        <v>-3483586000</v>
      </c>
      <c r="I21" s="34">
        <v>-1040696000</v>
      </c>
      <c r="J21" s="34">
        <v>439528272.30000001</v>
      </c>
      <c r="K21" s="30" t="s">
        <v>14</v>
      </c>
      <c r="L21" s="30" t="s">
        <v>14</v>
      </c>
      <c r="M21" s="39">
        <f>J21-I21</f>
        <v>1480224272.3</v>
      </c>
      <c r="N21" s="40"/>
    </row>
    <row r="22" spans="1:14" s="46" customFormat="1" ht="19.5" customHeight="1">
      <c r="A22" s="23" t="s">
        <v>30</v>
      </c>
      <c r="B22" s="24">
        <v>6824</v>
      </c>
      <c r="C22" s="24">
        <v>1748</v>
      </c>
      <c r="D22" s="24">
        <v>2895</v>
      </c>
      <c r="E22" s="25">
        <f t="shared" si="1"/>
        <v>42.421779279556525</v>
      </c>
      <c r="F22" s="25">
        <f t="shared" si="1"/>
        <v>165.62024077333069</v>
      </c>
      <c r="G22" s="25">
        <f>D22-C22</f>
        <v>1147</v>
      </c>
      <c r="H22" s="24">
        <v>6823908000</v>
      </c>
      <c r="I22" s="24">
        <v>1747868000</v>
      </c>
      <c r="J22" s="24">
        <v>2894823190</v>
      </c>
      <c r="K22" s="27">
        <f t="shared" si="2"/>
        <v>42.421779279556525</v>
      </c>
      <c r="L22" s="27">
        <f t="shared" si="3"/>
        <v>165.62024077333069</v>
      </c>
      <c r="M22" s="27">
        <f>J22-I22</f>
        <v>1146955190</v>
      </c>
      <c r="N22" s="45"/>
    </row>
    <row r="23" spans="1:14" s="46" customFormat="1" ht="19.5" customHeight="1">
      <c r="A23" s="23" t="s">
        <v>31</v>
      </c>
      <c r="B23" s="24">
        <v>5996</v>
      </c>
      <c r="C23" s="24">
        <v>1933</v>
      </c>
      <c r="D23" s="24">
        <v>2153</v>
      </c>
      <c r="E23" s="25">
        <f t="shared" si="1"/>
        <v>35.91460623541483</v>
      </c>
      <c r="F23" s="25">
        <f t="shared" si="1"/>
        <v>111.40959679104986</v>
      </c>
      <c r="G23" s="25">
        <f>D23-C23</f>
        <v>220</v>
      </c>
      <c r="H23" s="24">
        <v>5995816000</v>
      </c>
      <c r="I23" s="24">
        <v>1932844000</v>
      </c>
      <c r="J23" s="24">
        <v>2153373707</v>
      </c>
      <c r="K23" s="27">
        <f t="shared" si="2"/>
        <v>35.91460623541483</v>
      </c>
      <c r="L23" s="27">
        <f t="shared" si="3"/>
        <v>111.40959679104986</v>
      </c>
      <c r="M23" s="27">
        <f>J23-I23</f>
        <v>220529707</v>
      </c>
      <c r="N23" s="45"/>
    </row>
    <row r="24" spans="1:14" s="32" customFormat="1" ht="19.5" customHeight="1">
      <c r="A24" s="18" t="s">
        <v>32</v>
      </c>
      <c r="B24" s="49">
        <f t="shared" ref="B24:M24" si="4">B25</f>
        <v>0</v>
      </c>
      <c r="C24" s="49">
        <f t="shared" si="4"/>
        <v>0</v>
      </c>
      <c r="D24" s="50">
        <f t="shared" si="4"/>
        <v>0</v>
      </c>
      <c r="E24" s="49">
        <f t="shared" si="4"/>
        <v>0</v>
      </c>
      <c r="F24" s="49">
        <f t="shared" si="4"/>
        <v>0</v>
      </c>
      <c r="G24" s="49">
        <f t="shared" si="4"/>
        <v>0</v>
      </c>
      <c r="H24" s="49">
        <f t="shared" si="4"/>
        <v>0</v>
      </c>
      <c r="I24" s="49">
        <f t="shared" si="4"/>
        <v>0</v>
      </c>
      <c r="J24" s="49">
        <f t="shared" si="4"/>
        <v>0</v>
      </c>
      <c r="K24" s="49">
        <f t="shared" si="4"/>
        <v>0</v>
      </c>
      <c r="L24" s="49">
        <f t="shared" si="4"/>
        <v>0</v>
      </c>
      <c r="M24" s="49">
        <f t="shared" si="4"/>
        <v>0</v>
      </c>
    </row>
    <row r="25" spans="1:14" s="41" customFormat="1" ht="20.25" customHeight="1">
      <c r="A25" s="33" t="s">
        <v>33</v>
      </c>
      <c r="B25" s="51"/>
      <c r="C25" s="51"/>
      <c r="D25" s="52"/>
      <c r="E25" s="51"/>
      <c r="F25" s="51"/>
      <c r="G25" s="53"/>
      <c r="H25" s="51"/>
      <c r="I25" s="51"/>
      <c r="J25" s="54"/>
      <c r="K25" s="51"/>
      <c r="L25" s="51"/>
      <c r="M25" s="53"/>
    </row>
    <row r="26" spans="1:14" s="56" customFormat="1" ht="13.7" customHeight="1">
      <c r="A26" s="63" t="s">
        <v>34</v>
      </c>
      <c r="B26" s="63"/>
      <c r="C26" s="63"/>
      <c r="D26" s="63"/>
      <c r="E26" s="63"/>
      <c r="F26" s="63"/>
      <c r="G26" s="63"/>
      <c r="H26" s="55"/>
      <c r="I26" s="55"/>
      <c r="J26" s="55"/>
      <c r="K26" s="55"/>
      <c r="L26" s="55"/>
      <c r="M26" s="55"/>
      <c r="N26" s="22"/>
    </row>
    <row r="27" spans="1:14" s="56" customFormat="1" ht="12.75" customHeight="1">
      <c r="A27" s="63" t="s">
        <v>35</v>
      </c>
      <c r="B27" s="63"/>
      <c r="C27" s="63"/>
      <c r="D27" s="63"/>
      <c r="E27" s="63"/>
      <c r="F27" s="63"/>
      <c r="G27" s="63"/>
      <c r="H27" s="55"/>
      <c r="I27" s="55"/>
      <c r="J27" s="55"/>
      <c r="K27" s="55"/>
      <c r="L27" s="55"/>
      <c r="M27" s="55"/>
      <c r="N27" s="57"/>
    </row>
    <row r="28" spans="1:14" s="56" customFormat="1" ht="12.75" customHeight="1">
      <c r="A28" s="58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7"/>
    </row>
    <row r="29" spans="1:14" s="60" customFormat="1" ht="15">
      <c r="A29" s="64"/>
      <c r="B29" s="64"/>
      <c r="C29" s="64"/>
      <c r="D29" s="64"/>
      <c r="E29" s="64"/>
      <c r="F29" s="64"/>
      <c r="G29" s="64"/>
      <c r="H29" s="59"/>
      <c r="I29" s="59"/>
      <c r="J29" s="59"/>
      <c r="K29" s="59"/>
      <c r="L29" s="59"/>
      <c r="M29" s="59"/>
      <c r="N29" s="56"/>
    </row>
    <row r="30" spans="1:14" ht="15">
      <c r="N30" s="56"/>
    </row>
    <row r="31" spans="1:14">
      <c r="N31" s="60"/>
    </row>
  </sheetData>
  <mergeCells count="8">
    <mergeCell ref="H3:H4"/>
    <mergeCell ref="A26:G26"/>
    <mergeCell ref="A27:G27"/>
    <mergeCell ref="A29:G29"/>
    <mergeCell ref="A1:G1"/>
    <mergeCell ref="A3:A4"/>
    <mergeCell ref="B3:B4"/>
    <mergeCell ref="C3:G3"/>
  </mergeCells>
  <phoneticPr fontId="3" type="noConversion"/>
  <printOptions horizontalCentered="1"/>
  <pageMargins left="0.19685039370078741" right="0.19685039370078741" top="0.78740157480314965" bottom="0.51181102362204722" header="0.59055118110236227" footer="0.31496062992125984"/>
  <pageSetup paperSize="9" scale="85" firstPageNumber="12" orientation="landscape" useFirstPageNumber="1" r:id="rId1"/>
  <headerFooter alignWithMargins="0">
    <oddHeader>&amp;L&amp;"標楷體,標準"&amp;17附表4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表4國損</vt:lpstr>
      <vt:lpstr>表4國損!Print_Area</vt:lpstr>
      <vt:lpstr>表4國損!Print_Titles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2017-05-10T01:18:41Z</dcterms:created>
  <dcterms:modified xsi:type="dcterms:W3CDTF">2017-05-10T01:20:19Z</dcterms:modified>
</cp:coreProperties>
</file>