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6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'歲出明細'!$A$1:$P$114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comments7.xml><?xml version="1.0" encoding="utf-8"?>
<comments xmlns="http://schemas.openxmlformats.org/spreadsheetml/2006/main">
  <authors>
    <author>Q110</author>
  </authors>
  <commentList>
    <comment ref="J31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刪8,042,366</t>
        </r>
      </text>
    </comment>
    <comment ref="J32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刪179,280,319</t>
        </r>
      </text>
    </comment>
  </commentList>
</comments>
</file>

<file path=xl/sharedStrings.xml><?xml version="1.0" encoding="utf-8"?>
<sst xmlns="http://schemas.openxmlformats.org/spreadsheetml/2006/main" count="421" uniqueCount="170">
  <si>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</si>
  <si>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</si>
  <si>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</si>
  <si>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</si>
  <si>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</si>
  <si>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</si>
  <si>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</si>
  <si>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</si>
  <si>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</si>
  <si>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</si>
  <si>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</si>
  <si>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</si>
  <si>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</si>
  <si>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</si>
  <si>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</si>
  <si>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</si>
  <si>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</si>
  <si>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</si>
  <si>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</si>
  <si>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</si>
  <si>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</si>
  <si>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</si>
  <si>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</si>
  <si>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</si>
  <si>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</si>
  <si>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</si>
  <si>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</si>
  <si>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</si>
  <si>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</si>
  <si>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</si>
  <si>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</si>
  <si>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</si>
  <si>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</si>
  <si>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</si>
  <si>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</si>
  <si>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</si>
  <si>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</si>
  <si>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</si>
  <si>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</si>
  <si>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</si>
  <si>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</si>
  <si>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</si>
  <si>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</si>
  <si>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</si>
  <si>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</si>
  <si>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</si>
  <si>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</si>
  <si>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</si>
  <si>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</si>
  <si>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</si>
  <si>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</si>
  <si>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</si>
  <si>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</si>
  <si>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</si>
  <si>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</si>
  <si>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</si>
  <si>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</si>
  <si>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</si>
  <si>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</si>
  <si>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</si>
  <si>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</si>
  <si>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</si>
  <si>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</si>
  <si>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</si>
  <si>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</si>
  <si>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</si>
  <si>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</si>
  <si>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</si>
  <si>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</si>
  <si>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</si>
  <si>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</si>
  <si>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</si>
  <si>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</si>
  <si>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</si>
  <si>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</si>
  <si>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</si>
  <si>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</si>
  <si>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</si>
  <si>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</si>
  <si>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</si>
  <si>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</si>
  <si>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</si>
  <si>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</si>
  <si>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</si>
  <si>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</si>
  <si>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</si>
  <si>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</si>
  <si>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</si>
  <si>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</si>
  <si>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</si>
  <si>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</si>
  <si>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</si>
  <si>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</si>
  <si>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</si>
  <si>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</si>
  <si>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</si>
  <si>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</si>
  <si>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</si>
  <si>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</si>
  <si>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</si>
  <si>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</si>
  <si>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</si>
  <si>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</si>
  <si>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</si>
  <si>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</si>
  <si>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</si>
  <si>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</si>
  <si>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</si>
  <si>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</si>
  <si>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</si>
  <si>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</si>
  <si>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</si>
  <si>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</si>
  <si>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</si>
  <si>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</si>
  <si>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</si>
  <si>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國立故宮博物院</t>
  </si>
  <si>
    <t>文化建設委員會及所屬</t>
  </si>
  <si>
    <t>客家委員會及所屬</t>
  </si>
  <si>
    <t>內政部主管</t>
  </si>
  <si>
    <t>經資小計</t>
  </si>
  <si>
    <t>經常門</t>
  </si>
  <si>
    <t>資本門</t>
  </si>
  <si>
    <t>營建署及所屬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</si>
  <si>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</si>
  <si>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</si>
  <si>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</si>
  <si>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</si>
  <si>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</si>
  <si>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</si>
  <si>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</si>
  <si>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</si>
  <si>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台鐵立體化及支線功能化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</si>
  <si>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</si>
  <si>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</si>
  <si>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</si>
  <si>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</si>
  <si>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</si>
  <si>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</si>
  <si>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</si>
  <si>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</si>
  <si>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</si>
  <si>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</si>
  <si>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行政院主管</t>
  </si>
  <si>
    <t>教育部主管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</si>
  <si>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</si>
  <si>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</si>
  <si>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</si>
  <si>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</si>
  <si>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</si>
  <si>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</si>
  <si>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</si>
  <si>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</si>
  <si>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</si>
  <si>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</si>
  <si>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</si>
  <si>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</si>
  <si>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</si>
  <si>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</si>
  <si>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t>國際藝術及流行音樂中心－台灣歷史文化風貌保存</t>
  </si>
  <si>
    <t>國際藝術及流行音樂中心－台灣歷史文化風貌保存</t>
  </si>
  <si>
    <r>
      <t>中  華  民  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</si>
  <si>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</si>
  <si>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</si>
  <si>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t>台灣南北客家文化中心規劃興建</t>
  </si>
  <si>
    <t>下水道管理業務</t>
  </si>
  <si>
    <t>高等教育</t>
  </si>
  <si>
    <t>鐵公路重要交通工程</t>
  </si>
  <si>
    <t>污水下水道</t>
  </si>
  <si>
    <t>國際藝術及流行音樂中心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</si>
</sst>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5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180" fontId="13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180" fontId="14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/>
    </xf>
    <xf numFmtId="180" fontId="14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3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180" fontId="13" fillId="0" borderId="3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3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49" fontId="30" fillId="4" borderId="1" xfId="15" applyNumberFormat="1" applyFont="1" applyFill="1" applyBorder="1" applyAlignment="1">
      <alignment horizontal="left" vertical="top" wrapText="1"/>
    </xf>
    <xf numFmtId="180" fontId="32" fillId="4" borderId="3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49" fontId="30" fillId="5" borderId="1" xfId="15" applyNumberFormat="1" applyFont="1" applyFill="1" applyBorder="1" applyAlignment="1">
      <alignment horizontal="left" vertical="top" wrapText="1"/>
    </xf>
    <xf numFmtId="180" fontId="32" fillId="5" borderId="3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49" fontId="34" fillId="3" borderId="1" xfId="15" applyNumberFormat="1" applyFont="1" applyFill="1" applyBorder="1" applyAlignment="1">
      <alignment horizontal="left" vertical="top" wrapText="1"/>
    </xf>
    <xf numFmtId="0" fontId="35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28" fillId="4" borderId="3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28" fillId="5" borderId="3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28" fillId="6" borderId="3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3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49" fontId="36" fillId="3" borderId="1" xfId="15" applyNumberFormat="1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3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3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1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49" fontId="40" fillId="0" borderId="1" xfId="15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0" fillId="3" borderId="3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91" fontId="13" fillId="0" borderId="1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49" fontId="24" fillId="0" borderId="5" xfId="15" applyNumberFormat="1" applyFont="1" applyBorder="1" applyAlignment="1">
      <alignment horizontal="left" vertical="top" wrapText="1"/>
    </xf>
    <xf numFmtId="178" fontId="2" fillId="0" borderId="0" xfId="0" applyNumberFormat="1" applyFont="1" applyAlignment="1">
      <alignment vertical="center"/>
    </xf>
    <xf numFmtId="0" fontId="0" fillId="0" borderId="4" xfId="0" applyFont="1" applyFill="1" applyBorder="1" applyAlignment="1">
      <alignment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180" fontId="42" fillId="0" borderId="1" xfId="0" applyNumberFormat="1" applyFont="1" applyBorder="1" applyAlignment="1">
      <alignment horizontal="right" vertical="center"/>
    </xf>
    <xf numFmtId="178" fontId="42" fillId="0" borderId="1" xfId="0" applyNumberFormat="1" applyFont="1" applyBorder="1" applyAlignment="1">
      <alignment horizontal="right" vertical="center"/>
    </xf>
    <xf numFmtId="178" fontId="42" fillId="0" borderId="2" xfId="0" applyNumberFormat="1" applyFont="1" applyBorder="1" applyAlignment="1">
      <alignment horizontal="right" vertical="center"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14" xfId="0" applyNumberFormat="1" applyFont="1" applyFill="1" applyBorder="1" applyAlignment="1">
      <alignment horizontal="right" vertical="center"/>
    </xf>
    <xf numFmtId="180" fontId="42" fillId="0" borderId="13" xfId="0" applyNumberFormat="1" applyFont="1" applyFill="1" applyBorder="1" applyAlignment="1">
      <alignment horizontal="right" vertical="center"/>
    </xf>
    <xf numFmtId="191" fontId="42" fillId="0" borderId="1" xfId="0" applyNumberFormat="1" applyFont="1" applyFill="1" applyBorder="1" applyAlignment="1">
      <alignment horizontal="right" vertical="center"/>
    </xf>
    <xf numFmtId="180" fontId="42" fillId="0" borderId="1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180" fontId="42" fillId="0" borderId="14" xfId="0" applyNumberFormat="1" applyFont="1" applyBorder="1" applyAlignment="1">
      <alignment horizontal="right" vertical="center"/>
    </xf>
    <xf numFmtId="180" fontId="42" fillId="0" borderId="13" xfId="0" applyNumberFormat="1" applyFont="1" applyBorder="1" applyAlignment="1">
      <alignment horizontal="right" vertical="center"/>
    </xf>
    <xf numFmtId="191" fontId="42" fillId="0" borderId="1" xfId="0" applyNumberFormat="1" applyFont="1" applyBorder="1" applyAlignment="1">
      <alignment horizontal="right" vertical="center"/>
    </xf>
    <xf numFmtId="180" fontId="42" fillId="0" borderId="11" xfId="0" applyNumberFormat="1" applyFont="1" applyBorder="1" applyAlignment="1">
      <alignment horizontal="right" vertical="center"/>
    </xf>
    <xf numFmtId="180" fontId="43" fillId="3" borderId="1" xfId="0" applyNumberFormat="1" applyFont="1" applyFill="1" applyBorder="1" applyAlignment="1">
      <alignment horizontal="right" vertical="top"/>
    </xf>
    <xf numFmtId="180" fontId="43" fillId="3" borderId="3" xfId="0" applyNumberFormat="1" applyFont="1" applyFill="1" applyBorder="1" applyAlignment="1">
      <alignment horizontal="right" vertical="top"/>
    </xf>
    <xf numFmtId="180" fontId="43" fillId="3" borderId="2" xfId="0" applyNumberFormat="1" applyFont="1" applyFill="1" applyBorder="1" applyAlignment="1">
      <alignment horizontal="right" vertical="top"/>
    </xf>
    <xf numFmtId="180" fontId="43" fillId="4" borderId="1" xfId="0" applyNumberFormat="1" applyFont="1" applyFill="1" applyBorder="1" applyAlignment="1">
      <alignment horizontal="right" vertical="top"/>
    </xf>
    <xf numFmtId="180" fontId="43" fillId="4" borderId="3" xfId="0" applyNumberFormat="1" applyFont="1" applyFill="1" applyBorder="1" applyAlignment="1">
      <alignment horizontal="right" vertical="top"/>
    </xf>
    <xf numFmtId="180" fontId="43" fillId="4" borderId="2" xfId="0" applyNumberFormat="1" applyFont="1" applyFill="1" applyBorder="1" applyAlignment="1">
      <alignment horizontal="right" vertical="top"/>
    </xf>
    <xf numFmtId="180" fontId="43" fillId="5" borderId="1" xfId="0" applyNumberFormat="1" applyFont="1" applyFill="1" applyBorder="1" applyAlignment="1">
      <alignment horizontal="right" vertical="top"/>
    </xf>
    <xf numFmtId="180" fontId="43" fillId="5" borderId="3" xfId="0" applyNumberFormat="1" applyFont="1" applyFill="1" applyBorder="1" applyAlignment="1">
      <alignment horizontal="right" vertical="top"/>
    </xf>
    <xf numFmtId="180" fontId="43" fillId="5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91" fontId="42" fillId="0" borderId="1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180" fontId="44" fillId="3" borderId="1" xfId="0" applyNumberFormat="1" applyFont="1" applyFill="1" applyBorder="1" applyAlignment="1">
      <alignment horizontal="right" vertical="top"/>
    </xf>
    <xf numFmtId="180" fontId="44" fillId="3" borderId="3" xfId="0" applyNumberFormat="1" applyFont="1" applyFill="1" applyBorder="1" applyAlignment="1">
      <alignment horizontal="right" vertical="top"/>
    </xf>
    <xf numFmtId="180" fontId="44" fillId="3" borderId="2" xfId="0" applyNumberFormat="1" applyFont="1" applyFill="1" applyBorder="1" applyAlignment="1">
      <alignment horizontal="right" vertical="top"/>
    </xf>
    <xf numFmtId="180" fontId="45" fillId="4" borderId="1" xfId="0" applyNumberFormat="1" applyFont="1" applyFill="1" applyBorder="1" applyAlignment="1">
      <alignment horizontal="right" vertical="top"/>
    </xf>
    <xf numFmtId="180" fontId="45" fillId="4" borderId="3" xfId="0" applyNumberFormat="1" applyFont="1" applyFill="1" applyBorder="1" applyAlignment="1">
      <alignment horizontal="right" vertical="top"/>
    </xf>
    <xf numFmtId="180" fontId="45" fillId="4" borderId="2" xfId="0" applyNumberFormat="1" applyFont="1" applyFill="1" applyBorder="1" applyAlignment="1">
      <alignment horizontal="right" vertical="top"/>
    </xf>
    <xf numFmtId="180" fontId="45" fillId="5" borderId="1" xfId="0" applyNumberFormat="1" applyFont="1" applyFill="1" applyBorder="1" applyAlignment="1">
      <alignment horizontal="right" vertical="top"/>
    </xf>
    <xf numFmtId="180" fontId="45" fillId="5" borderId="3" xfId="0" applyNumberFormat="1" applyFont="1" applyFill="1" applyBorder="1" applyAlignment="1">
      <alignment horizontal="right" vertical="top"/>
    </xf>
    <xf numFmtId="180" fontId="45" fillId="5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Border="1" applyAlignment="1">
      <alignment horizontal="right" vertical="top"/>
    </xf>
    <xf numFmtId="180" fontId="42" fillId="0" borderId="3" xfId="0" applyNumberFormat="1" applyFont="1" applyBorder="1" applyAlignment="1">
      <alignment horizontal="right" vertical="top"/>
    </xf>
    <xf numFmtId="191" fontId="42" fillId="0" borderId="1" xfId="0" applyNumberFormat="1" applyFont="1" applyBorder="1" applyAlignment="1">
      <alignment horizontal="right" vertical="top"/>
    </xf>
    <xf numFmtId="180" fontId="42" fillId="0" borderId="2" xfId="0" applyNumberFormat="1" applyFont="1" applyBorder="1" applyAlignment="1">
      <alignment horizontal="right" vertical="top"/>
    </xf>
    <xf numFmtId="180" fontId="46" fillId="0" borderId="1" xfId="0" applyNumberFormat="1" applyFont="1" applyBorder="1" applyAlignment="1">
      <alignment horizontal="right" vertical="top"/>
    </xf>
    <xf numFmtId="180" fontId="46" fillId="0" borderId="3" xfId="0" applyNumberFormat="1" applyFont="1" applyBorder="1" applyAlignment="1">
      <alignment horizontal="right" vertical="top"/>
    </xf>
    <xf numFmtId="191" fontId="46" fillId="0" borderId="1" xfId="0" applyNumberFormat="1" applyFont="1" applyBorder="1" applyAlignment="1">
      <alignment horizontal="right" vertical="top"/>
    </xf>
    <xf numFmtId="180" fontId="46" fillId="0" borderId="2" xfId="0" applyNumberFormat="1" applyFont="1" applyBorder="1" applyAlignment="1">
      <alignment horizontal="right" vertical="top"/>
    </xf>
    <xf numFmtId="180" fontId="46" fillId="0" borderId="1" xfId="0" applyNumberFormat="1" applyFont="1" applyFill="1" applyBorder="1" applyAlignment="1">
      <alignment horizontal="right" vertical="top"/>
    </xf>
    <xf numFmtId="180" fontId="46" fillId="0" borderId="3" xfId="0" applyNumberFormat="1" applyFont="1" applyFill="1" applyBorder="1" applyAlignment="1">
      <alignment horizontal="right" vertical="top"/>
    </xf>
    <xf numFmtId="191" fontId="46" fillId="0" borderId="1" xfId="0" applyNumberFormat="1" applyFont="1" applyFill="1" applyBorder="1" applyAlignment="1">
      <alignment horizontal="right" vertical="top"/>
    </xf>
    <xf numFmtId="180" fontId="46" fillId="0" borderId="2" xfId="0" applyNumberFormat="1" applyFont="1" applyFill="1" applyBorder="1" applyAlignment="1">
      <alignment horizontal="right" vertical="top"/>
    </xf>
    <xf numFmtId="180" fontId="45" fillId="6" borderId="1" xfId="0" applyNumberFormat="1" applyFont="1" applyFill="1" applyBorder="1" applyAlignment="1">
      <alignment horizontal="right" vertical="top"/>
    </xf>
    <xf numFmtId="180" fontId="45" fillId="6" borderId="3" xfId="0" applyNumberFormat="1" applyFont="1" applyFill="1" applyBorder="1" applyAlignment="1">
      <alignment horizontal="right" vertical="top"/>
    </xf>
    <xf numFmtId="180" fontId="45" fillId="6" borderId="2" xfId="0" applyNumberFormat="1" applyFont="1" applyFill="1" applyBorder="1" applyAlignment="1">
      <alignment horizontal="right" vertical="top"/>
    </xf>
    <xf numFmtId="180" fontId="45" fillId="2" borderId="1" xfId="0" applyNumberFormat="1" applyFont="1" applyFill="1" applyBorder="1" applyAlignment="1">
      <alignment horizontal="right" vertical="top"/>
    </xf>
    <xf numFmtId="180" fontId="45" fillId="2" borderId="3" xfId="0" applyNumberFormat="1" applyFont="1" applyFill="1" applyBorder="1" applyAlignment="1">
      <alignment horizontal="right" vertical="top"/>
    </xf>
    <xf numFmtId="180" fontId="45" fillId="2" borderId="2" xfId="0" applyNumberFormat="1" applyFont="1" applyFill="1" applyBorder="1" applyAlignment="1">
      <alignment horizontal="right" vertical="top"/>
    </xf>
    <xf numFmtId="180" fontId="47" fillId="3" borderId="1" xfId="0" applyNumberFormat="1" applyFont="1" applyFill="1" applyBorder="1" applyAlignment="1">
      <alignment horizontal="right" vertical="top"/>
    </xf>
    <xf numFmtId="180" fontId="47" fillId="3" borderId="3" xfId="0" applyNumberFormat="1" applyFont="1" applyFill="1" applyBorder="1" applyAlignment="1">
      <alignment horizontal="right" vertical="top"/>
    </xf>
    <xf numFmtId="180" fontId="47" fillId="3" borderId="2" xfId="0" applyNumberFormat="1" applyFont="1" applyFill="1" applyBorder="1" applyAlignment="1">
      <alignment horizontal="right" vertical="top"/>
    </xf>
    <xf numFmtId="180" fontId="48" fillId="4" borderId="1" xfId="0" applyNumberFormat="1" applyFont="1" applyFill="1" applyBorder="1" applyAlignment="1">
      <alignment horizontal="right" vertical="top"/>
    </xf>
    <xf numFmtId="180" fontId="48" fillId="4" borderId="3" xfId="0" applyNumberFormat="1" applyFont="1" applyFill="1" applyBorder="1" applyAlignment="1">
      <alignment horizontal="right" vertical="top"/>
    </xf>
    <xf numFmtId="180" fontId="48" fillId="4" borderId="2" xfId="0" applyNumberFormat="1" applyFont="1" applyFill="1" applyBorder="1" applyAlignment="1">
      <alignment horizontal="right" vertical="top"/>
    </xf>
    <xf numFmtId="180" fontId="48" fillId="5" borderId="1" xfId="0" applyNumberFormat="1" applyFont="1" applyFill="1" applyBorder="1" applyAlignment="1">
      <alignment horizontal="right" vertical="top"/>
    </xf>
    <xf numFmtId="180" fontId="48" fillId="5" borderId="3" xfId="0" applyNumberFormat="1" applyFont="1" applyFill="1" applyBorder="1" applyAlignment="1">
      <alignment horizontal="right" vertical="top"/>
    </xf>
    <xf numFmtId="180" fontId="48" fillId="5" borderId="2" xfId="0" applyNumberFormat="1" applyFont="1" applyFill="1" applyBorder="1" applyAlignment="1">
      <alignment horizontal="right" vertical="top"/>
    </xf>
    <xf numFmtId="180" fontId="48" fillId="6" borderId="1" xfId="0" applyNumberFormat="1" applyFont="1" applyFill="1" applyBorder="1" applyAlignment="1">
      <alignment horizontal="right" vertical="top"/>
    </xf>
    <xf numFmtId="180" fontId="48" fillId="6" borderId="3" xfId="0" applyNumberFormat="1" applyFont="1" applyFill="1" applyBorder="1" applyAlignment="1">
      <alignment horizontal="right" vertical="top"/>
    </xf>
    <xf numFmtId="180" fontId="48" fillId="6" borderId="2" xfId="0" applyNumberFormat="1" applyFont="1" applyFill="1" applyBorder="1" applyAlignment="1">
      <alignment horizontal="right" vertical="top"/>
    </xf>
    <xf numFmtId="180" fontId="48" fillId="2" borderId="1" xfId="0" applyNumberFormat="1" applyFont="1" applyFill="1" applyBorder="1" applyAlignment="1">
      <alignment horizontal="right" vertical="top"/>
    </xf>
    <xf numFmtId="180" fontId="48" fillId="2" borderId="3" xfId="0" applyNumberFormat="1" applyFont="1" applyFill="1" applyBorder="1" applyAlignment="1">
      <alignment horizontal="right" vertical="top"/>
    </xf>
    <xf numFmtId="180" fontId="48" fillId="2" borderId="2" xfId="0" applyNumberFormat="1" applyFont="1" applyFill="1" applyBorder="1" applyAlignment="1">
      <alignment horizontal="right" vertical="top"/>
    </xf>
    <xf numFmtId="180" fontId="42" fillId="0" borderId="5" xfId="0" applyNumberFormat="1" applyFont="1" applyBorder="1" applyAlignment="1">
      <alignment horizontal="right" vertical="top"/>
    </xf>
    <xf numFmtId="180" fontId="42" fillId="0" borderId="7" xfId="0" applyNumberFormat="1" applyFont="1" applyBorder="1" applyAlignment="1">
      <alignment horizontal="right" vertical="top"/>
    </xf>
    <xf numFmtId="191" fontId="42" fillId="0" borderId="5" xfId="0" applyNumberFormat="1" applyFont="1" applyBorder="1" applyAlignment="1">
      <alignment horizontal="right" vertical="top"/>
    </xf>
    <xf numFmtId="180" fontId="42" fillId="0" borderId="6" xfId="0" applyNumberFormat="1" applyFont="1" applyBorder="1" applyAlignment="1">
      <alignment horizontal="right" vertical="top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27" fillId="6" borderId="1" xfId="15" applyNumberFormat="1" applyFont="1" applyFill="1" applyBorder="1" applyAlignment="1">
      <alignment horizontal="left" vertical="top" wrapText="1" indent="2"/>
    </xf>
    <xf numFmtId="49" fontId="27" fillId="2" borderId="1" xfId="15" applyNumberFormat="1" applyFont="1" applyFill="1" applyBorder="1" applyAlignment="1">
      <alignment horizontal="left" vertical="top" wrapText="1" indent="2"/>
    </xf>
    <xf numFmtId="49" fontId="40" fillId="0" borderId="5" xfId="15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49" fontId="0" fillId="0" borderId="24" xfId="15" applyNumberFormat="1" applyFont="1" applyBorder="1" applyAlignment="1">
      <alignment horizontal="left" vertical="top" wrapText="1" indent="1"/>
    </xf>
    <xf numFmtId="180" fontId="46" fillId="0" borderId="24" xfId="0" applyNumberFormat="1" applyFont="1" applyBorder="1" applyAlignment="1">
      <alignment horizontal="right" vertical="top"/>
    </xf>
    <xf numFmtId="180" fontId="46" fillId="0" borderId="23" xfId="0" applyNumberFormat="1" applyFont="1" applyBorder="1" applyAlignment="1">
      <alignment horizontal="right" vertical="top"/>
    </xf>
    <xf numFmtId="191" fontId="46" fillId="0" borderId="24" xfId="0" applyNumberFormat="1" applyFont="1" applyBorder="1" applyAlignment="1">
      <alignment horizontal="right" vertical="top"/>
    </xf>
    <xf numFmtId="180" fontId="46" fillId="0" borderId="21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J8" sqref="G8:J8"/>
    </sheetView>
  </sheetViews>
  <sheetFormatPr defaultColWidth="9.00390625" defaultRowHeight="16.5"/>
  <cols>
    <col min="1" max="1" width="3.75390625" style="235" customWidth="1"/>
    <col min="2" max="5" width="2.625" style="235" customWidth="1"/>
    <col min="6" max="6" width="6.125" style="236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295" t="s">
        <v>8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8" customFormat="1" ht="25.5" customHeight="1">
      <c r="A2" s="295" t="s">
        <v>156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8" customFormat="1" ht="25.5" customHeight="1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161</v>
      </c>
      <c r="I4" s="6" t="s">
        <v>5</v>
      </c>
      <c r="J4" s="5" t="s">
        <v>1</v>
      </c>
    </row>
    <row r="5" spans="1:10" ht="24" customHeight="1">
      <c r="A5" s="298" t="s">
        <v>0</v>
      </c>
      <c r="B5" s="304" t="s">
        <v>154</v>
      </c>
      <c r="C5" s="305"/>
      <c r="D5" s="305"/>
      <c r="E5" s="305"/>
      <c r="F5" s="306"/>
      <c r="G5" s="296" t="s">
        <v>2</v>
      </c>
      <c r="H5" s="300" t="s">
        <v>7</v>
      </c>
      <c r="I5" s="302" t="s">
        <v>3</v>
      </c>
      <c r="J5" s="296" t="s">
        <v>4</v>
      </c>
    </row>
    <row r="6" spans="1:10" ht="24" customHeight="1">
      <c r="A6" s="299"/>
      <c r="B6" s="307"/>
      <c r="C6" s="308"/>
      <c r="D6" s="308"/>
      <c r="E6" s="308"/>
      <c r="F6" s="309"/>
      <c r="G6" s="297"/>
      <c r="H6" s="301"/>
      <c r="I6" s="303"/>
      <c r="J6" s="297"/>
    </row>
    <row r="7" spans="1:10" s="27" customFormat="1" ht="11.25" customHeight="1">
      <c r="A7" s="230"/>
      <c r="B7" s="286"/>
      <c r="C7" s="287"/>
      <c r="D7" s="287"/>
      <c r="E7" s="287"/>
      <c r="F7" s="288"/>
      <c r="G7" s="21"/>
      <c r="H7" s="16"/>
      <c r="I7" s="21"/>
      <c r="J7" s="18"/>
    </row>
    <row r="8" spans="1:10" s="20" customFormat="1" ht="19.5" customHeight="1">
      <c r="A8" s="231">
        <v>96</v>
      </c>
      <c r="B8" s="289" t="s">
        <v>146</v>
      </c>
      <c r="C8" s="290"/>
      <c r="D8" s="290"/>
      <c r="E8" s="290"/>
      <c r="F8" s="288"/>
      <c r="G8" s="340">
        <v>7666570398</v>
      </c>
      <c r="H8" s="341">
        <v>333427197</v>
      </c>
      <c r="I8" s="341">
        <v>5300000000</v>
      </c>
      <c r="J8" s="342">
        <f>G8-H8-I8</f>
        <v>2033143201</v>
      </c>
    </row>
    <row r="9" spans="1:10" s="20" customFormat="1" ht="19.5" customHeight="1">
      <c r="A9" s="237"/>
      <c r="B9" s="291"/>
      <c r="C9" s="292"/>
      <c r="D9" s="292"/>
      <c r="E9" s="292"/>
      <c r="F9" s="293"/>
      <c r="G9" s="21"/>
      <c r="H9" s="16"/>
      <c r="I9" s="16"/>
      <c r="J9" s="18"/>
    </row>
    <row r="10" spans="1:10" s="20" customFormat="1" ht="19.5" customHeight="1">
      <c r="A10" s="238"/>
      <c r="B10" s="294"/>
      <c r="C10" s="292"/>
      <c r="D10" s="292"/>
      <c r="E10" s="292"/>
      <c r="F10" s="293"/>
      <c r="G10" s="22"/>
      <c r="H10" s="17"/>
      <c r="I10" s="17"/>
      <c r="J10" s="19"/>
    </row>
    <row r="11" spans="1:12" s="20" customFormat="1" ht="19.5" customHeight="1">
      <c r="A11" s="238"/>
      <c r="B11" s="239"/>
      <c r="C11" s="240"/>
      <c r="D11" s="240"/>
      <c r="E11" s="240"/>
      <c r="F11" s="241"/>
      <c r="G11" s="29"/>
      <c r="H11" s="22"/>
      <c r="I11" s="17"/>
      <c r="J11" s="19"/>
      <c r="L11" s="284"/>
    </row>
    <row r="12" spans="1:10" s="20" customFormat="1" ht="19.5" customHeight="1">
      <c r="A12" s="238"/>
      <c r="B12" s="239"/>
      <c r="C12" s="240"/>
      <c r="D12" s="240"/>
      <c r="E12" s="240"/>
      <c r="F12" s="242"/>
      <c r="G12" s="29"/>
      <c r="H12" s="22"/>
      <c r="I12" s="17"/>
      <c r="J12" s="19"/>
    </row>
    <row r="13" spans="1:10" ht="19.5" customHeight="1">
      <c r="A13" s="233"/>
      <c r="B13" s="243"/>
      <c r="C13" s="244"/>
      <c r="D13" s="244"/>
      <c r="E13" s="244"/>
      <c r="F13" s="245"/>
      <c r="G13" s="30"/>
      <c r="H13" s="11"/>
      <c r="I13" s="11"/>
      <c r="J13" s="12"/>
    </row>
    <row r="14" spans="1:10" ht="19.5" customHeight="1">
      <c r="A14" s="233"/>
      <c r="B14" s="243"/>
      <c r="C14" s="244"/>
      <c r="D14" s="244"/>
      <c r="E14" s="244"/>
      <c r="F14" s="246"/>
      <c r="G14" s="30"/>
      <c r="H14" s="11"/>
      <c r="I14" s="11"/>
      <c r="J14" s="12"/>
    </row>
    <row r="15" spans="1:10" ht="19.5" customHeight="1">
      <c r="A15" s="233"/>
      <c r="B15" s="243"/>
      <c r="C15" s="244"/>
      <c r="D15" s="244"/>
      <c r="E15" s="244"/>
      <c r="F15" s="245"/>
      <c r="G15" s="30"/>
      <c r="H15" s="11"/>
      <c r="I15" s="11"/>
      <c r="J15" s="12"/>
    </row>
    <row r="16" spans="1:10" ht="19.5" customHeight="1">
      <c r="A16" s="233"/>
      <c r="B16" s="243"/>
      <c r="C16" s="244"/>
      <c r="D16" s="244"/>
      <c r="E16" s="244"/>
      <c r="F16" s="246"/>
      <c r="G16" s="30"/>
      <c r="H16" s="11"/>
      <c r="I16" s="11"/>
      <c r="J16" s="12"/>
    </row>
    <row r="17" spans="1:10" ht="19.5" customHeight="1">
      <c r="A17" s="233"/>
      <c r="B17" s="243"/>
      <c r="C17" s="244"/>
      <c r="D17" s="244"/>
      <c r="E17" s="244"/>
      <c r="F17" s="245"/>
      <c r="G17" s="30"/>
      <c r="H17" s="11"/>
      <c r="I17" s="11"/>
      <c r="J17" s="12"/>
    </row>
    <row r="18" spans="1:10" ht="19.5" customHeight="1">
      <c r="A18" s="233"/>
      <c r="B18" s="243"/>
      <c r="C18" s="244"/>
      <c r="D18" s="244"/>
      <c r="E18" s="244"/>
      <c r="F18" s="246"/>
      <c r="G18" s="30"/>
      <c r="H18" s="11"/>
      <c r="I18" s="11"/>
      <c r="J18" s="12"/>
    </row>
    <row r="19" spans="1:10" ht="19.5" customHeight="1">
      <c r="A19" s="233"/>
      <c r="B19" s="243"/>
      <c r="C19" s="244"/>
      <c r="D19" s="244"/>
      <c r="E19" s="244"/>
      <c r="F19" s="245"/>
      <c r="G19" s="30"/>
      <c r="H19" s="11"/>
      <c r="I19" s="11"/>
      <c r="J19" s="12"/>
    </row>
    <row r="20" spans="1:10" ht="19.5" customHeight="1">
      <c r="A20" s="233"/>
      <c r="B20" s="243"/>
      <c r="C20" s="244"/>
      <c r="D20" s="244"/>
      <c r="E20" s="244"/>
      <c r="F20" s="246"/>
      <c r="G20" s="30"/>
      <c r="H20" s="11"/>
      <c r="I20" s="11"/>
      <c r="J20" s="12"/>
    </row>
    <row r="21" spans="1:10" ht="19.5" customHeight="1">
      <c r="A21" s="233"/>
      <c r="B21" s="243"/>
      <c r="C21" s="244"/>
      <c r="D21" s="244"/>
      <c r="E21" s="244"/>
      <c r="F21" s="245"/>
      <c r="G21" s="30"/>
      <c r="H21" s="11"/>
      <c r="I21" s="11"/>
      <c r="J21" s="12"/>
    </row>
    <row r="22" spans="1:10" ht="19.5" customHeight="1">
      <c r="A22" s="233"/>
      <c r="B22" s="243"/>
      <c r="C22" s="244"/>
      <c r="D22" s="244"/>
      <c r="E22" s="244"/>
      <c r="F22" s="246"/>
      <c r="G22" s="30"/>
      <c r="H22" s="11"/>
      <c r="I22" s="11"/>
      <c r="J22" s="12"/>
    </row>
    <row r="23" spans="1:10" ht="19.5" customHeight="1">
      <c r="A23" s="233"/>
      <c r="B23" s="243"/>
      <c r="C23" s="244"/>
      <c r="D23" s="244"/>
      <c r="E23" s="244"/>
      <c r="F23" s="245"/>
      <c r="G23" s="30"/>
      <c r="H23" s="11"/>
      <c r="I23" s="11"/>
      <c r="J23" s="12"/>
    </row>
    <row r="24" spans="1:10" ht="19.5" customHeight="1">
      <c r="A24" s="233"/>
      <c r="B24" s="243"/>
      <c r="C24" s="244"/>
      <c r="D24" s="244"/>
      <c r="E24" s="244"/>
      <c r="F24" s="246"/>
      <c r="G24" s="30"/>
      <c r="H24" s="11"/>
      <c r="I24" s="11"/>
      <c r="J24" s="12"/>
    </row>
    <row r="25" spans="1:10" ht="19.5" customHeight="1">
      <c r="A25" s="233"/>
      <c r="B25" s="243"/>
      <c r="C25" s="244"/>
      <c r="D25" s="244"/>
      <c r="E25" s="244"/>
      <c r="F25" s="245"/>
      <c r="G25" s="30"/>
      <c r="H25" s="11"/>
      <c r="I25" s="11"/>
      <c r="J25" s="12"/>
    </row>
    <row r="26" spans="1:10" ht="19.5" customHeight="1">
      <c r="A26" s="233"/>
      <c r="B26" s="243"/>
      <c r="C26" s="244"/>
      <c r="D26" s="244"/>
      <c r="E26" s="244"/>
      <c r="F26" s="246"/>
      <c r="G26" s="30"/>
      <c r="H26" s="11"/>
      <c r="I26" s="11"/>
      <c r="J26" s="12"/>
    </row>
    <row r="27" spans="1:10" ht="19.5" customHeight="1">
      <c r="A27" s="233"/>
      <c r="B27" s="243"/>
      <c r="C27" s="244"/>
      <c r="D27" s="244"/>
      <c r="E27" s="244"/>
      <c r="F27" s="245"/>
      <c r="G27" s="30"/>
      <c r="H27" s="11"/>
      <c r="I27" s="11"/>
      <c r="J27" s="12"/>
    </row>
    <row r="28" spans="1:10" ht="19.5" customHeight="1">
      <c r="A28" s="233"/>
      <c r="B28" s="243"/>
      <c r="C28" s="244"/>
      <c r="D28" s="244"/>
      <c r="E28" s="244"/>
      <c r="F28" s="247"/>
      <c r="G28" s="31"/>
      <c r="H28" s="13"/>
      <c r="I28" s="13"/>
      <c r="J28" s="14"/>
    </row>
    <row r="29" spans="1:10" ht="19.5" customHeight="1">
      <c r="A29" s="224"/>
      <c r="B29" s="248"/>
      <c r="C29" s="213"/>
      <c r="D29" s="213"/>
      <c r="E29" s="213"/>
      <c r="F29" s="245"/>
      <c r="G29" s="30"/>
      <c r="H29" s="11"/>
      <c r="I29" s="11"/>
      <c r="J29" s="12"/>
    </row>
    <row r="30" spans="1:10" ht="19.5" customHeight="1">
      <c r="A30" s="233"/>
      <c r="B30" s="243"/>
      <c r="C30" s="244"/>
      <c r="D30" s="244"/>
      <c r="E30" s="244"/>
      <c r="F30" s="246"/>
      <c r="G30" s="30"/>
      <c r="H30" s="11"/>
      <c r="I30" s="11"/>
      <c r="J30" s="12"/>
    </row>
    <row r="31" spans="1:10" ht="19.5" customHeight="1">
      <c r="A31" s="233"/>
      <c r="B31" s="243"/>
      <c r="C31" s="244"/>
      <c r="D31" s="244"/>
      <c r="E31" s="244"/>
      <c r="F31" s="245"/>
      <c r="G31" s="30"/>
      <c r="H31" s="11"/>
      <c r="I31" s="11"/>
      <c r="J31" s="12"/>
    </row>
    <row r="32" spans="1:10" ht="19.5" customHeight="1">
      <c r="A32" s="233"/>
      <c r="B32" s="243"/>
      <c r="C32" s="244"/>
      <c r="D32" s="244"/>
      <c r="E32" s="244"/>
      <c r="F32" s="246"/>
      <c r="G32" s="30"/>
      <c r="H32" s="11"/>
      <c r="I32" s="11"/>
      <c r="J32" s="12"/>
    </row>
    <row r="33" spans="1:10" ht="19.5" customHeight="1">
      <c r="A33" s="233"/>
      <c r="B33" s="243"/>
      <c r="C33" s="244"/>
      <c r="D33" s="244"/>
      <c r="E33" s="244"/>
      <c r="F33" s="246"/>
      <c r="G33" s="30"/>
      <c r="H33" s="11"/>
      <c r="I33" s="11"/>
      <c r="J33" s="12"/>
    </row>
    <row r="34" spans="1:10" ht="19.5" customHeight="1">
      <c r="A34" s="233"/>
      <c r="B34" s="243"/>
      <c r="C34" s="244"/>
      <c r="D34" s="244"/>
      <c r="E34" s="244"/>
      <c r="F34" s="245"/>
      <c r="G34" s="30"/>
      <c r="H34" s="11"/>
      <c r="I34" s="11"/>
      <c r="J34" s="12"/>
    </row>
    <row r="35" spans="1:10" ht="19.5" customHeight="1">
      <c r="A35" s="233"/>
      <c r="B35" s="243"/>
      <c r="C35" s="244"/>
      <c r="D35" s="244"/>
      <c r="E35" s="244"/>
      <c r="F35" s="245"/>
      <c r="G35" s="30"/>
      <c r="H35" s="11"/>
      <c r="I35" s="11"/>
      <c r="J35" s="12"/>
    </row>
    <row r="36" spans="1:10" ht="19.5" customHeight="1">
      <c r="A36" s="233"/>
      <c r="B36" s="243"/>
      <c r="C36" s="244"/>
      <c r="D36" s="244"/>
      <c r="E36" s="244"/>
      <c r="F36" s="246"/>
      <c r="G36" s="30"/>
      <c r="H36" s="11"/>
      <c r="I36" s="11"/>
      <c r="J36" s="12"/>
    </row>
    <row r="37" spans="1:10" s="24" customFormat="1" ht="30.75" customHeight="1" thickBot="1">
      <c r="A37" s="234"/>
      <c r="B37" s="249"/>
      <c r="C37" s="250"/>
      <c r="D37" s="250"/>
      <c r="E37" s="250"/>
      <c r="F37" s="251"/>
      <c r="G37" s="32"/>
      <c r="H37" s="25"/>
      <c r="I37" s="25"/>
      <c r="J37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10" sqref="K10"/>
    </sheetView>
  </sheetViews>
  <sheetFormatPr defaultColWidth="9.00390625" defaultRowHeight="16.5"/>
  <cols>
    <col min="1" max="1" width="3.00390625" style="262" customWidth="1"/>
    <col min="2" max="5" width="2.625" style="262" customWidth="1"/>
    <col min="6" max="6" width="20.625" style="158" customWidth="1"/>
    <col min="7" max="7" width="14.875" style="134" customWidth="1"/>
    <col min="8" max="8" width="15.875" style="134" customWidth="1"/>
    <col min="9" max="9" width="12.625" style="134" customWidth="1"/>
    <col min="10" max="10" width="13.75390625" style="134" customWidth="1"/>
    <col min="11" max="12" width="14.875" style="134" customWidth="1"/>
    <col min="13" max="15" width="14.75390625" style="134" customWidth="1"/>
    <col min="16" max="16" width="14.875" style="134" customWidth="1"/>
    <col min="17" max="16384" width="9.00390625" style="134" customWidth="1"/>
  </cols>
  <sheetData>
    <row r="1" spans="1:11" s="125" customFormat="1" ht="15.75" customHeight="1">
      <c r="A1" s="228"/>
      <c r="B1" s="229"/>
      <c r="C1" s="229"/>
      <c r="D1" s="229"/>
      <c r="E1" s="229"/>
      <c r="F1" s="122"/>
      <c r="G1" s="122"/>
      <c r="H1" s="122"/>
      <c r="I1" s="122"/>
      <c r="J1" s="123" t="s">
        <v>91</v>
      </c>
      <c r="K1" s="124" t="s">
        <v>17</v>
      </c>
    </row>
    <row r="2" spans="1:11" s="128" customFormat="1" ht="25.5" customHeight="1">
      <c r="A2" s="228"/>
      <c r="B2" s="228"/>
      <c r="C2" s="228"/>
      <c r="D2" s="228"/>
      <c r="E2" s="228"/>
      <c r="F2" s="36"/>
      <c r="G2" s="36"/>
      <c r="H2" s="36"/>
      <c r="I2" s="36"/>
      <c r="J2" s="126" t="s">
        <v>15</v>
      </c>
      <c r="K2" s="35" t="s">
        <v>157</v>
      </c>
    </row>
    <row r="3" spans="1:11" s="128" customFormat="1" ht="25.5" customHeight="1">
      <c r="A3" s="228"/>
      <c r="B3" s="228"/>
      <c r="C3" s="228"/>
      <c r="D3" s="228"/>
      <c r="E3" s="228"/>
      <c r="F3" s="36"/>
      <c r="G3" s="36"/>
      <c r="H3" s="129"/>
      <c r="J3" s="126" t="s">
        <v>96</v>
      </c>
      <c r="K3" s="127" t="s">
        <v>97</v>
      </c>
    </row>
    <row r="4" spans="1:16" s="130" customFormat="1" ht="16.5" customHeight="1" thickBot="1">
      <c r="A4" s="285" t="s">
        <v>93</v>
      </c>
      <c r="B4" s="285"/>
      <c r="C4" s="285"/>
      <c r="D4" s="285"/>
      <c r="E4" s="285"/>
      <c r="G4" s="131"/>
      <c r="H4" s="131"/>
      <c r="I4" s="131"/>
      <c r="J4" s="132" t="s">
        <v>92</v>
      </c>
      <c r="K4" s="133" t="s">
        <v>163</v>
      </c>
      <c r="P4" s="132" t="s">
        <v>1</v>
      </c>
    </row>
    <row r="5" spans="1:16" ht="24" customHeight="1">
      <c r="A5" s="310" t="s">
        <v>0</v>
      </c>
      <c r="B5" s="314" t="s">
        <v>150</v>
      </c>
      <c r="C5" s="315"/>
      <c r="D5" s="315"/>
      <c r="E5" s="315"/>
      <c r="F5" s="316"/>
      <c r="G5" s="312" t="s">
        <v>2</v>
      </c>
      <c r="H5" s="317"/>
      <c r="I5" s="312" t="s">
        <v>24</v>
      </c>
      <c r="J5" s="317"/>
      <c r="K5" s="313" t="s">
        <v>3</v>
      </c>
      <c r="L5" s="317"/>
      <c r="M5" s="312" t="s">
        <v>9</v>
      </c>
      <c r="N5" s="317"/>
      <c r="O5" s="312" t="s">
        <v>4</v>
      </c>
      <c r="P5" s="313"/>
    </row>
    <row r="6" spans="1:16" ht="24" customHeight="1">
      <c r="A6" s="311"/>
      <c r="B6" s="253" t="s">
        <v>10</v>
      </c>
      <c r="C6" s="253" t="s">
        <v>11</v>
      </c>
      <c r="D6" s="253" t="s">
        <v>12</v>
      </c>
      <c r="E6" s="253" t="s">
        <v>13</v>
      </c>
      <c r="F6" s="42" t="s">
        <v>149</v>
      </c>
      <c r="G6" s="135" t="s">
        <v>98</v>
      </c>
      <c r="H6" s="135" t="s">
        <v>14</v>
      </c>
      <c r="I6" s="135" t="s">
        <v>98</v>
      </c>
      <c r="J6" s="136" t="s">
        <v>14</v>
      </c>
      <c r="K6" s="137" t="s">
        <v>98</v>
      </c>
      <c r="L6" s="135" t="s">
        <v>14</v>
      </c>
      <c r="M6" s="135" t="s">
        <v>98</v>
      </c>
      <c r="N6" s="135" t="s">
        <v>14</v>
      </c>
      <c r="O6" s="135" t="s">
        <v>98</v>
      </c>
      <c r="P6" s="138" t="s">
        <v>14</v>
      </c>
    </row>
    <row r="7" spans="1:16" s="140" customFormat="1" ht="23.25" customHeight="1">
      <c r="A7" s="256">
        <v>96</v>
      </c>
      <c r="B7" s="257"/>
      <c r="C7" s="258"/>
      <c r="D7" s="258"/>
      <c r="E7" s="258"/>
      <c r="F7" s="252" t="s">
        <v>151</v>
      </c>
      <c r="G7" s="343">
        <f aca="true" t="shared" si="0" ref="G7:P7">G8+G9+G10+G11+G12</f>
        <v>1096874023</v>
      </c>
      <c r="H7" s="343">
        <f t="shared" si="0"/>
        <v>10237046807</v>
      </c>
      <c r="I7" s="343">
        <f t="shared" si="0"/>
        <v>0</v>
      </c>
      <c r="J7" s="344">
        <f t="shared" si="0"/>
        <v>333427197</v>
      </c>
      <c r="K7" s="345">
        <f t="shared" si="0"/>
        <v>1032383249</v>
      </c>
      <c r="L7" s="343">
        <f t="shared" si="0"/>
        <v>5175273896</v>
      </c>
      <c r="M7" s="346">
        <f t="shared" si="0"/>
        <v>0</v>
      </c>
      <c r="N7" s="346">
        <f t="shared" si="0"/>
        <v>0</v>
      </c>
      <c r="O7" s="343">
        <f t="shared" si="0"/>
        <v>64490774</v>
      </c>
      <c r="P7" s="347">
        <f t="shared" si="0"/>
        <v>4728345714</v>
      </c>
    </row>
    <row r="8" spans="1:16" s="143" customFormat="1" ht="23.25" customHeight="1">
      <c r="A8" s="232"/>
      <c r="B8" s="259">
        <v>1</v>
      </c>
      <c r="C8" s="260"/>
      <c r="D8" s="260"/>
      <c r="E8" s="260"/>
      <c r="F8" s="145" t="s">
        <v>143</v>
      </c>
      <c r="G8" s="343">
        <f>'歲出總經'!G8+'歲出總資'!G8</f>
        <v>0</v>
      </c>
      <c r="H8" s="343">
        <f>'歲出總經'!H8+'歲出總資'!H8</f>
        <v>560424423</v>
      </c>
      <c r="I8" s="343">
        <f>'歲出總經'!I8+'歲出總資'!I8</f>
        <v>0</v>
      </c>
      <c r="J8" s="343">
        <f>'歲出總經'!J8+'歲出總資'!J8</f>
        <v>44883221</v>
      </c>
      <c r="K8" s="348">
        <f>'歲出總經'!K8+'歲出總資'!K8</f>
        <v>0</v>
      </c>
      <c r="L8" s="343">
        <f>'歲出總經'!L8+'歲出總資'!L8</f>
        <v>242979538</v>
      </c>
      <c r="M8" s="346">
        <f>'歲出總經'!M8+'歲出總資'!M8</f>
        <v>0</v>
      </c>
      <c r="N8" s="346">
        <f>'歲出總經'!N8+'歲出總資'!N8</f>
        <v>0</v>
      </c>
      <c r="O8" s="343">
        <f aca="true" t="shared" si="1" ref="O8:P12">G8-I8-K8+M8</f>
        <v>0</v>
      </c>
      <c r="P8" s="349">
        <f t="shared" si="1"/>
        <v>272561664</v>
      </c>
    </row>
    <row r="9" spans="1:16" s="143" customFormat="1" ht="23.25" customHeight="1">
      <c r="A9" s="232"/>
      <c r="B9" s="259">
        <v>2</v>
      </c>
      <c r="C9" s="260"/>
      <c r="D9" s="260"/>
      <c r="E9" s="260"/>
      <c r="F9" s="145" t="s">
        <v>119</v>
      </c>
      <c r="G9" s="343">
        <f>'歲出總經'!G9+'歲出總資'!G9</f>
        <v>0</v>
      </c>
      <c r="H9" s="343">
        <f>'歲出總經'!H9+'歲出總資'!H9</f>
        <v>76184282</v>
      </c>
      <c r="I9" s="343">
        <f>'歲出總經'!I9+'歲出總資'!I9</f>
        <v>0</v>
      </c>
      <c r="J9" s="343">
        <f>'歲出總經'!J9+'歲出總資'!J9</f>
        <v>2428072</v>
      </c>
      <c r="K9" s="348">
        <f>'歲出總經'!K9+'歲出總資'!K9</f>
        <v>0</v>
      </c>
      <c r="L9" s="343">
        <f>'歲出總經'!L9+'歲出總資'!L9</f>
        <v>73756210</v>
      </c>
      <c r="M9" s="346">
        <f>'歲出總經'!M9+'歲出總資'!M9</f>
        <v>0</v>
      </c>
      <c r="N9" s="346">
        <f>'歲出總經'!N9+'歲出總資'!N9</f>
        <v>0</v>
      </c>
      <c r="O9" s="343">
        <f t="shared" si="1"/>
        <v>0</v>
      </c>
      <c r="P9" s="349">
        <f t="shared" si="1"/>
        <v>0</v>
      </c>
    </row>
    <row r="10" spans="1:16" s="143" customFormat="1" ht="23.25" customHeight="1">
      <c r="A10" s="232"/>
      <c r="B10" s="259">
        <v>3</v>
      </c>
      <c r="C10" s="260"/>
      <c r="D10" s="260"/>
      <c r="E10" s="260"/>
      <c r="F10" s="145" t="s">
        <v>144</v>
      </c>
      <c r="G10" s="343">
        <f>'歲出總經'!G10+'歲出總資'!G10</f>
        <v>802669617</v>
      </c>
      <c r="H10" s="343">
        <f>'歲出總經'!H10+'歲出總資'!H10</f>
        <v>2382960023</v>
      </c>
      <c r="I10" s="343">
        <f>'歲出總經'!I10+'歲出總資'!I10</f>
        <v>0</v>
      </c>
      <c r="J10" s="343">
        <f>'歲出總經'!J10+'歲出總資'!J10</f>
        <v>4940</v>
      </c>
      <c r="K10" s="348">
        <f>'歲出總經'!K10+'歲出總資'!K10</f>
        <v>766948282</v>
      </c>
      <c r="L10" s="343">
        <f>'歲出總經'!L10+'歲出總資'!L10</f>
        <v>2374121340</v>
      </c>
      <c r="M10" s="346">
        <f>'歲出總經'!M10+'歲出總資'!M10</f>
        <v>0</v>
      </c>
      <c r="N10" s="346">
        <f>'歲出總經'!N10+'歲出總資'!N10</f>
        <v>0</v>
      </c>
      <c r="O10" s="343">
        <f t="shared" si="1"/>
        <v>35721335</v>
      </c>
      <c r="P10" s="349">
        <f t="shared" si="1"/>
        <v>8833743</v>
      </c>
    </row>
    <row r="11" spans="1:16" s="144" customFormat="1" ht="23.25" customHeight="1">
      <c r="A11" s="232"/>
      <c r="B11" s="259">
        <v>4</v>
      </c>
      <c r="C11" s="260"/>
      <c r="D11" s="260"/>
      <c r="E11" s="260"/>
      <c r="F11" s="145" t="s">
        <v>127</v>
      </c>
      <c r="G11" s="343">
        <f>'歲出總經'!G11+'歲出總資'!G11</f>
        <v>0</v>
      </c>
      <c r="H11" s="343">
        <f>'歲出總經'!H11+'歲出總資'!H11</f>
        <v>603285980</v>
      </c>
      <c r="I11" s="343">
        <f>'歲出總經'!I11+'歲出總資'!I11</f>
        <v>0</v>
      </c>
      <c r="J11" s="343">
        <f>'歲出總經'!J11+'歲出總資'!J11</f>
        <v>11110964</v>
      </c>
      <c r="K11" s="348">
        <f>'歲出總經'!K11+'歲出總資'!K11</f>
        <v>0</v>
      </c>
      <c r="L11" s="343">
        <f>'歲出總經'!L11+'歲出總資'!L11</f>
        <v>107379311</v>
      </c>
      <c r="M11" s="346">
        <f>'歲出總經'!M11+'歲出總資'!M11</f>
        <v>0</v>
      </c>
      <c r="N11" s="346">
        <f>'歲出總經'!N11+'歲出總資'!N11</f>
        <v>0</v>
      </c>
      <c r="O11" s="343">
        <f t="shared" si="1"/>
        <v>0</v>
      </c>
      <c r="P11" s="349">
        <f t="shared" si="1"/>
        <v>484795705</v>
      </c>
    </row>
    <row r="12" spans="1:16" s="144" customFormat="1" ht="23.25" customHeight="1">
      <c r="A12" s="232"/>
      <c r="B12" s="259">
        <v>5</v>
      </c>
      <c r="C12" s="260"/>
      <c r="D12" s="260"/>
      <c r="E12" s="261"/>
      <c r="F12" s="145" t="s">
        <v>145</v>
      </c>
      <c r="G12" s="343">
        <f>'歲出總經'!G12+'歲出總資'!G12</f>
        <v>294204406</v>
      </c>
      <c r="H12" s="343">
        <f>'歲出總經'!H12+'歲出總資'!H12</f>
        <v>6614192099</v>
      </c>
      <c r="I12" s="343">
        <f>'歲出總經'!I12+'歲出總資'!I12</f>
        <v>0</v>
      </c>
      <c r="J12" s="343">
        <f>'歲出總經'!J12+'歲出總資'!J12</f>
        <v>275000000</v>
      </c>
      <c r="K12" s="348">
        <f>'歲出總經'!K12+'歲出總資'!K12</f>
        <v>265434967</v>
      </c>
      <c r="L12" s="343">
        <f>'歲出總經'!L12+'歲出總資'!L12</f>
        <v>2377037497</v>
      </c>
      <c r="M12" s="346">
        <f>'歲出總經'!M12+'歲出總資'!M12</f>
        <v>0</v>
      </c>
      <c r="N12" s="346">
        <f>'歲出總經'!N12+'歲出總資'!N12</f>
        <v>0</v>
      </c>
      <c r="O12" s="343">
        <f t="shared" si="1"/>
        <v>28769439</v>
      </c>
      <c r="P12" s="349">
        <f t="shared" si="1"/>
        <v>3962154602</v>
      </c>
    </row>
    <row r="13" spans="1:16" s="146" customFormat="1" ht="23.25" customHeight="1">
      <c r="A13" s="232"/>
      <c r="B13" s="259"/>
      <c r="C13" s="260"/>
      <c r="D13" s="260"/>
      <c r="E13" s="260"/>
      <c r="F13" s="145"/>
      <c r="G13" s="139"/>
      <c r="H13" s="139"/>
      <c r="I13" s="139"/>
      <c r="J13" s="139"/>
      <c r="K13" s="141"/>
      <c r="L13" s="139"/>
      <c r="M13" s="139"/>
      <c r="N13" s="139"/>
      <c r="O13" s="139"/>
      <c r="P13" s="142"/>
    </row>
    <row r="14" spans="1:16" s="146" customFormat="1" ht="23.25" customHeight="1">
      <c r="A14" s="232"/>
      <c r="B14" s="259"/>
      <c r="C14" s="260"/>
      <c r="D14" s="260"/>
      <c r="E14" s="260"/>
      <c r="F14" s="147"/>
      <c r="G14" s="139"/>
      <c r="H14" s="139"/>
      <c r="I14" s="139"/>
      <c r="J14" s="139"/>
      <c r="K14" s="141"/>
      <c r="L14" s="139"/>
      <c r="M14" s="139"/>
      <c r="N14" s="139"/>
      <c r="O14" s="139"/>
      <c r="P14" s="142"/>
    </row>
    <row r="15" spans="1:16" s="152" customFormat="1" ht="23.25" customHeight="1">
      <c r="A15" s="232"/>
      <c r="B15" s="259"/>
      <c r="C15" s="260"/>
      <c r="D15" s="260"/>
      <c r="E15" s="260"/>
      <c r="F15" s="148"/>
      <c r="G15" s="149"/>
      <c r="H15" s="149"/>
      <c r="I15" s="149"/>
      <c r="J15" s="149"/>
      <c r="K15" s="150"/>
      <c r="L15" s="149"/>
      <c r="M15" s="149"/>
      <c r="N15" s="149"/>
      <c r="O15" s="149"/>
      <c r="P15" s="151"/>
    </row>
    <row r="16" spans="1:16" s="152" customFormat="1" ht="23.25" customHeight="1">
      <c r="A16" s="232"/>
      <c r="B16" s="259"/>
      <c r="C16" s="260"/>
      <c r="D16" s="260"/>
      <c r="E16" s="260"/>
      <c r="F16" s="148"/>
      <c r="G16" s="149"/>
      <c r="H16" s="149"/>
      <c r="I16" s="149"/>
      <c r="J16" s="149"/>
      <c r="K16" s="150"/>
      <c r="L16" s="149"/>
      <c r="M16" s="149"/>
      <c r="N16" s="149"/>
      <c r="O16" s="149"/>
      <c r="P16" s="151"/>
    </row>
    <row r="17" spans="1:16" s="146" customFormat="1" ht="23.25" customHeight="1">
      <c r="A17" s="232"/>
      <c r="B17" s="259"/>
      <c r="C17" s="260"/>
      <c r="D17" s="260"/>
      <c r="E17" s="260"/>
      <c r="F17" s="147"/>
      <c r="G17" s="139"/>
      <c r="H17" s="139"/>
      <c r="I17" s="139"/>
      <c r="J17" s="139"/>
      <c r="K17" s="141"/>
      <c r="L17" s="139"/>
      <c r="M17" s="139"/>
      <c r="N17" s="139"/>
      <c r="O17" s="139"/>
      <c r="P17" s="142"/>
    </row>
    <row r="18" spans="1:16" s="146" customFormat="1" ht="23.25" customHeight="1">
      <c r="A18" s="232"/>
      <c r="B18" s="259"/>
      <c r="C18" s="260"/>
      <c r="D18" s="260"/>
      <c r="E18" s="260"/>
      <c r="F18" s="145"/>
      <c r="G18" s="139"/>
      <c r="H18" s="139"/>
      <c r="I18" s="139"/>
      <c r="J18" s="139"/>
      <c r="K18" s="141"/>
      <c r="L18" s="139"/>
      <c r="M18" s="139"/>
      <c r="N18" s="139"/>
      <c r="O18" s="139"/>
      <c r="P18" s="142"/>
    </row>
    <row r="19" spans="1:16" s="146" customFormat="1" ht="23.25" customHeight="1">
      <c r="A19" s="232"/>
      <c r="B19" s="259"/>
      <c r="C19" s="260"/>
      <c r="D19" s="260"/>
      <c r="E19" s="260"/>
      <c r="F19" s="147"/>
      <c r="G19" s="139"/>
      <c r="H19" s="139"/>
      <c r="I19" s="139"/>
      <c r="J19" s="139"/>
      <c r="K19" s="141"/>
      <c r="L19" s="139"/>
      <c r="M19" s="139"/>
      <c r="N19" s="139"/>
      <c r="O19" s="139"/>
      <c r="P19" s="142"/>
    </row>
    <row r="20" spans="1:16" s="152" customFormat="1" ht="23.25" customHeight="1">
      <c r="A20" s="232"/>
      <c r="B20" s="259"/>
      <c r="C20" s="260"/>
      <c r="D20" s="260"/>
      <c r="E20" s="260"/>
      <c r="F20" s="148"/>
      <c r="G20" s="149"/>
      <c r="H20" s="149"/>
      <c r="I20" s="149"/>
      <c r="J20" s="149"/>
      <c r="K20" s="150"/>
      <c r="L20" s="149"/>
      <c r="M20" s="149"/>
      <c r="N20" s="149"/>
      <c r="O20" s="149"/>
      <c r="P20" s="151"/>
    </row>
    <row r="21" spans="1:16" s="146" customFormat="1" ht="23.25" customHeight="1">
      <c r="A21" s="232"/>
      <c r="B21" s="259"/>
      <c r="C21" s="260"/>
      <c r="D21" s="260"/>
      <c r="E21" s="260"/>
      <c r="F21" s="147"/>
      <c r="G21" s="139"/>
      <c r="H21" s="139"/>
      <c r="I21" s="139"/>
      <c r="J21" s="139"/>
      <c r="K21" s="141"/>
      <c r="L21" s="139"/>
      <c r="M21" s="139"/>
      <c r="N21" s="139"/>
      <c r="O21" s="139"/>
      <c r="P21" s="142"/>
    </row>
    <row r="22" spans="1:16" s="152" customFormat="1" ht="23.25" customHeight="1">
      <c r="A22" s="232"/>
      <c r="B22" s="259"/>
      <c r="C22" s="260"/>
      <c r="D22" s="260"/>
      <c r="E22" s="260"/>
      <c r="F22" s="148"/>
      <c r="G22" s="149"/>
      <c r="H22" s="149"/>
      <c r="I22" s="149"/>
      <c r="J22" s="149"/>
      <c r="K22" s="150"/>
      <c r="L22" s="149"/>
      <c r="M22" s="149"/>
      <c r="N22" s="149"/>
      <c r="O22" s="149"/>
      <c r="P22" s="151"/>
    </row>
    <row r="23" spans="1:16" s="152" customFormat="1" ht="23.25" customHeight="1">
      <c r="A23" s="232"/>
      <c r="B23" s="259"/>
      <c r="C23" s="260"/>
      <c r="D23" s="260"/>
      <c r="E23" s="260"/>
      <c r="F23" s="148"/>
      <c r="G23" s="149"/>
      <c r="H23" s="149"/>
      <c r="I23" s="149"/>
      <c r="J23" s="149"/>
      <c r="K23" s="150"/>
      <c r="L23" s="149"/>
      <c r="M23" s="149"/>
      <c r="N23" s="149"/>
      <c r="O23" s="149"/>
      <c r="P23" s="151"/>
    </row>
    <row r="24" spans="1:16" s="146" customFormat="1" ht="23.25" customHeight="1">
      <c r="A24" s="232"/>
      <c r="B24" s="259"/>
      <c r="C24" s="260"/>
      <c r="D24" s="260"/>
      <c r="E24" s="260"/>
      <c r="F24" s="147"/>
      <c r="G24" s="139"/>
      <c r="H24" s="139"/>
      <c r="I24" s="139"/>
      <c r="J24" s="139"/>
      <c r="K24" s="141"/>
      <c r="L24" s="139"/>
      <c r="M24" s="139"/>
      <c r="N24" s="139"/>
      <c r="O24" s="139"/>
      <c r="P24" s="142"/>
    </row>
    <row r="25" spans="1:16" s="146" customFormat="1" ht="23.25" customHeight="1">
      <c r="A25" s="232"/>
      <c r="B25" s="259"/>
      <c r="C25" s="260"/>
      <c r="D25" s="260"/>
      <c r="E25" s="260"/>
      <c r="F25" s="145"/>
      <c r="G25" s="139"/>
      <c r="H25" s="139"/>
      <c r="I25" s="139"/>
      <c r="J25" s="139"/>
      <c r="K25" s="141"/>
      <c r="L25" s="139"/>
      <c r="M25" s="139"/>
      <c r="N25" s="139"/>
      <c r="O25" s="139"/>
      <c r="P25" s="142"/>
    </row>
    <row r="26" spans="1:16" s="146" customFormat="1" ht="23.25" customHeight="1">
      <c r="A26" s="232"/>
      <c r="B26" s="259"/>
      <c r="C26" s="260"/>
      <c r="D26" s="260"/>
      <c r="E26" s="260"/>
      <c r="F26" s="147"/>
      <c r="G26" s="139"/>
      <c r="H26" s="139"/>
      <c r="I26" s="139"/>
      <c r="J26" s="139"/>
      <c r="K26" s="141"/>
      <c r="L26" s="139"/>
      <c r="M26" s="139"/>
      <c r="N26" s="139"/>
      <c r="O26" s="139"/>
      <c r="P26" s="142"/>
    </row>
    <row r="27" spans="1:16" s="152" customFormat="1" ht="23.25" customHeight="1">
      <c r="A27" s="232"/>
      <c r="B27" s="259"/>
      <c r="C27" s="260"/>
      <c r="D27" s="260"/>
      <c r="E27" s="260"/>
      <c r="F27" s="148"/>
      <c r="G27" s="149"/>
      <c r="H27" s="149"/>
      <c r="I27" s="149"/>
      <c r="J27" s="149"/>
      <c r="K27" s="150"/>
      <c r="L27" s="149"/>
      <c r="M27" s="149"/>
      <c r="N27" s="149"/>
      <c r="O27" s="149"/>
      <c r="P27" s="151"/>
    </row>
    <row r="28" spans="1:16" s="152" customFormat="1" ht="23.25" customHeight="1">
      <c r="A28" s="232"/>
      <c r="B28" s="259"/>
      <c r="C28" s="260"/>
      <c r="D28" s="260"/>
      <c r="E28" s="260"/>
      <c r="F28" s="148"/>
      <c r="G28" s="149"/>
      <c r="H28" s="149"/>
      <c r="I28" s="149"/>
      <c r="J28" s="149"/>
      <c r="K28" s="150"/>
      <c r="L28" s="149"/>
      <c r="M28" s="149"/>
      <c r="N28" s="149"/>
      <c r="O28" s="149"/>
      <c r="P28" s="151"/>
    </row>
    <row r="29" spans="1:16" s="153" customFormat="1" ht="23.25" customHeight="1">
      <c r="A29" s="262"/>
      <c r="B29" s="260"/>
      <c r="C29" s="260"/>
      <c r="D29" s="260"/>
      <c r="E29" s="260"/>
      <c r="F29" s="147"/>
      <c r="G29" s="139"/>
      <c r="H29" s="139"/>
      <c r="I29" s="139"/>
      <c r="J29" s="139"/>
      <c r="K29" s="141"/>
      <c r="L29" s="139"/>
      <c r="M29" s="139"/>
      <c r="N29" s="139"/>
      <c r="O29" s="139"/>
      <c r="P29" s="142"/>
    </row>
    <row r="30" spans="1:16" s="153" customFormat="1" ht="23.25" customHeight="1">
      <c r="A30" s="262"/>
      <c r="B30" s="260"/>
      <c r="C30" s="260"/>
      <c r="D30" s="260"/>
      <c r="E30" s="260"/>
      <c r="F30" s="147"/>
      <c r="G30" s="139"/>
      <c r="H30" s="139"/>
      <c r="I30" s="139"/>
      <c r="J30" s="139"/>
      <c r="K30" s="141"/>
      <c r="L30" s="139"/>
      <c r="M30" s="139"/>
      <c r="N30" s="139"/>
      <c r="O30" s="139"/>
      <c r="P30" s="142"/>
    </row>
    <row r="31" spans="1:16" s="153" customFormat="1" ht="23.25" customHeight="1">
      <c r="A31" s="262"/>
      <c r="B31" s="260"/>
      <c r="C31" s="260"/>
      <c r="D31" s="260"/>
      <c r="E31" s="260"/>
      <c r="F31" s="145"/>
      <c r="G31" s="139"/>
      <c r="H31" s="139"/>
      <c r="I31" s="139"/>
      <c r="J31" s="139"/>
      <c r="K31" s="141"/>
      <c r="L31" s="139"/>
      <c r="M31" s="139"/>
      <c r="N31" s="139"/>
      <c r="O31" s="139"/>
      <c r="P31" s="142"/>
    </row>
    <row r="32" spans="1:16" s="153" customFormat="1" ht="23.25" customHeight="1">
      <c r="A32" s="262"/>
      <c r="B32" s="260"/>
      <c r="C32" s="260"/>
      <c r="D32" s="260"/>
      <c r="E32" s="260"/>
      <c r="F32" s="147"/>
      <c r="G32" s="139"/>
      <c r="H32" s="139"/>
      <c r="I32" s="139"/>
      <c r="J32" s="139"/>
      <c r="K32" s="141"/>
      <c r="L32" s="139"/>
      <c r="M32" s="139"/>
      <c r="N32" s="139"/>
      <c r="O32" s="139"/>
      <c r="P32" s="142"/>
    </row>
    <row r="33" spans="1:16" s="130" customFormat="1" ht="24" customHeight="1" thickBot="1">
      <c r="A33" s="263"/>
      <c r="B33" s="264"/>
      <c r="C33" s="264"/>
      <c r="D33" s="265"/>
      <c r="E33" s="264"/>
      <c r="F33" s="154"/>
      <c r="G33" s="155"/>
      <c r="H33" s="155"/>
      <c r="I33" s="155"/>
      <c r="J33" s="155"/>
      <c r="K33" s="156"/>
      <c r="L33" s="155"/>
      <c r="M33" s="155"/>
      <c r="N33" s="155"/>
      <c r="O33" s="155"/>
      <c r="P33" s="15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10" sqref="N10"/>
    </sheetView>
  </sheetViews>
  <sheetFormatPr defaultColWidth="9.00390625" defaultRowHeight="16.5"/>
  <cols>
    <col min="1" max="1" width="3.00390625" style="262" customWidth="1"/>
    <col min="2" max="5" width="2.625" style="262" customWidth="1"/>
    <col min="6" max="6" width="20.625" style="158" customWidth="1"/>
    <col min="7" max="7" width="14.125" style="134" customWidth="1"/>
    <col min="8" max="8" width="15.625" style="134" customWidth="1"/>
    <col min="9" max="9" width="12.625" style="134" customWidth="1"/>
    <col min="10" max="10" width="14.125" style="134" customWidth="1"/>
    <col min="11" max="11" width="14.75390625" style="134" customWidth="1"/>
    <col min="12" max="12" width="14.875" style="134" customWidth="1"/>
    <col min="13" max="16" width="14.75390625" style="134" customWidth="1"/>
    <col min="17" max="16384" width="9.00390625" style="134" customWidth="1"/>
  </cols>
  <sheetData>
    <row r="1" spans="1:11" s="125" customFormat="1" ht="15.75" customHeight="1">
      <c r="A1" s="228"/>
      <c r="B1" s="229"/>
      <c r="C1" s="229"/>
      <c r="D1" s="229"/>
      <c r="E1" s="229"/>
      <c r="F1" s="122"/>
      <c r="G1" s="122"/>
      <c r="H1" s="122"/>
      <c r="I1" s="122"/>
      <c r="J1" s="123" t="s">
        <v>91</v>
      </c>
      <c r="K1" s="124" t="s">
        <v>17</v>
      </c>
    </row>
    <row r="2" spans="1:11" s="128" customFormat="1" ht="25.5" customHeight="1">
      <c r="A2" s="228"/>
      <c r="B2" s="228"/>
      <c r="C2" s="228"/>
      <c r="D2" s="228"/>
      <c r="E2" s="228"/>
      <c r="F2" s="36"/>
      <c r="G2" s="36"/>
      <c r="H2" s="36"/>
      <c r="I2" s="36"/>
      <c r="J2" s="126" t="s">
        <v>15</v>
      </c>
      <c r="K2" s="35" t="s">
        <v>157</v>
      </c>
    </row>
    <row r="3" spans="1:11" s="128" customFormat="1" ht="25.5" customHeight="1">
      <c r="A3" s="228"/>
      <c r="B3" s="228"/>
      <c r="C3" s="228"/>
      <c r="D3" s="228"/>
      <c r="E3" s="228"/>
      <c r="F3" s="36"/>
      <c r="G3" s="36"/>
      <c r="H3" s="129"/>
      <c r="J3" s="126" t="s">
        <v>96</v>
      </c>
      <c r="K3" s="127" t="s">
        <v>97</v>
      </c>
    </row>
    <row r="4" spans="1:16" s="130" customFormat="1" ht="16.5" customHeight="1" thickBot="1">
      <c r="A4" s="285" t="s">
        <v>94</v>
      </c>
      <c r="B4" s="285"/>
      <c r="C4" s="285"/>
      <c r="D4" s="285"/>
      <c r="E4" s="285"/>
      <c r="G4" s="131"/>
      <c r="H4" s="131"/>
      <c r="I4" s="131"/>
      <c r="J4" s="132" t="s">
        <v>92</v>
      </c>
      <c r="K4" s="133" t="s">
        <v>163</v>
      </c>
      <c r="P4" s="132" t="s">
        <v>1</v>
      </c>
    </row>
    <row r="5" spans="1:16" ht="24" customHeight="1">
      <c r="A5" s="310" t="s">
        <v>0</v>
      </c>
      <c r="B5" s="314" t="s">
        <v>150</v>
      </c>
      <c r="C5" s="315"/>
      <c r="D5" s="315"/>
      <c r="E5" s="315"/>
      <c r="F5" s="316"/>
      <c r="G5" s="312" t="s">
        <v>2</v>
      </c>
      <c r="H5" s="317"/>
      <c r="I5" s="312" t="s">
        <v>24</v>
      </c>
      <c r="J5" s="317"/>
      <c r="K5" s="313" t="s">
        <v>3</v>
      </c>
      <c r="L5" s="317"/>
      <c r="M5" s="312" t="s">
        <v>9</v>
      </c>
      <c r="N5" s="317"/>
      <c r="O5" s="312" t="s">
        <v>4</v>
      </c>
      <c r="P5" s="313"/>
    </row>
    <row r="6" spans="1:16" ht="24" customHeight="1">
      <c r="A6" s="311"/>
      <c r="B6" s="253" t="s">
        <v>10</v>
      </c>
      <c r="C6" s="253" t="s">
        <v>11</v>
      </c>
      <c r="D6" s="253" t="s">
        <v>12</v>
      </c>
      <c r="E6" s="253" t="s">
        <v>13</v>
      </c>
      <c r="F6" s="42" t="s">
        <v>149</v>
      </c>
      <c r="G6" s="135" t="s">
        <v>98</v>
      </c>
      <c r="H6" s="135" t="s">
        <v>14</v>
      </c>
      <c r="I6" s="135" t="s">
        <v>98</v>
      </c>
      <c r="J6" s="136" t="s">
        <v>14</v>
      </c>
      <c r="K6" s="137" t="s">
        <v>98</v>
      </c>
      <c r="L6" s="135" t="s">
        <v>14</v>
      </c>
      <c r="M6" s="135" t="s">
        <v>98</v>
      </c>
      <c r="N6" s="135" t="s">
        <v>14</v>
      </c>
      <c r="O6" s="135" t="s">
        <v>98</v>
      </c>
      <c r="P6" s="138" t="s">
        <v>14</v>
      </c>
    </row>
    <row r="7" spans="1:16" s="140" customFormat="1" ht="23.25" customHeight="1">
      <c r="A7" s="256">
        <v>96</v>
      </c>
      <c r="B7" s="257"/>
      <c r="C7" s="258"/>
      <c r="D7" s="258"/>
      <c r="E7" s="258"/>
      <c r="F7" s="252" t="s">
        <v>147</v>
      </c>
      <c r="G7" s="343">
        <f>G8+G12+G9+G10+G11</f>
        <v>146016649</v>
      </c>
      <c r="H7" s="343">
        <f aca="true" t="shared" si="0" ref="H7:P7">H8+H12+H9+H10+H11</f>
        <v>1413432863</v>
      </c>
      <c r="I7" s="343">
        <f t="shared" si="0"/>
        <v>0</v>
      </c>
      <c r="J7" s="344">
        <f t="shared" si="0"/>
        <v>20528955</v>
      </c>
      <c r="K7" s="345">
        <f t="shared" si="0"/>
        <v>146016649</v>
      </c>
      <c r="L7" s="343">
        <f t="shared" si="0"/>
        <v>1202434459</v>
      </c>
      <c r="M7" s="346">
        <f t="shared" si="0"/>
        <v>0</v>
      </c>
      <c r="N7" s="346">
        <f t="shared" si="0"/>
        <v>0</v>
      </c>
      <c r="O7" s="343">
        <f t="shared" si="0"/>
        <v>0</v>
      </c>
      <c r="P7" s="347">
        <f t="shared" si="0"/>
        <v>190469449</v>
      </c>
    </row>
    <row r="8" spans="1:16" s="143" customFormat="1" ht="23.25" customHeight="1">
      <c r="A8" s="232"/>
      <c r="B8" s="259">
        <v>1</v>
      </c>
      <c r="C8" s="260"/>
      <c r="D8" s="260"/>
      <c r="E8" s="260"/>
      <c r="F8" s="145" t="s">
        <v>143</v>
      </c>
      <c r="G8" s="343">
        <f>'歲出明細'!G13</f>
        <v>0</v>
      </c>
      <c r="H8" s="343">
        <f>'歲出明細'!H13</f>
        <v>222950955</v>
      </c>
      <c r="I8" s="343">
        <f>'歲出明細'!I13</f>
        <v>0</v>
      </c>
      <c r="J8" s="343">
        <f>'歲出明細'!J13</f>
        <v>18000000</v>
      </c>
      <c r="K8" s="348">
        <f>'歲出明細'!K13</f>
        <v>0</v>
      </c>
      <c r="L8" s="343">
        <f>'歲出明細'!L13</f>
        <v>102690000</v>
      </c>
      <c r="M8" s="346">
        <f>'歲出明細'!M13</f>
        <v>0</v>
      </c>
      <c r="N8" s="346">
        <f>'歲出明細'!N13</f>
        <v>0</v>
      </c>
      <c r="O8" s="343">
        <f>G8-I8-K8+M8</f>
        <v>0</v>
      </c>
      <c r="P8" s="349">
        <f>H8-J8-L8+N8</f>
        <v>102260955</v>
      </c>
    </row>
    <row r="9" spans="1:16" s="143" customFormat="1" ht="23.25" customHeight="1">
      <c r="A9" s="232"/>
      <c r="B9" s="259">
        <v>2</v>
      </c>
      <c r="C9" s="260"/>
      <c r="D9" s="260"/>
      <c r="E9" s="260"/>
      <c r="F9" s="145" t="s">
        <v>119</v>
      </c>
      <c r="G9" s="343">
        <f>'歲出明細'!G41</f>
        <v>0</v>
      </c>
      <c r="H9" s="343">
        <f>'歲出明細'!H41</f>
        <v>3637000</v>
      </c>
      <c r="I9" s="343">
        <f>'歲出明細'!I41</f>
        <v>0</v>
      </c>
      <c r="J9" s="343">
        <f>'歲出明細'!J41</f>
        <v>8400</v>
      </c>
      <c r="K9" s="348">
        <f>'歲出明細'!K41</f>
        <v>0</v>
      </c>
      <c r="L9" s="343">
        <f>'歲出明細'!L41</f>
        <v>3628600</v>
      </c>
      <c r="M9" s="346">
        <f>'歲出明細'!M41</f>
        <v>0</v>
      </c>
      <c r="N9" s="346">
        <f>'歲出明細'!N41</f>
        <v>0</v>
      </c>
      <c r="O9" s="343">
        <f aca="true" t="shared" si="1" ref="O9:P11">G9-I9-K9+M9</f>
        <v>0</v>
      </c>
      <c r="P9" s="349">
        <f t="shared" si="1"/>
        <v>0</v>
      </c>
    </row>
    <row r="10" spans="1:16" s="143" customFormat="1" ht="23.25" customHeight="1">
      <c r="A10" s="232"/>
      <c r="B10" s="259">
        <v>3</v>
      </c>
      <c r="C10" s="260"/>
      <c r="D10" s="260"/>
      <c r="E10" s="260"/>
      <c r="F10" s="145" t="s">
        <v>144</v>
      </c>
      <c r="G10" s="343">
        <f>'歲出明細'!G55</f>
        <v>146016649</v>
      </c>
      <c r="H10" s="343">
        <f>'歲出明細'!H55</f>
        <v>1079743385</v>
      </c>
      <c r="I10" s="343">
        <f>'歲出明細'!I55</f>
        <v>0</v>
      </c>
      <c r="J10" s="343">
        <f>'歲出明細'!J55</f>
        <v>4940</v>
      </c>
      <c r="K10" s="348">
        <f>'歲出明細'!K55</f>
        <v>146016649</v>
      </c>
      <c r="L10" s="343">
        <f>'歲出明細'!L55</f>
        <v>1075904702</v>
      </c>
      <c r="M10" s="346">
        <f>'歲出明細'!M55</f>
        <v>0</v>
      </c>
      <c r="N10" s="346">
        <f>'歲出明細'!N55</f>
        <v>0</v>
      </c>
      <c r="O10" s="343">
        <f t="shared" si="1"/>
        <v>0</v>
      </c>
      <c r="P10" s="349">
        <f t="shared" si="1"/>
        <v>3833743</v>
      </c>
    </row>
    <row r="11" spans="1:16" s="144" customFormat="1" ht="23.25" customHeight="1">
      <c r="A11" s="232"/>
      <c r="B11" s="259">
        <v>4</v>
      </c>
      <c r="C11" s="260"/>
      <c r="D11" s="260"/>
      <c r="E11" s="260"/>
      <c r="F11" s="145" t="s">
        <v>127</v>
      </c>
      <c r="G11" s="343">
        <f>'歲出明細'!G65</f>
        <v>0</v>
      </c>
      <c r="H11" s="343">
        <f>'歲出明細'!H65</f>
        <v>107101523</v>
      </c>
      <c r="I11" s="343">
        <f>'歲出明細'!I65</f>
        <v>0</v>
      </c>
      <c r="J11" s="343">
        <f>'歲出明細'!J65</f>
        <v>2515615</v>
      </c>
      <c r="K11" s="348">
        <f>'歲出明細'!K65</f>
        <v>0</v>
      </c>
      <c r="L11" s="343">
        <f>'歲出明細'!L65</f>
        <v>20211157</v>
      </c>
      <c r="M11" s="346">
        <f>'歲出明細'!M65</f>
        <v>0</v>
      </c>
      <c r="N11" s="346">
        <f>'歲出明細'!N65</f>
        <v>0</v>
      </c>
      <c r="O11" s="343">
        <f t="shared" si="1"/>
        <v>0</v>
      </c>
      <c r="P11" s="349">
        <f t="shared" si="1"/>
        <v>84374751</v>
      </c>
    </row>
    <row r="12" spans="1:16" s="144" customFormat="1" ht="23.25" customHeight="1" hidden="1">
      <c r="A12" s="232"/>
      <c r="B12" s="259">
        <v>5</v>
      </c>
      <c r="C12" s="260"/>
      <c r="D12" s="260"/>
      <c r="E12" s="260"/>
      <c r="F12" s="145" t="s">
        <v>145</v>
      </c>
      <c r="G12" s="139">
        <f>'歲出明細'!G80</f>
        <v>0</v>
      </c>
      <c r="H12" s="139">
        <f>'歲出明細'!H80</f>
        <v>0</v>
      </c>
      <c r="I12" s="139">
        <f>'歲出明細'!I80</f>
        <v>0</v>
      </c>
      <c r="J12" s="139">
        <f>'歲出明細'!J80</f>
        <v>0</v>
      </c>
      <c r="K12" s="141">
        <f>'歲出明細'!K80</f>
        <v>0</v>
      </c>
      <c r="L12" s="139">
        <f>'歲出明細'!L80</f>
        <v>0</v>
      </c>
      <c r="M12" s="279">
        <f>'歲出明細'!M80</f>
        <v>0</v>
      </c>
      <c r="N12" s="279">
        <f>'歲出明細'!N80</f>
        <v>0</v>
      </c>
      <c r="O12" s="139">
        <f>G12-I12-K12+M12</f>
        <v>0</v>
      </c>
      <c r="P12" s="142">
        <f>H12-J12-L12+N12</f>
        <v>0</v>
      </c>
    </row>
    <row r="13" spans="1:16" s="152" customFormat="1" ht="23.25" customHeight="1">
      <c r="A13" s="232"/>
      <c r="B13" s="259"/>
      <c r="C13" s="260"/>
      <c r="D13" s="260"/>
      <c r="E13" s="260"/>
      <c r="F13" s="148"/>
      <c r="G13" s="149"/>
      <c r="H13" s="149"/>
      <c r="I13" s="149"/>
      <c r="J13" s="149"/>
      <c r="K13" s="150"/>
      <c r="L13" s="149"/>
      <c r="M13" s="149"/>
      <c r="N13" s="149"/>
      <c r="O13" s="149"/>
      <c r="P13" s="151"/>
    </row>
    <row r="14" spans="1:16" s="152" customFormat="1" ht="23.25" customHeight="1">
      <c r="A14" s="232"/>
      <c r="B14" s="259"/>
      <c r="C14" s="260"/>
      <c r="D14" s="260"/>
      <c r="E14" s="260"/>
      <c r="F14" s="148"/>
      <c r="G14" s="149"/>
      <c r="H14" s="149"/>
      <c r="I14" s="149"/>
      <c r="J14" s="149"/>
      <c r="K14" s="150"/>
      <c r="L14" s="149"/>
      <c r="M14" s="149"/>
      <c r="N14" s="149"/>
      <c r="O14" s="149"/>
      <c r="P14" s="151"/>
    </row>
    <row r="15" spans="1:16" s="152" customFormat="1" ht="23.25" customHeight="1">
      <c r="A15" s="232"/>
      <c r="B15" s="259"/>
      <c r="C15" s="260"/>
      <c r="D15" s="260"/>
      <c r="E15" s="260"/>
      <c r="F15" s="148"/>
      <c r="G15" s="149"/>
      <c r="H15" s="149"/>
      <c r="I15" s="149"/>
      <c r="J15" s="149"/>
      <c r="K15" s="150"/>
      <c r="L15" s="149"/>
      <c r="M15" s="149"/>
      <c r="N15" s="149"/>
      <c r="O15" s="149"/>
      <c r="P15" s="151"/>
    </row>
    <row r="16" spans="1:16" s="146" customFormat="1" ht="23.25" customHeight="1">
      <c r="A16" s="232"/>
      <c r="B16" s="259"/>
      <c r="C16" s="260"/>
      <c r="D16" s="260"/>
      <c r="E16" s="260"/>
      <c r="F16" s="147"/>
      <c r="G16" s="139"/>
      <c r="H16" s="139"/>
      <c r="I16" s="139"/>
      <c r="J16" s="139"/>
      <c r="K16" s="141"/>
      <c r="L16" s="139"/>
      <c r="M16" s="139"/>
      <c r="N16" s="139"/>
      <c r="O16" s="139"/>
      <c r="P16" s="142"/>
    </row>
    <row r="17" spans="1:16" s="146" customFormat="1" ht="23.25" customHeight="1">
      <c r="A17" s="232"/>
      <c r="B17" s="259"/>
      <c r="C17" s="260"/>
      <c r="D17" s="260"/>
      <c r="E17" s="260"/>
      <c r="F17" s="145"/>
      <c r="G17" s="139"/>
      <c r="H17" s="139"/>
      <c r="I17" s="139"/>
      <c r="J17" s="139"/>
      <c r="K17" s="141"/>
      <c r="L17" s="139"/>
      <c r="M17" s="139"/>
      <c r="N17" s="139"/>
      <c r="O17" s="139"/>
      <c r="P17" s="142"/>
    </row>
    <row r="18" spans="1:16" s="146" customFormat="1" ht="23.25" customHeight="1">
      <c r="A18" s="232"/>
      <c r="B18" s="259"/>
      <c r="C18" s="260"/>
      <c r="D18" s="260"/>
      <c r="E18" s="260"/>
      <c r="F18" s="147"/>
      <c r="G18" s="139"/>
      <c r="H18" s="139"/>
      <c r="I18" s="139"/>
      <c r="J18" s="139"/>
      <c r="K18" s="141"/>
      <c r="L18" s="139"/>
      <c r="M18" s="139"/>
      <c r="N18" s="139"/>
      <c r="O18" s="139"/>
      <c r="P18" s="142"/>
    </row>
    <row r="19" spans="1:16" s="152" customFormat="1" ht="23.25" customHeight="1">
      <c r="A19" s="232"/>
      <c r="B19" s="259"/>
      <c r="C19" s="260"/>
      <c r="D19" s="260"/>
      <c r="E19" s="260"/>
      <c r="F19" s="148"/>
      <c r="G19" s="149"/>
      <c r="H19" s="149"/>
      <c r="I19" s="149"/>
      <c r="J19" s="149"/>
      <c r="K19" s="150"/>
      <c r="L19" s="149"/>
      <c r="M19" s="149"/>
      <c r="N19" s="149"/>
      <c r="O19" s="149"/>
      <c r="P19" s="151"/>
    </row>
    <row r="20" spans="1:16" s="146" customFormat="1" ht="23.25" customHeight="1">
      <c r="A20" s="232"/>
      <c r="B20" s="259"/>
      <c r="C20" s="260"/>
      <c r="D20" s="260"/>
      <c r="E20" s="260"/>
      <c r="F20" s="147"/>
      <c r="G20" s="139"/>
      <c r="H20" s="139"/>
      <c r="I20" s="139"/>
      <c r="J20" s="139"/>
      <c r="K20" s="141"/>
      <c r="L20" s="139"/>
      <c r="M20" s="139"/>
      <c r="N20" s="139"/>
      <c r="O20" s="139"/>
      <c r="P20" s="142"/>
    </row>
    <row r="21" spans="1:16" s="152" customFormat="1" ht="23.25" customHeight="1">
      <c r="A21" s="232"/>
      <c r="B21" s="259"/>
      <c r="C21" s="260"/>
      <c r="D21" s="260"/>
      <c r="E21" s="260"/>
      <c r="F21" s="148"/>
      <c r="G21" s="149"/>
      <c r="H21" s="149"/>
      <c r="I21" s="149"/>
      <c r="J21" s="149"/>
      <c r="K21" s="150"/>
      <c r="L21" s="149"/>
      <c r="M21" s="149"/>
      <c r="N21" s="149"/>
      <c r="O21" s="149"/>
      <c r="P21" s="151"/>
    </row>
    <row r="22" spans="1:16" s="152" customFormat="1" ht="23.25" customHeight="1">
      <c r="A22" s="232"/>
      <c r="B22" s="259"/>
      <c r="C22" s="260"/>
      <c r="D22" s="260"/>
      <c r="E22" s="260"/>
      <c r="F22" s="148"/>
      <c r="G22" s="149"/>
      <c r="H22" s="149"/>
      <c r="I22" s="149"/>
      <c r="J22" s="149"/>
      <c r="K22" s="150"/>
      <c r="L22" s="149"/>
      <c r="M22" s="149"/>
      <c r="N22" s="149"/>
      <c r="O22" s="149"/>
      <c r="P22" s="151"/>
    </row>
    <row r="23" spans="1:16" s="146" customFormat="1" ht="23.25" customHeight="1">
      <c r="A23" s="232"/>
      <c r="B23" s="259"/>
      <c r="C23" s="260"/>
      <c r="D23" s="260"/>
      <c r="E23" s="260"/>
      <c r="F23" s="147"/>
      <c r="G23" s="139"/>
      <c r="H23" s="139"/>
      <c r="I23" s="139"/>
      <c r="J23" s="139"/>
      <c r="K23" s="141"/>
      <c r="L23" s="139"/>
      <c r="M23" s="139"/>
      <c r="N23" s="139"/>
      <c r="O23" s="139"/>
      <c r="P23" s="142"/>
    </row>
    <row r="24" spans="1:16" s="146" customFormat="1" ht="23.25" customHeight="1">
      <c r="A24" s="232"/>
      <c r="B24" s="259"/>
      <c r="C24" s="260"/>
      <c r="D24" s="260"/>
      <c r="E24" s="260"/>
      <c r="F24" s="145"/>
      <c r="G24" s="139"/>
      <c r="H24" s="139"/>
      <c r="I24" s="139"/>
      <c r="J24" s="139"/>
      <c r="K24" s="141"/>
      <c r="L24" s="139"/>
      <c r="M24" s="139"/>
      <c r="N24" s="139"/>
      <c r="O24" s="139"/>
      <c r="P24" s="142"/>
    </row>
    <row r="25" spans="1:16" s="146" customFormat="1" ht="23.25" customHeight="1">
      <c r="A25" s="232"/>
      <c r="B25" s="259"/>
      <c r="C25" s="260"/>
      <c r="D25" s="260"/>
      <c r="E25" s="260"/>
      <c r="F25" s="147"/>
      <c r="G25" s="139"/>
      <c r="H25" s="139"/>
      <c r="I25" s="139"/>
      <c r="J25" s="139"/>
      <c r="K25" s="141"/>
      <c r="L25" s="139"/>
      <c r="M25" s="139"/>
      <c r="N25" s="139"/>
      <c r="O25" s="139"/>
      <c r="P25" s="142"/>
    </row>
    <row r="26" spans="1:16" s="152" customFormat="1" ht="23.25" customHeight="1">
      <c r="A26" s="232"/>
      <c r="B26" s="259"/>
      <c r="C26" s="260"/>
      <c r="D26" s="260"/>
      <c r="E26" s="260"/>
      <c r="F26" s="148"/>
      <c r="G26" s="149"/>
      <c r="H26" s="149"/>
      <c r="I26" s="149"/>
      <c r="J26" s="149"/>
      <c r="K26" s="150"/>
      <c r="L26" s="149"/>
      <c r="M26" s="149"/>
      <c r="N26" s="149"/>
      <c r="O26" s="149"/>
      <c r="P26" s="151"/>
    </row>
    <row r="27" spans="1:16" s="152" customFormat="1" ht="23.25" customHeight="1">
      <c r="A27" s="232"/>
      <c r="B27" s="259"/>
      <c r="C27" s="260"/>
      <c r="D27" s="260"/>
      <c r="E27" s="260"/>
      <c r="F27" s="148"/>
      <c r="G27" s="149"/>
      <c r="H27" s="149"/>
      <c r="I27" s="149"/>
      <c r="J27" s="149"/>
      <c r="K27" s="150"/>
      <c r="L27" s="149"/>
      <c r="M27" s="149"/>
      <c r="N27" s="149"/>
      <c r="O27" s="149"/>
      <c r="P27" s="151"/>
    </row>
    <row r="28" spans="1:16" s="153" customFormat="1" ht="23.25" customHeight="1">
      <c r="A28" s="262"/>
      <c r="B28" s="260"/>
      <c r="C28" s="260"/>
      <c r="D28" s="260"/>
      <c r="E28" s="260"/>
      <c r="F28" s="147"/>
      <c r="G28" s="139"/>
      <c r="H28" s="139"/>
      <c r="I28" s="139"/>
      <c r="J28" s="139"/>
      <c r="K28" s="141"/>
      <c r="L28" s="139"/>
      <c r="M28" s="139"/>
      <c r="N28" s="139"/>
      <c r="O28" s="139"/>
      <c r="P28" s="142"/>
    </row>
    <row r="29" spans="1:16" s="153" customFormat="1" ht="23.25" customHeight="1">
      <c r="A29" s="262"/>
      <c r="B29" s="260"/>
      <c r="C29" s="260"/>
      <c r="D29" s="260"/>
      <c r="E29" s="260"/>
      <c r="F29" s="147"/>
      <c r="G29" s="139"/>
      <c r="H29" s="139"/>
      <c r="I29" s="139"/>
      <c r="J29" s="139"/>
      <c r="K29" s="141"/>
      <c r="L29" s="139"/>
      <c r="M29" s="139"/>
      <c r="N29" s="139"/>
      <c r="O29" s="139"/>
      <c r="P29" s="142"/>
    </row>
    <row r="30" spans="1:16" s="153" customFormat="1" ht="23.25" customHeight="1">
      <c r="A30" s="262"/>
      <c r="B30" s="260"/>
      <c r="C30" s="260"/>
      <c r="D30" s="260"/>
      <c r="E30" s="260"/>
      <c r="F30" s="147"/>
      <c r="G30" s="139"/>
      <c r="H30" s="139"/>
      <c r="I30" s="139"/>
      <c r="J30" s="139"/>
      <c r="K30" s="141"/>
      <c r="L30" s="139"/>
      <c r="M30" s="139"/>
      <c r="N30" s="139"/>
      <c r="O30" s="139"/>
      <c r="P30" s="142"/>
    </row>
    <row r="31" spans="1:16" s="153" customFormat="1" ht="23.25" customHeight="1">
      <c r="A31" s="262"/>
      <c r="B31" s="260"/>
      <c r="C31" s="260"/>
      <c r="D31" s="260"/>
      <c r="E31" s="260"/>
      <c r="F31" s="147"/>
      <c r="G31" s="139"/>
      <c r="H31" s="139"/>
      <c r="I31" s="139"/>
      <c r="J31" s="139"/>
      <c r="K31" s="141"/>
      <c r="L31" s="139"/>
      <c r="M31" s="139"/>
      <c r="N31" s="139"/>
      <c r="O31" s="139"/>
      <c r="P31" s="142"/>
    </row>
    <row r="32" spans="1:16" s="153" customFormat="1" ht="23.25" customHeight="1">
      <c r="A32" s="262"/>
      <c r="B32" s="260"/>
      <c r="C32" s="260"/>
      <c r="D32" s="260"/>
      <c r="E32" s="260"/>
      <c r="F32" s="145"/>
      <c r="G32" s="139"/>
      <c r="H32" s="139"/>
      <c r="I32" s="139"/>
      <c r="J32" s="139"/>
      <c r="K32" s="141"/>
      <c r="L32" s="139"/>
      <c r="M32" s="139"/>
      <c r="N32" s="139"/>
      <c r="O32" s="139"/>
      <c r="P32" s="142"/>
    </row>
    <row r="33" spans="1:16" s="130" customFormat="1" ht="47.25" customHeight="1" thickBot="1">
      <c r="A33" s="263"/>
      <c r="B33" s="264"/>
      <c r="C33" s="264"/>
      <c r="D33" s="265"/>
      <c r="E33" s="264"/>
      <c r="F33" s="154"/>
      <c r="G33" s="155"/>
      <c r="H33" s="155"/>
      <c r="I33" s="155"/>
      <c r="J33" s="155"/>
      <c r="K33" s="156"/>
      <c r="L33" s="155"/>
      <c r="M33" s="155"/>
      <c r="N33" s="155"/>
      <c r="O33" s="155"/>
      <c r="P33" s="15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J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" sqref="P1:P16384"/>
    </sheetView>
  </sheetViews>
  <sheetFormatPr defaultColWidth="9.00390625" defaultRowHeight="16.5"/>
  <cols>
    <col min="1" max="1" width="2.875" style="262" customWidth="1"/>
    <col min="2" max="2" width="2.75390625" style="262" customWidth="1"/>
    <col min="3" max="5" width="2.625" style="262" customWidth="1"/>
    <col min="6" max="6" width="20.625" style="158" customWidth="1"/>
    <col min="7" max="7" width="13.875" style="134" customWidth="1"/>
    <col min="8" max="8" width="14.875" style="134" customWidth="1"/>
    <col min="9" max="10" width="13.875" style="134" customWidth="1"/>
    <col min="11" max="11" width="14.75390625" style="134" customWidth="1"/>
    <col min="12" max="12" width="14.875" style="134" customWidth="1"/>
    <col min="13" max="15" width="14.75390625" style="134" customWidth="1"/>
    <col min="16" max="16" width="14.875" style="134" customWidth="1"/>
    <col min="17" max="17" width="9.00390625" style="134" hidden="1" customWidth="1"/>
    <col min="18" max="16384" width="9.00390625" style="134" customWidth="1"/>
  </cols>
  <sheetData>
    <row r="1" spans="1:11" s="125" customFormat="1" ht="15.75" customHeight="1">
      <c r="A1" s="228"/>
      <c r="B1" s="229"/>
      <c r="C1" s="229"/>
      <c r="D1" s="229"/>
      <c r="E1" s="229"/>
      <c r="F1" s="122"/>
      <c r="G1" s="122"/>
      <c r="H1" s="122"/>
      <c r="I1" s="122"/>
      <c r="J1" s="123" t="s">
        <v>91</v>
      </c>
      <c r="K1" s="124" t="s">
        <v>17</v>
      </c>
    </row>
    <row r="2" spans="1:11" s="128" customFormat="1" ht="25.5" customHeight="1">
      <c r="A2" s="228"/>
      <c r="B2" s="228"/>
      <c r="C2" s="228"/>
      <c r="D2" s="228"/>
      <c r="E2" s="228"/>
      <c r="F2" s="36"/>
      <c r="G2" s="36"/>
      <c r="H2" s="36"/>
      <c r="I2" s="36"/>
      <c r="J2" s="126" t="s">
        <v>15</v>
      </c>
      <c r="K2" s="35" t="s">
        <v>158</v>
      </c>
    </row>
    <row r="3" spans="1:11" s="128" customFormat="1" ht="25.5" customHeight="1">
      <c r="A3" s="228"/>
      <c r="B3" s="228"/>
      <c r="C3" s="228"/>
      <c r="D3" s="228"/>
      <c r="E3" s="228"/>
      <c r="F3" s="36"/>
      <c r="G3" s="36"/>
      <c r="H3" s="129"/>
      <c r="J3" s="126" t="s">
        <v>96</v>
      </c>
      <c r="K3" s="127" t="s">
        <v>97</v>
      </c>
    </row>
    <row r="4" spans="1:16" s="130" customFormat="1" ht="16.5" customHeight="1" thickBot="1">
      <c r="A4" s="285" t="s">
        <v>155</v>
      </c>
      <c r="B4" s="285"/>
      <c r="C4" s="285"/>
      <c r="D4" s="285"/>
      <c r="E4" s="285"/>
      <c r="G4" s="131"/>
      <c r="J4" s="159" t="s">
        <v>95</v>
      </c>
      <c r="K4" s="133" t="s">
        <v>163</v>
      </c>
      <c r="P4" s="132" t="s">
        <v>1</v>
      </c>
    </row>
    <row r="5" spans="1:16" ht="24" customHeight="1">
      <c r="A5" s="310" t="s">
        <v>0</v>
      </c>
      <c r="B5" s="314" t="s">
        <v>148</v>
      </c>
      <c r="C5" s="315"/>
      <c r="D5" s="315"/>
      <c r="E5" s="315"/>
      <c r="F5" s="316"/>
      <c r="G5" s="312" t="s">
        <v>2</v>
      </c>
      <c r="H5" s="317"/>
      <c r="I5" s="312" t="s">
        <v>24</v>
      </c>
      <c r="J5" s="317"/>
      <c r="K5" s="313" t="s">
        <v>3</v>
      </c>
      <c r="L5" s="317"/>
      <c r="M5" s="312" t="s">
        <v>9</v>
      </c>
      <c r="N5" s="317"/>
      <c r="O5" s="312" t="s">
        <v>4</v>
      </c>
      <c r="P5" s="313"/>
    </row>
    <row r="6" spans="1:16" ht="24" customHeight="1">
      <c r="A6" s="311"/>
      <c r="B6" s="253" t="s">
        <v>10</v>
      </c>
      <c r="C6" s="253" t="s">
        <v>11</v>
      </c>
      <c r="D6" s="253" t="s">
        <v>12</v>
      </c>
      <c r="E6" s="253" t="s">
        <v>13</v>
      </c>
      <c r="F6" s="42" t="s">
        <v>149</v>
      </c>
      <c r="G6" s="135" t="s">
        <v>98</v>
      </c>
      <c r="H6" s="135" t="s">
        <v>14</v>
      </c>
      <c r="I6" s="135" t="s">
        <v>98</v>
      </c>
      <c r="J6" s="136" t="s">
        <v>14</v>
      </c>
      <c r="K6" s="137" t="s">
        <v>98</v>
      </c>
      <c r="L6" s="135" t="s">
        <v>14</v>
      </c>
      <c r="M6" s="135" t="s">
        <v>98</v>
      </c>
      <c r="N6" s="135" t="s">
        <v>14</v>
      </c>
      <c r="O6" s="135" t="s">
        <v>98</v>
      </c>
      <c r="P6" s="138" t="s">
        <v>14</v>
      </c>
    </row>
    <row r="7" spans="1:17" s="140" customFormat="1" ht="23.25" customHeight="1">
      <c r="A7" s="256">
        <v>96</v>
      </c>
      <c r="B7" s="257"/>
      <c r="C7" s="258"/>
      <c r="D7" s="258"/>
      <c r="E7" s="258"/>
      <c r="F7" s="252" t="s">
        <v>147</v>
      </c>
      <c r="G7" s="343">
        <f aca="true" t="shared" si="0" ref="G7:P7">G8+G9+G10+G11+G12</f>
        <v>950857374</v>
      </c>
      <c r="H7" s="343">
        <f t="shared" si="0"/>
        <v>8823613944</v>
      </c>
      <c r="I7" s="343">
        <f t="shared" si="0"/>
        <v>0</v>
      </c>
      <c r="J7" s="344">
        <f t="shared" si="0"/>
        <v>312898242</v>
      </c>
      <c r="K7" s="345">
        <f t="shared" si="0"/>
        <v>886366600</v>
      </c>
      <c r="L7" s="343">
        <f t="shared" si="0"/>
        <v>3972839437</v>
      </c>
      <c r="M7" s="346">
        <f t="shared" si="0"/>
        <v>0</v>
      </c>
      <c r="N7" s="346">
        <f t="shared" si="0"/>
        <v>0</v>
      </c>
      <c r="O7" s="343">
        <f t="shared" si="0"/>
        <v>64490774</v>
      </c>
      <c r="P7" s="347">
        <f t="shared" si="0"/>
        <v>4537876265</v>
      </c>
      <c r="Q7" s="160">
        <f>Q8+Q12+Q18+Q22+Q26</f>
        <v>30</v>
      </c>
    </row>
    <row r="8" spans="1:16" s="143" customFormat="1" ht="23.25" customHeight="1">
      <c r="A8" s="232"/>
      <c r="B8" s="259">
        <v>1</v>
      </c>
      <c r="C8" s="260"/>
      <c r="D8" s="260"/>
      <c r="E8" s="260"/>
      <c r="F8" s="145" t="s">
        <v>138</v>
      </c>
      <c r="G8" s="343">
        <f>'歲出明細'!G14</f>
        <v>0</v>
      </c>
      <c r="H8" s="343">
        <f>'歲出明細'!H14</f>
        <v>337473468</v>
      </c>
      <c r="I8" s="343">
        <f>'歲出明細'!I14</f>
        <v>0</v>
      </c>
      <c r="J8" s="343">
        <f>'歲出明細'!J14</f>
        <v>26883221</v>
      </c>
      <c r="K8" s="348">
        <f>'歲出明細'!K14</f>
        <v>0</v>
      </c>
      <c r="L8" s="343">
        <f>'歲出明細'!L14</f>
        <v>140289538</v>
      </c>
      <c r="M8" s="346">
        <f>'歲出明細'!M14</f>
        <v>0</v>
      </c>
      <c r="N8" s="346">
        <f>'歲出明細'!N14</f>
        <v>0</v>
      </c>
      <c r="O8" s="343">
        <f aca="true" t="shared" si="1" ref="O8:P12">G8-I8-K8+M8</f>
        <v>0</v>
      </c>
      <c r="P8" s="349">
        <f t="shared" si="1"/>
        <v>170300709</v>
      </c>
    </row>
    <row r="9" spans="1:16" s="143" customFormat="1" ht="23.25" customHeight="1">
      <c r="A9" s="232"/>
      <c r="B9" s="259">
        <v>2</v>
      </c>
      <c r="C9" s="260"/>
      <c r="D9" s="260"/>
      <c r="E9" s="260"/>
      <c r="F9" s="145" t="s">
        <v>139</v>
      </c>
      <c r="G9" s="343">
        <f>'歲出明細'!G42</f>
        <v>0</v>
      </c>
      <c r="H9" s="343">
        <f>'歲出明細'!H42</f>
        <v>72547282</v>
      </c>
      <c r="I9" s="343">
        <f>'歲出明細'!I42</f>
        <v>0</v>
      </c>
      <c r="J9" s="343">
        <f>'歲出明細'!J42</f>
        <v>2419672</v>
      </c>
      <c r="K9" s="348">
        <f>'歲出明細'!K42</f>
        <v>0</v>
      </c>
      <c r="L9" s="343">
        <f>'歲出明細'!L42</f>
        <v>70127610</v>
      </c>
      <c r="M9" s="346">
        <f>'歲出明細'!M42</f>
        <v>0</v>
      </c>
      <c r="N9" s="346">
        <f>'歲出明細'!N42</f>
        <v>0</v>
      </c>
      <c r="O9" s="343">
        <f t="shared" si="1"/>
        <v>0</v>
      </c>
      <c r="P9" s="349">
        <f t="shared" si="1"/>
        <v>0</v>
      </c>
    </row>
    <row r="10" spans="1:16" s="143" customFormat="1" ht="23.25" customHeight="1">
      <c r="A10" s="232"/>
      <c r="B10" s="259">
        <v>3</v>
      </c>
      <c r="C10" s="260"/>
      <c r="D10" s="260"/>
      <c r="E10" s="260"/>
      <c r="F10" s="145" t="s">
        <v>140</v>
      </c>
      <c r="G10" s="343">
        <f>'歲出明細'!G56</f>
        <v>656652968</v>
      </c>
      <c r="H10" s="343">
        <f>'歲出明細'!H56</f>
        <v>1303216638</v>
      </c>
      <c r="I10" s="343">
        <f>'歲出明細'!I56</f>
        <v>0</v>
      </c>
      <c r="J10" s="343">
        <f>'歲出明細'!J56</f>
        <v>0</v>
      </c>
      <c r="K10" s="348">
        <f>'歲出明細'!K56</f>
        <v>620931633</v>
      </c>
      <c r="L10" s="343">
        <f>'歲出明細'!L56</f>
        <v>1298216638</v>
      </c>
      <c r="M10" s="346">
        <f>'歲出明細'!M56</f>
        <v>0</v>
      </c>
      <c r="N10" s="346">
        <f>'歲出明細'!N56</f>
        <v>0</v>
      </c>
      <c r="O10" s="343">
        <f t="shared" si="1"/>
        <v>35721335</v>
      </c>
      <c r="P10" s="349">
        <f t="shared" si="1"/>
        <v>5000000</v>
      </c>
    </row>
    <row r="11" spans="1:16" s="144" customFormat="1" ht="23.25" customHeight="1">
      <c r="A11" s="232"/>
      <c r="B11" s="259">
        <v>4</v>
      </c>
      <c r="C11" s="260"/>
      <c r="D11" s="260"/>
      <c r="E11" s="260"/>
      <c r="F11" s="145" t="s">
        <v>141</v>
      </c>
      <c r="G11" s="343">
        <f>'歲出明細'!G66</f>
        <v>0</v>
      </c>
      <c r="H11" s="343">
        <f>'歲出明細'!H66</f>
        <v>496184457</v>
      </c>
      <c r="I11" s="343">
        <f>'歲出明細'!I66</f>
        <v>0</v>
      </c>
      <c r="J11" s="343">
        <f>'歲出明細'!J66</f>
        <v>8595349</v>
      </c>
      <c r="K11" s="348">
        <f>'歲出明細'!K66</f>
        <v>0</v>
      </c>
      <c r="L11" s="343">
        <f>'歲出明細'!L66</f>
        <v>87168154</v>
      </c>
      <c r="M11" s="346">
        <f>'歲出明細'!M66</f>
        <v>0</v>
      </c>
      <c r="N11" s="346">
        <f>'歲出明細'!N66</f>
        <v>0</v>
      </c>
      <c r="O11" s="343">
        <f t="shared" si="1"/>
        <v>0</v>
      </c>
      <c r="P11" s="349">
        <f t="shared" si="1"/>
        <v>400420954</v>
      </c>
    </row>
    <row r="12" spans="1:17" s="144" customFormat="1" ht="23.25" customHeight="1">
      <c r="A12" s="232"/>
      <c r="B12" s="259">
        <v>5</v>
      </c>
      <c r="C12" s="260"/>
      <c r="D12" s="260"/>
      <c r="E12" s="261"/>
      <c r="F12" s="145" t="s">
        <v>142</v>
      </c>
      <c r="G12" s="343">
        <f>'歲出明細'!G81</f>
        <v>294204406</v>
      </c>
      <c r="H12" s="343">
        <f>'歲出明細'!H81</f>
        <v>6614192099</v>
      </c>
      <c r="I12" s="343">
        <f>'歲出明細'!I81</f>
        <v>0</v>
      </c>
      <c r="J12" s="343">
        <f>'歲出明細'!J81</f>
        <v>275000000</v>
      </c>
      <c r="K12" s="348">
        <f>'歲出明細'!K81</f>
        <v>265434967</v>
      </c>
      <c r="L12" s="343">
        <f>'歲出明細'!L81</f>
        <v>2377037497</v>
      </c>
      <c r="M12" s="346">
        <f>'歲出明細'!M81</f>
        <v>0</v>
      </c>
      <c r="N12" s="346">
        <f>'歲出明細'!N81</f>
        <v>0</v>
      </c>
      <c r="O12" s="343">
        <f t="shared" si="1"/>
        <v>28769439</v>
      </c>
      <c r="P12" s="349">
        <f t="shared" si="1"/>
        <v>3962154602</v>
      </c>
      <c r="Q12" s="150">
        <f>Q13</f>
        <v>20</v>
      </c>
    </row>
    <row r="13" spans="1:17" s="146" customFormat="1" ht="23.25" customHeight="1">
      <c r="A13" s="232"/>
      <c r="B13" s="259"/>
      <c r="C13" s="260"/>
      <c r="D13" s="260"/>
      <c r="E13" s="260"/>
      <c r="F13" s="145"/>
      <c r="G13" s="139"/>
      <c r="H13" s="139"/>
      <c r="I13" s="139"/>
      <c r="J13" s="139"/>
      <c r="K13" s="141"/>
      <c r="L13" s="139"/>
      <c r="M13" s="139"/>
      <c r="N13" s="139"/>
      <c r="O13" s="139"/>
      <c r="P13" s="142"/>
      <c r="Q13" s="141">
        <f>Q14+Q16</f>
        <v>20</v>
      </c>
    </row>
    <row r="14" spans="1:17" s="146" customFormat="1" ht="23.25" customHeight="1">
      <c r="A14" s="232"/>
      <c r="B14" s="259"/>
      <c r="C14" s="260"/>
      <c r="D14" s="260"/>
      <c r="E14" s="260"/>
      <c r="F14" s="147"/>
      <c r="G14" s="139"/>
      <c r="H14" s="139"/>
      <c r="I14" s="139"/>
      <c r="J14" s="139"/>
      <c r="K14" s="141"/>
      <c r="L14" s="139"/>
      <c r="M14" s="139"/>
      <c r="N14" s="139"/>
      <c r="O14" s="139"/>
      <c r="P14" s="142"/>
      <c r="Q14" s="141">
        <f>Q15</f>
        <v>10</v>
      </c>
    </row>
    <row r="15" spans="1:17" s="152" customFormat="1" ht="23.25" customHeight="1">
      <c r="A15" s="232"/>
      <c r="B15" s="259"/>
      <c r="C15" s="260"/>
      <c r="D15" s="260"/>
      <c r="E15" s="260"/>
      <c r="F15" s="148"/>
      <c r="G15" s="149"/>
      <c r="H15" s="149"/>
      <c r="I15" s="149"/>
      <c r="J15" s="149"/>
      <c r="K15" s="150"/>
      <c r="L15" s="149"/>
      <c r="M15" s="149"/>
      <c r="N15" s="149"/>
      <c r="O15" s="149"/>
      <c r="P15" s="151"/>
      <c r="Q15" s="150">
        <v>10</v>
      </c>
    </row>
    <row r="16" spans="1:17" s="152" customFormat="1" ht="23.25" customHeight="1">
      <c r="A16" s="232"/>
      <c r="B16" s="259"/>
      <c r="C16" s="260"/>
      <c r="D16" s="260"/>
      <c r="E16" s="260"/>
      <c r="F16" s="148"/>
      <c r="G16" s="149"/>
      <c r="H16" s="149"/>
      <c r="I16" s="149"/>
      <c r="J16" s="149"/>
      <c r="K16" s="150"/>
      <c r="L16" s="149"/>
      <c r="M16" s="149"/>
      <c r="N16" s="149"/>
      <c r="O16" s="149"/>
      <c r="P16" s="151"/>
      <c r="Q16" s="150">
        <f>Q17</f>
        <v>10</v>
      </c>
    </row>
    <row r="17" spans="1:17" s="146" customFormat="1" ht="23.25" customHeight="1">
      <c r="A17" s="232"/>
      <c r="B17" s="259"/>
      <c r="C17" s="260"/>
      <c r="D17" s="260"/>
      <c r="E17" s="260"/>
      <c r="F17" s="147"/>
      <c r="G17" s="139"/>
      <c r="H17" s="139"/>
      <c r="I17" s="139"/>
      <c r="J17" s="139"/>
      <c r="K17" s="141"/>
      <c r="L17" s="139"/>
      <c r="M17" s="139"/>
      <c r="N17" s="139"/>
      <c r="O17" s="139"/>
      <c r="P17" s="142"/>
      <c r="Q17" s="141">
        <f>Q18</f>
        <v>10</v>
      </c>
    </row>
    <row r="18" spans="1:17" s="146" customFormat="1" ht="23.25" customHeight="1">
      <c r="A18" s="232"/>
      <c r="B18" s="259"/>
      <c r="C18" s="260"/>
      <c r="D18" s="260"/>
      <c r="E18" s="260"/>
      <c r="F18" s="145"/>
      <c r="G18" s="139"/>
      <c r="H18" s="139"/>
      <c r="I18" s="139"/>
      <c r="J18" s="139"/>
      <c r="K18" s="141"/>
      <c r="L18" s="139"/>
      <c r="M18" s="139"/>
      <c r="N18" s="139"/>
      <c r="O18" s="139"/>
      <c r="P18" s="142"/>
      <c r="Q18" s="141">
        <f>Q19</f>
        <v>10</v>
      </c>
    </row>
    <row r="19" spans="1:17" s="146" customFormat="1" ht="23.25" customHeight="1">
      <c r="A19" s="232"/>
      <c r="B19" s="259"/>
      <c r="C19" s="260"/>
      <c r="D19" s="260"/>
      <c r="E19" s="260"/>
      <c r="F19" s="147"/>
      <c r="G19" s="139"/>
      <c r="H19" s="139"/>
      <c r="I19" s="139"/>
      <c r="J19" s="139"/>
      <c r="K19" s="141"/>
      <c r="L19" s="139"/>
      <c r="M19" s="139"/>
      <c r="N19" s="139"/>
      <c r="O19" s="139"/>
      <c r="P19" s="142"/>
      <c r="Q19" s="141">
        <f>Q20</f>
        <v>10</v>
      </c>
    </row>
    <row r="20" spans="1:17" s="152" customFormat="1" ht="23.25" customHeight="1">
      <c r="A20" s="232"/>
      <c r="B20" s="259"/>
      <c r="C20" s="260"/>
      <c r="D20" s="260"/>
      <c r="E20" s="260"/>
      <c r="F20" s="148"/>
      <c r="G20" s="149"/>
      <c r="H20" s="149"/>
      <c r="I20" s="149"/>
      <c r="J20" s="149"/>
      <c r="K20" s="150"/>
      <c r="L20" s="149"/>
      <c r="M20" s="149"/>
      <c r="N20" s="149"/>
      <c r="O20" s="149"/>
      <c r="P20" s="151"/>
      <c r="Q20" s="150">
        <f>Q21</f>
        <v>10</v>
      </c>
    </row>
    <row r="21" spans="1:17" s="146" customFormat="1" ht="23.25" customHeight="1">
      <c r="A21" s="232"/>
      <c r="B21" s="259"/>
      <c r="C21" s="260"/>
      <c r="D21" s="260"/>
      <c r="E21" s="260"/>
      <c r="F21" s="147"/>
      <c r="G21" s="139"/>
      <c r="H21" s="139"/>
      <c r="I21" s="139"/>
      <c r="J21" s="139"/>
      <c r="K21" s="141"/>
      <c r="L21" s="139"/>
      <c r="M21" s="139"/>
      <c r="N21" s="139"/>
      <c r="O21" s="139"/>
      <c r="P21" s="142"/>
      <c r="Q21" s="141">
        <v>10</v>
      </c>
    </row>
    <row r="22" spans="1:17" s="152" customFormat="1" ht="23.25" customHeight="1">
      <c r="A22" s="232"/>
      <c r="B22" s="259"/>
      <c r="C22" s="260"/>
      <c r="D22" s="260"/>
      <c r="E22" s="260"/>
      <c r="F22" s="148"/>
      <c r="G22" s="149"/>
      <c r="H22" s="149"/>
      <c r="I22" s="149"/>
      <c r="J22" s="149"/>
      <c r="K22" s="150"/>
      <c r="L22" s="149"/>
      <c r="M22" s="149"/>
      <c r="N22" s="149"/>
      <c r="O22" s="149"/>
      <c r="P22" s="151"/>
      <c r="Q22" s="150"/>
    </row>
    <row r="23" spans="1:17" s="152" customFormat="1" ht="23.25" customHeight="1">
      <c r="A23" s="232"/>
      <c r="B23" s="259"/>
      <c r="C23" s="260"/>
      <c r="D23" s="260"/>
      <c r="E23" s="260"/>
      <c r="F23" s="148"/>
      <c r="G23" s="149"/>
      <c r="H23" s="149"/>
      <c r="I23" s="149"/>
      <c r="J23" s="149"/>
      <c r="K23" s="150"/>
      <c r="L23" s="149"/>
      <c r="M23" s="149"/>
      <c r="N23" s="149"/>
      <c r="O23" s="149"/>
      <c r="P23" s="151"/>
      <c r="Q23" s="150"/>
    </row>
    <row r="24" spans="1:17" s="146" customFormat="1" ht="23.25" customHeight="1">
      <c r="A24" s="232"/>
      <c r="B24" s="259"/>
      <c r="C24" s="260"/>
      <c r="D24" s="260"/>
      <c r="E24" s="260"/>
      <c r="F24" s="147"/>
      <c r="G24" s="139"/>
      <c r="H24" s="139"/>
      <c r="I24" s="139"/>
      <c r="J24" s="139"/>
      <c r="K24" s="141"/>
      <c r="L24" s="139"/>
      <c r="M24" s="139"/>
      <c r="N24" s="139"/>
      <c r="O24" s="139"/>
      <c r="P24" s="142"/>
      <c r="Q24" s="141">
        <f>Q25</f>
        <v>0</v>
      </c>
    </row>
    <row r="25" spans="1:17" s="146" customFormat="1" ht="23.25" customHeight="1">
      <c r="A25" s="232"/>
      <c r="B25" s="259"/>
      <c r="C25" s="260"/>
      <c r="D25" s="260"/>
      <c r="E25" s="260"/>
      <c r="F25" s="145"/>
      <c r="G25" s="139"/>
      <c r="H25" s="139"/>
      <c r="I25" s="139"/>
      <c r="J25" s="139"/>
      <c r="K25" s="141"/>
      <c r="L25" s="139"/>
      <c r="M25" s="139"/>
      <c r="N25" s="139"/>
      <c r="O25" s="139"/>
      <c r="P25" s="142"/>
      <c r="Q25" s="141"/>
    </row>
    <row r="26" spans="1:17" s="146" customFormat="1" ht="23.25" customHeight="1">
      <c r="A26" s="232"/>
      <c r="B26" s="259"/>
      <c r="C26" s="260"/>
      <c r="D26" s="260"/>
      <c r="E26" s="260"/>
      <c r="F26" s="147"/>
      <c r="G26" s="139"/>
      <c r="H26" s="139"/>
      <c r="I26" s="139"/>
      <c r="J26" s="139"/>
      <c r="K26" s="141"/>
      <c r="L26" s="139"/>
      <c r="M26" s="139"/>
      <c r="N26" s="139"/>
      <c r="O26" s="139"/>
      <c r="P26" s="142"/>
      <c r="Q26" s="141"/>
    </row>
    <row r="27" spans="1:17" s="152" customFormat="1" ht="23.25" customHeight="1">
      <c r="A27" s="232"/>
      <c r="B27" s="259"/>
      <c r="C27" s="260"/>
      <c r="D27" s="260"/>
      <c r="E27" s="260"/>
      <c r="F27" s="148"/>
      <c r="G27" s="149"/>
      <c r="H27" s="149"/>
      <c r="I27" s="149"/>
      <c r="J27" s="149"/>
      <c r="K27" s="150"/>
      <c r="L27" s="149"/>
      <c r="M27" s="149"/>
      <c r="N27" s="149"/>
      <c r="O27" s="149"/>
      <c r="P27" s="151"/>
      <c r="Q27" s="150"/>
    </row>
    <row r="28" spans="1:17" s="152" customFormat="1" ht="23.25" customHeight="1">
      <c r="A28" s="232"/>
      <c r="B28" s="259"/>
      <c r="C28" s="260"/>
      <c r="D28" s="260"/>
      <c r="E28" s="260"/>
      <c r="F28" s="148"/>
      <c r="G28" s="149"/>
      <c r="H28" s="149"/>
      <c r="I28" s="149"/>
      <c r="J28" s="149"/>
      <c r="K28" s="150"/>
      <c r="L28" s="149"/>
      <c r="M28" s="149"/>
      <c r="N28" s="149"/>
      <c r="O28" s="149"/>
      <c r="P28" s="151"/>
      <c r="Q28" s="150">
        <v>0</v>
      </c>
    </row>
    <row r="29" spans="1:16" s="153" customFormat="1" ht="23.25" customHeight="1">
      <c r="A29" s="262"/>
      <c r="B29" s="260"/>
      <c r="C29" s="260"/>
      <c r="D29" s="260"/>
      <c r="E29" s="260"/>
      <c r="F29" s="147"/>
      <c r="G29" s="139"/>
      <c r="H29" s="139"/>
      <c r="I29" s="139"/>
      <c r="J29" s="139"/>
      <c r="K29" s="141"/>
      <c r="L29" s="139"/>
      <c r="M29" s="139"/>
      <c r="N29" s="139"/>
      <c r="O29" s="139"/>
      <c r="P29" s="142"/>
    </row>
    <row r="30" spans="1:16" s="153" customFormat="1" ht="23.25" customHeight="1">
      <c r="A30" s="262"/>
      <c r="B30" s="260"/>
      <c r="C30" s="260"/>
      <c r="D30" s="260"/>
      <c r="E30" s="260"/>
      <c r="F30" s="147"/>
      <c r="G30" s="139"/>
      <c r="H30" s="139"/>
      <c r="I30" s="139"/>
      <c r="J30" s="139"/>
      <c r="K30" s="141"/>
      <c r="L30" s="139"/>
      <c r="M30" s="139"/>
      <c r="N30" s="139"/>
      <c r="O30" s="139"/>
      <c r="P30" s="142"/>
    </row>
    <row r="31" spans="1:16" s="153" customFormat="1" ht="23.25" customHeight="1">
      <c r="A31" s="262"/>
      <c r="B31" s="260"/>
      <c r="C31" s="260"/>
      <c r="D31" s="260"/>
      <c r="E31" s="260"/>
      <c r="F31" s="145"/>
      <c r="G31" s="139"/>
      <c r="H31" s="139"/>
      <c r="I31" s="139"/>
      <c r="J31" s="139"/>
      <c r="K31" s="141"/>
      <c r="L31" s="139"/>
      <c r="M31" s="139"/>
      <c r="N31" s="139"/>
      <c r="O31" s="139"/>
      <c r="P31" s="142"/>
    </row>
    <row r="32" spans="1:16" s="153" customFormat="1" ht="23.25" customHeight="1">
      <c r="A32" s="262"/>
      <c r="B32" s="260"/>
      <c r="C32" s="260"/>
      <c r="D32" s="260"/>
      <c r="E32" s="260"/>
      <c r="F32" s="147"/>
      <c r="G32" s="139"/>
      <c r="H32" s="139"/>
      <c r="I32" s="139"/>
      <c r="J32" s="139"/>
      <c r="K32" s="141"/>
      <c r="L32" s="139"/>
      <c r="M32" s="139"/>
      <c r="N32" s="139"/>
      <c r="O32" s="139"/>
      <c r="P32" s="142"/>
    </row>
    <row r="33" spans="1:17" s="130" customFormat="1" ht="24" customHeight="1" thickBot="1">
      <c r="A33" s="263"/>
      <c r="B33" s="264"/>
      <c r="C33" s="264"/>
      <c r="D33" s="265"/>
      <c r="E33" s="264"/>
      <c r="F33" s="154"/>
      <c r="G33" s="155"/>
      <c r="H33" s="155"/>
      <c r="I33" s="155"/>
      <c r="J33" s="155"/>
      <c r="K33" s="156"/>
      <c r="L33" s="155"/>
      <c r="M33" s="155"/>
      <c r="N33" s="155"/>
      <c r="O33" s="155"/>
      <c r="P33" s="157"/>
      <c r="Q33" s="150">
        <v>0</v>
      </c>
    </row>
    <row r="34" spans="1:16" s="153" customFormat="1" ht="23.25" customHeight="1">
      <c r="A34" s="266"/>
      <c r="B34" s="267"/>
      <c r="C34" s="267"/>
      <c r="D34" s="267"/>
      <c r="E34" s="267"/>
      <c r="F34" s="161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s="153" customFormat="1" ht="23.25" customHeight="1">
      <c r="A35" s="268"/>
      <c r="B35" s="269"/>
      <c r="C35" s="269"/>
      <c r="D35" s="269"/>
      <c r="E35" s="269"/>
      <c r="F35" s="163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s="130" customFormat="1" ht="20.25" customHeight="1">
      <c r="A36" s="268"/>
      <c r="B36" s="269"/>
      <c r="C36" s="269"/>
      <c r="D36" s="269"/>
      <c r="E36" s="269"/>
      <c r="F36" s="165"/>
      <c r="G36" s="166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 s="130" customFormat="1" ht="20.25" customHeight="1">
      <c r="A37" s="268"/>
      <c r="B37" s="269"/>
      <c r="C37" s="269"/>
      <c r="D37" s="269"/>
      <c r="E37" s="269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</row>
    <row r="38" spans="1:16" s="153" customFormat="1" ht="20.25" customHeight="1">
      <c r="A38" s="268"/>
      <c r="B38" s="269"/>
      <c r="C38" s="269"/>
      <c r="D38" s="269"/>
      <c r="E38" s="269"/>
      <c r="F38" s="163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s="153" customFormat="1" ht="20.25" customHeight="1">
      <c r="A39" s="268"/>
      <c r="B39" s="269"/>
      <c r="C39" s="269"/>
      <c r="D39" s="269"/>
      <c r="E39" s="269"/>
      <c r="F39" s="167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s="153" customFormat="1" ht="20.25" customHeight="1">
      <c r="A40" s="268"/>
      <c r="B40" s="269"/>
      <c r="C40" s="269"/>
      <c r="D40" s="269"/>
      <c r="E40" s="269"/>
      <c r="F40" s="163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s="130" customFormat="1" ht="36" customHeight="1">
      <c r="A41" s="268"/>
      <c r="B41" s="269"/>
      <c r="C41" s="269"/>
      <c r="D41" s="269"/>
      <c r="E41" s="269"/>
      <c r="F41" s="165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1:16" s="130" customFormat="1" ht="20.25" customHeight="1">
      <c r="A42" s="268"/>
      <c r="B42" s="269"/>
      <c r="C42" s="269"/>
      <c r="D42" s="269"/>
      <c r="E42" s="269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1:16" s="130" customFormat="1" ht="20.25" customHeight="1">
      <c r="A43" s="268"/>
      <c r="B43" s="269"/>
      <c r="C43" s="269"/>
      <c r="D43" s="269"/>
      <c r="E43" s="269"/>
      <c r="F43" s="165"/>
      <c r="G43" s="166"/>
      <c r="H43" s="166"/>
      <c r="I43" s="166"/>
      <c r="J43" s="166"/>
      <c r="K43" s="166"/>
      <c r="L43" s="166"/>
      <c r="M43" s="166"/>
      <c r="N43" s="166"/>
      <c r="O43" s="166"/>
      <c r="P43" s="166"/>
    </row>
    <row r="44" spans="1:16" s="130" customFormat="1" ht="20.25" customHeight="1">
      <c r="A44" s="268"/>
      <c r="B44" s="269"/>
      <c r="C44" s="269"/>
      <c r="D44" s="269"/>
      <c r="E44" s="269"/>
      <c r="F44" s="165"/>
      <c r="G44" s="166"/>
      <c r="H44" s="166"/>
      <c r="I44" s="166"/>
      <c r="J44" s="166"/>
      <c r="K44" s="166"/>
      <c r="L44" s="166"/>
      <c r="M44" s="166"/>
      <c r="N44" s="166"/>
      <c r="O44" s="166"/>
      <c r="P44" s="166"/>
    </row>
    <row r="45" spans="1:16" s="130" customFormat="1" ht="20.25" customHeight="1">
      <c r="A45" s="268"/>
      <c r="B45" s="269"/>
      <c r="C45" s="269"/>
      <c r="D45" s="269"/>
      <c r="E45" s="269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  <row r="46" spans="1:17" s="130" customFormat="1" ht="35.25" customHeight="1">
      <c r="A46" s="268"/>
      <c r="B46" s="269"/>
      <c r="C46" s="269"/>
      <c r="D46" s="269"/>
      <c r="E46" s="269"/>
      <c r="F46" s="165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50">
        <v>0</v>
      </c>
    </row>
    <row r="47" spans="1:16" s="130" customFormat="1" ht="20.25" customHeight="1">
      <c r="A47" s="268"/>
      <c r="B47" s="269"/>
      <c r="C47" s="269"/>
      <c r="D47" s="269"/>
      <c r="E47" s="269"/>
      <c r="F47" s="165"/>
      <c r="G47" s="166"/>
      <c r="H47" s="166"/>
      <c r="I47" s="166"/>
      <c r="J47" s="166"/>
      <c r="K47" s="166"/>
      <c r="L47" s="166"/>
      <c r="M47" s="166"/>
      <c r="N47" s="166"/>
      <c r="O47" s="166"/>
      <c r="P47" s="166"/>
    </row>
    <row r="48" spans="1:16" s="130" customFormat="1" ht="20.25" customHeight="1">
      <c r="A48" s="268"/>
      <c r="B48" s="269"/>
      <c r="C48" s="269"/>
      <c r="D48" s="269"/>
      <c r="E48" s="269"/>
      <c r="F48" s="165"/>
      <c r="G48" s="166"/>
      <c r="H48" s="166"/>
      <c r="I48" s="166"/>
      <c r="J48" s="166"/>
      <c r="K48" s="166"/>
      <c r="L48" s="166"/>
      <c r="M48" s="166"/>
      <c r="N48" s="166"/>
      <c r="O48" s="166"/>
      <c r="P48" s="166"/>
    </row>
    <row r="49" spans="1:16" s="153" customFormat="1" ht="20.25" customHeight="1">
      <c r="A49" s="268"/>
      <c r="B49" s="269"/>
      <c r="C49" s="269"/>
      <c r="D49" s="269"/>
      <c r="E49" s="269"/>
      <c r="F49" s="167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7" s="153" customFormat="1" ht="20.25" customHeight="1">
      <c r="A50" s="268"/>
      <c r="B50" s="269"/>
      <c r="C50" s="269"/>
      <c r="D50" s="269"/>
      <c r="E50" s="269"/>
      <c r="F50" s="163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41">
        <f>Q51</f>
        <v>0</v>
      </c>
    </row>
    <row r="51" spans="1:16" s="130" customFormat="1" ht="20.25" customHeight="1">
      <c r="A51" s="268"/>
      <c r="B51" s="269"/>
      <c r="C51" s="269"/>
      <c r="D51" s="269"/>
      <c r="E51" s="269"/>
      <c r="F51" s="165"/>
      <c r="G51" s="166"/>
      <c r="H51" s="166"/>
      <c r="I51" s="166"/>
      <c r="J51" s="166"/>
      <c r="K51" s="166"/>
      <c r="L51" s="166"/>
      <c r="M51" s="166"/>
      <c r="N51" s="166"/>
      <c r="O51" s="166"/>
      <c r="P51" s="166"/>
    </row>
    <row r="52" spans="1:16" s="130" customFormat="1" ht="22.5" customHeight="1">
      <c r="A52" s="268"/>
      <c r="B52" s="269"/>
      <c r="C52" s="269"/>
      <c r="D52" s="269"/>
      <c r="E52" s="269"/>
      <c r="F52" s="165"/>
      <c r="G52" s="166"/>
      <c r="H52" s="166"/>
      <c r="I52" s="166"/>
      <c r="J52" s="166"/>
      <c r="K52" s="166"/>
      <c r="L52" s="166"/>
      <c r="M52" s="166"/>
      <c r="N52" s="166"/>
      <c r="O52" s="166"/>
      <c r="P52" s="166"/>
    </row>
    <row r="53" spans="1:18" ht="23.25" customHeight="1">
      <c r="A53" s="268"/>
      <c r="B53" s="269"/>
      <c r="C53" s="269"/>
      <c r="D53" s="269"/>
      <c r="E53" s="269"/>
      <c r="F53" s="168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</row>
    <row r="54" spans="1:18" ht="22.5" customHeight="1">
      <c r="A54" s="268"/>
      <c r="B54" s="269"/>
      <c r="C54" s="269"/>
      <c r="D54" s="269"/>
      <c r="E54" s="2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</row>
    <row r="55" spans="1:18" ht="22.5" customHeight="1">
      <c r="A55" s="268"/>
      <c r="B55" s="268"/>
      <c r="C55" s="268"/>
      <c r="D55" s="268"/>
      <c r="E55" s="268"/>
      <c r="F55" s="170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</row>
    <row r="56" spans="1:18" ht="22.5" customHeight="1">
      <c r="A56" s="268"/>
      <c r="B56" s="268"/>
      <c r="C56" s="268"/>
      <c r="D56" s="268"/>
      <c r="E56" s="268"/>
      <c r="F56" s="170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</row>
    <row r="57" spans="1:16" ht="22.5" customHeight="1">
      <c r="A57" s="268"/>
      <c r="B57" s="268"/>
      <c r="C57" s="268"/>
      <c r="D57" s="268"/>
      <c r="E57" s="268"/>
      <c r="F57" s="170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ht="22.5" customHeight="1">
      <c r="A58" s="268"/>
      <c r="B58" s="268"/>
      <c r="C58" s="268"/>
      <c r="D58" s="268"/>
      <c r="E58" s="268"/>
      <c r="F58" s="170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 ht="22.5" customHeight="1">
      <c r="A59" s="268"/>
      <c r="B59" s="268"/>
      <c r="C59" s="268"/>
      <c r="D59" s="268"/>
      <c r="E59" s="268"/>
      <c r="F59" s="170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1:16" ht="34.5" customHeight="1">
      <c r="A60" s="268"/>
      <c r="B60" s="268"/>
      <c r="C60" s="268"/>
      <c r="D60" s="268"/>
      <c r="E60" s="268"/>
      <c r="F60" s="170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1:16" ht="16.5">
      <c r="A61" s="268"/>
      <c r="B61" s="268"/>
      <c r="C61" s="268"/>
      <c r="D61" s="268"/>
      <c r="E61" s="268"/>
      <c r="F61" s="170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72</v>
      </c>
      <c r="K1" s="34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318" t="s">
        <v>74</v>
      </c>
      <c r="I2" s="319"/>
      <c r="J2" s="319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75</v>
      </c>
      <c r="K3" s="35" t="s">
        <v>76</v>
      </c>
    </row>
    <row r="4" spans="5:16" s="37" customFormat="1" ht="16.5" customHeight="1" thickBot="1">
      <c r="E4" s="38"/>
      <c r="G4" s="39"/>
      <c r="J4" s="53" t="s">
        <v>77</v>
      </c>
      <c r="K4" s="41" t="s">
        <v>78</v>
      </c>
      <c r="P4" s="40" t="s">
        <v>1</v>
      </c>
    </row>
    <row r="5" spans="1:16" ht="20.25" customHeight="1" thickTop="1">
      <c r="A5" s="88" t="s">
        <v>79</v>
      </c>
      <c r="B5" s="326" t="s">
        <v>80</v>
      </c>
      <c r="C5" s="326"/>
      <c r="D5" s="326"/>
      <c r="E5" s="326"/>
      <c r="F5" s="326"/>
      <c r="G5" s="329" t="s">
        <v>2</v>
      </c>
      <c r="H5" s="330"/>
      <c r="I5" s="324" t="s">
        <v>81</v>
      </c>
      <c r="J5" s="327"/>
      <c r="K5" s="325" t="s">
        <v>3</v>
      </c>
      <c r="L5" s="328"/>
      <c r="M5" s="324" t="s">
        <v>9</v>
      </c>
      <c r="N5" s="327"/>
      <c r="O5" s="324" t="s">
        <v>4</v>
      </c>
      <c r="P5" s="325"/>
    </row>
    <row r="6" spans="1:16" s="55" customFormat="1" ht="19.5" customHeight="1">
      <c r="A6" s="54" t="s">
        <v>82</v>
      </c>
      <c r="B6" s="320" t="s">
        <v>10</v>
      </c>
      <c r="C6" s="320" t="s">
        <v>11</v>
      </c>
      <c r="D6" s="320" t="s">
        <v>12</v>
      </c>
      <c r="E6" s="320" t="s">
        <v>13</v>
      </c>
      <c r="F6" s="322" t="s">
        <v>83</v>
      </c>
      <c r="G6" s="322" t="s">
        <v>84</v>
      </c>
      <c r="H6" s="322" t="s">
        <v>85</v>
      </c>
      <c r="I6" s="322" t="s">
        <v>86</v>
      </c>
      <c r="J6" s="322" t="s">
        <v>85</v>
      </c>
      <c r="K6" s="333" t="s">
        <v>84</v>
      </c>
      <c r="L6" s="322" t="s">
        <v>87</v>
      </c>
      <c r="M6" s="322" t="s">
        <v>86</v>
      </c>
      <c r="N6" s="322" t="s">
        <v>85</v>
      </c>
      <c r="O6" s="322" t="s">
        <v>84</v>
      </c>
      <c r="P6" s="331" t="s">
        <v>87</v>
      </c>
    </row>
    <row r="7" spans="1:16" ht="21" customHeight="1">
      <c r="A7" s="56" t="s">
        <v>88</v>
      </c>
      <c r="B7" s="321"/>
      <c r="C7" s="321"/>
      <c r="D7" s="321"/>
      <c r="E7" s="321"/>
      <c r="F7" s="323"/>
      <c r="G7" s="323"/>
      <c r="H7" s="323"/>
      <c r="I7" s="323"/>
      <c r="J7" s="323"/>
      <c r="K7" s="334"/>
      <c r="L7" s="323"/>
      <c r="M7" s="323"/>
      <c r="N7" s="323"/>
      <c r="O7" s="323"/>
      <c r="P7" s="332"/>
    </row>
    <row r="8" spans="1:17" s="27" customFormat="1" ht="21" customHeight="1">
      <c r="A8" s="105"/>
      <c r="B8" s="64"/>
      <c r="C8" s="65"/>
      <c r="D8" s="65"/>
      <c r="E8" s="65"/>
      <c r="F8" s="66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9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6">
        <f t="shared" si="0"/>
        <v>1047619982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9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7">
        <f t="shared" si="1"/>
        <v>0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9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7">
        <f t="shared" si="2"/>
        <v>0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9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7">
        <f t="shared" si="2"/>
        <v>0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1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9">
        <f t="shared" si="2"/>
        <v>0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0</v>
      </c>
      <c r="I13" s="22">
        <v>0</v>
      </c>
      <c r="J13" s="22">
        <v>0</v>
      </c>
      <c r="K13" s="61">
        <v>0</v>
      </c>
      <c r="L13" s="22">
        <v>0</v>
      </c>
      <c r="M13" s="22">
        <v>0</v>
      </c>
      <c r="N13" s="22">
        <v>0</v>
      </c>
      <c r="O13" s="22">
        <v>0</v>
      </c>
      <c r="P13" s="49">
        <v>0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9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0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1">
        <v>0</v>
      </c>
      <c r="L17" s="22">
        <v>140712172</v>
      </c>
      <c r="M17" s="22">
        <v>0</v>
      </c>
      <c r="N17" s="22">
        <v>0</v>
      </c>
      <c r="O17" s="22">
        <v>0</v>
      </c>
      <c r="P17" s="49">
        <v>0</v>
      </c>
      <c r="Q17" s="61">
        <f>Q18</f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9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6540931</v>
      </c>
      <c r="Q18" s="59">
        <f>Q19</f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9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6540931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9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6540931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23800000</v>
      </c>
      <c r="I21" s="22">
        <v>0</v>
      </c>
      <c r="J21" s="22">
        <v>0</v>
      </c>
      <c r="K21" s="61">
        <v>0</v>
      </c>
      <c r="L21" s="22">
        <v>15259069</v>
      </c>
      <c r="M21" s="22">
        <v>0</v>
      </c>
      <c r="N21" s="22">
        <v>0</v>
      </c>
      <c r="O21" s="22">
        <v>0</v>
      </c>
      <c r="P21" s="49">
        <v>6540931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9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7">
        <f t="shared" si="9"/>
        <v>0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1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0</v>
      </c>
      <c r="Q23" s="61">
        <f>Q24</f>
        <v>0</v>
      </c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1">
        <v>0</v>
      </c>
      <c r="L24" s="22">
        <v>2582696</v>
      </c>
      <c r="M24" s="22">
        <v>0</v>
      </c>
      <c r="N24" s="22">
        <v>0</v>
      </c>
      <c r="O24" s="22">
        <v>0</v>
      </c>
      <c r="P24" s="49">
        <v>0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9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846289851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9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846289851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9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7">
        <f t="shared" si="11"/>
        <v>846289851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1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9">
        <f t="shared" si="11"/>
        <v>846289851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1">
        <v>0</v>
      </c>
      <c r="L29" s="22">
        <v>5156310149</v>
      </c>
      <c r="M29" s="22">
        <v>0</v>
      </c>
      <c r="N29" s="22">
        <v>0</v>
      </c>
      <c r="O29" s="22">
        <v>0</v>
      </c>
      <c r="P29" s="49">
        <v>846289851</v>
      </c>
      <c r="Q29" s="61">
        <v>0</v>
      </c>
    </row>
    <row r="30" spans="1:16" s="99" customFormat="1" ht="20.25" customHeight="1">
      <c r="A30" s="101"/>
      <c r="B30" s="58">
        <v>4</v>
      </c>
      <c r="C30" s="60"/>
      <c r="D30" s="60"/>
      <c r="E30" s="60"/>
      <c r="F30" s="67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9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7">
        <f t="shared" si="12"/>
        <v>194789200</v>
      </c>
    </row>
    <row r="31" spans="1:16" s="99" customFormat="1" ht="20.25" customHeight="1">
      <c r="A31" s="101"/>
      <c r="B31" s="58"/>
      <c r="C31" s="60">
        <v>1</v>
      </c>
      <c r="D31" s="60"/>
      <c r="E31" s="60"/>
      <c r="F31" s="68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9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7">
        <f t="shared" si="13"/>
        <v>192193984</v>
      </c>
    </row>
    <row r="32" spans="1:16" s="99" customFormat="1" ht="20.25" customHeight="1">
      <c r="A32" s="101"/>
      <c r="B32" s="58"/>
      <c r="C32" s="60"/>
      <c r="D32" s="60"/>
      <c r="E32" s="60"/>
      <c r="F32" s="67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9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7">
        <f t="shared" si="13"/>
        <v>192193984</v>
      </c>
    </row>
    <row r="33" spans="1:17" s="37" customFormat="1" ht="36" customHeight="1" thickBot="1">
      <c r="A33" s="100"/>
      <c r="B33" s="70"/>
      <c r="C33" s="71"/>
      <c r="D33" s="87">
        <v>1</v>
      </c>
      <c r="E33" s="71"/>
      <c r="F33" s="72" t="s">
        <v>57</v>
      </c>
      <c r="G33" s="82">
        <v>0</v>
      </c>
      <c r="H33" s="82">
        <v>413145000</v>
      </c>
      <c r="I33" s="82">
        <v>0</v>
      </c>
      <c r="J33" s="82">
        <v>33354269</v>
      </c>
      <c r="K33" s="85">
        <v>0</v>
      </c>
      <c r="L33" s="82">
        <v>187596747</v>
      </c>
      <c r="M33" s="82">
        <v>0</v>
      </c>
      <c r="N33" s="82">
        <v>0</v>
      </c>
      <c r="O33" s="82">
        <v>0</v>
      </c>
      <c r="P33" s="83">
        <v>192193984</v>
      </c>
      <c r="Q33" s="61">
        <v>0</v>
      </c>
    </row>
    <row r="34" spans="1:16" s="99" customFormat="1" ht="20.25" customHeight="1" thickTop="1">
      <c r="A34" s="101"/>
      <c r="B34" s="58"/>
      <c r="C34" s="60">
        <v>2</v>
      </c>
      <c r="D34" s="60"/>
      <c r="E34" s="60"/>
      <c r="F34" s="68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9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7">
        <f t="shared" si="14"/>
        <v>2595216</v>
      </c>
    </row>
    <row r="35" spans="1:16" s="99" customFormat="1" ht="20.25" customHeight="1">
      <c r="A35" s="101"/>
      <c r="B35" s="58"/>
      <c r="C35" s="60"/>
      <c r="D35" s="60"/>
      <c r="E35" s="60"/>
      <c r="F35" s="67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9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7">
        <f t="shared" si="14"/>
        <v>2595216</v>
      </c>
    </row>
    <row r="36" spans="1:16" s="37" customFormat="1" ht="20.25" customHeight="1">
      <c r="A36" s="101"/>
      <c r="B36" s="58"/>
      <c r="C36" s="60"/>
      <c r="D36" s="60">
        <v>1</v>
      </c>
      <c r="E36" s="60"/>
      <c r="F36" s="69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1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9">
        <f t="shared" si="14"/>
        <v>2595216</v>
      </c>
    </row>
    <row r="37" spans="1:16" s="37" customFormat="1" ht="20.25" customHeight="1">
      <c r="A37" s="101"/>
      <c r="B37" s="58"/>
      <c r="C37" s="60"/>
      <c r="D37" s="60"/>
      <c r="E37" s="60">
        <v>1</v>
      </c>
      <c r="F37" s="69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1">
        <v>0</v>
      </c>
      <c r="L37" s="22">
        <v>4784</v>
      </c>
      <c r="M37" s="22">
        <v>0</v>
      </c>
      <c r="N37" s="22">
        <v>0</v>
      </c>
      <c r="O37" s="22">
        <v>0</v>
      </c>
      <c r="P37" s="49">
        <v>2595216</v>
      </c>
    </row>
    <row r="38" spans="1:16" s="99" customFormat="1" ht="20.25" customHeight="1">
      <c r="A38" s="101"/>
      <c r="B38" s="58">
        <v>5</v>
      </c>
      <c r="C38" s="60"/>
      <c r="D38" s="60"/>
      <c r="E38" s="60"/>
      <c r="F38" s="67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9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7">
        <f t="shared" si="15"/>
        <v>0</v>
      </c>
    </row>
    <row r="39" spans="1:16" s="99" customFormat="1" ht="20.25" customHeight="1">
      <c r="A39" s="101"/>
      <c r="B39" s="58"/>
      <c r="C39" s="60">
        <v>1</v>
      </c>
      <c r="D39" s="60"/>
      <c r="E39" s="60"/>
      <c r="F39" s="68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9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7">
        <f t="shared" si="16"/>
        <v>0</v>
      </c>
    </row>
    <row r="40" spans="1:16" s="99" customFormat="1" ht="20.25" customHeight="1">
      <c r="A40" s="101"/>
      <c r="B40" s="58"/>
      <c r="C40" s="60"/>
      <c r="D40" s="60"/>
      <c r="E40" s="60"/>
      <c r="F40" s="67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9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7">
        <f t="shared" si="17"/>
        <v>0</v>
      </c>
    </row>
    <row r="41" spans="1:16" s="37" customFormat="1" ht="36" customHeight="1">
      <c r="A41" s="101"/>
      <c r="B41" s="58"/>
      <c r="C41" s="60"/>
      <c r="D41" s="60">
        <v>1</v>
      </c>
      <c r="E41" s="60"/>
      <c r="F41" s="69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1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9">
        <f t="shared" si="18"/>
        <v>0</v>
      </c>
    </row>
    <row r="42" spans="1:16" s="37" customFormat="1" ht="20.25" customHeight="1">
      <c r="A42" s="101"/>
      <c r="B42" s="58"/>
      <c r="C42" s="60"/>
      <c r="D42" s="60"/>
      <c r="E42" s="60">
        <v>1</v>
      </c>
      <c r="F42" s="69" t="s">
        <v>63</v>
      </c>
      <c r="G42" s="22">
        <v>0</v>
      </c>
      <c r="H42" s="22">
        <v>0</v>
      </c>
      <c r="I42" s="22">
        <v>0</v>
      </c>
      <c r="J42" s="22">
        <v>0</v>
      </c>
      <c r="K42" s="61">
        <v>0</v>
      </c>
      <c r="L42" s="22">
        <v>0</v>
      </c>
      <c r="M42" s="22">
        <v>0</v>
      </c>
      <c r="N42" s="22">
        <v>0</v>
      </c>
      <c r="O42" s="22">
        <v>0</v>
      </c>
      <c r="P42" s="49">
        <v>0</v>
      </c>
    </row>
    <row r="43" spans="1:16" s="37" customFormat="1" ht="20.25" customHeight="1">
      <c r="A43" s="101"/>
      <c r="B43" s="58"/>
      <c r="C43" s="60"/>
      <c r="D43" s="60">
        <v>2</v>
      </c>
      <c r="E43" s="60"/>
      <c r="F43" s="69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1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9">
        <f t="shared" si="19"/>
        <v>0</v>
      </c>
    </row>
    <row r="44" spans="1:16" s="37" customFormat="1" ht="20.25" customHeight="1">
      <c r="A44" s="101"/>
      <c r="B44" s="58"/>
      <c r="C44" s="60"/>
      <c r="D44" s="60"/>
      <c r="E44" s="60">
        <v>1</v>
      </c>
      <c r="F44" s="69" t="s">
        <v>65</v>
      </c>
      <c r="G44" s="22">
        <v>0</v>
      </c>
      <c r="H44" s="22">
        <v>0</v>
      </c>
      <c r="I44" s="22">
        <v>0</v>
      </c>
      <c r="J44" s="22">
        <v>0</v>
      </c>
      <c r="K44" s="61">
        <v>0</v>
      </c>
      <c r="L44" s="22">
        <v>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58"/>
      <c r="C45" s="60"/>
      <c r="D45" s="60">
        <v>4</v>
      </c>
      <c r="E45" s="60"/>
      <c r="F45" s="69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1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9">
        <f t="shared" si="20"/>
        <v>0</v>
      </c>
    </row>
    <row r="46" spans="1:17" s="37" customFormat="1" ht="35.25" customHeight="1">
      <c r="A46" s="101"/>
      <c r="B46" s="58"/>
      <c r="C46" s="60"/>
      <c r="D46" s="60"/>
      <c r="E46" s="60">
        <v>1</v>
      </c>
      <c r="F46" s="69" t="s">
        <v>68</v>
      </c>
      <c r="G46" s="22">
        <v>0</v>
      </c>
      <c r="H46" s="22">
        <v>0</v>
      </c>
      <c r="I46" s="22">
        <v>0</v>
      </c>
      <c r="J46" s="22">
        <v>0</v>
      </c>
      <c r="K46" s="61">
        <v>0</v>
      </c>
      <c r="L46" s="22">
        <v>0</v>
      </c>
      <c r="M46" s="22">
        <v>0</v>
      </c>
      <c r="N46" s="22">
        <v>0</v>
      </c>
      <c r="O46" s="22">
        <v>0</v>
      </c>
      <c r="P46" s="49">
        <v>0</v>
      </c>
      <c r="Q46" s="61">
        <v>0</v>
      </c>
    </row>
    <row r="47" spans="1:16" s="37" customFormat="1" ht="20.25" customHeight="1">
      <c r="A47" s="101"/>
      <c r="B47" s="58"/>
      <c r="C47" s="60"/>
      <c r="D47" s="60"/>
      <c r="E47" s="60">
        <v>2</v>
      </c>
      <c r="F47" s="69" t="s">
        <v>66</v>
      </c>
      <c r="G47" s="22">
        <v>0</v>
      </c>
      <c r="H47" s="22">
        <v>0</v>
      </c>
      <c r="I47" s="22">
        <v>0</v>
      </c>
      <c r="J47" s="22">
        <v>0</v>
      </c>
      <c r="K47" s="61">
        <v>0</v>
      </c>
      <c r="L47" s="22">
        <v>0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58"/>
      <c r="C48" s="60"/>
      <c r="D48" s="60"/>
      <c r="E48" s="60">
        <v>3</v>
      </c>
      <c r="F48" s="69" t="s">
        <v>69</v>
      </c>
      <c r="G48" s="22">
        <v>0</v>
      </c>
      <c r="H48" s="22">
        <v>0</v>
      </c>
      <c r="I48" s="22">
        <v>0</v>
      </c>
      <c r="J48" s="22">
        <v>0</v>
      </c>
      <c r="K48" s="61">
        <v>0</v>
      </c>
      <c r="L48" s="22">
        <v>0</v>
      </c>
      <c r="M48" s="22">
        <v>0</v>
      </c>
      <c r="N48" s="22">
        <v>0</v>
      </c>
      <c r="O48" s="22">
        <v>0</v>
      </c>
      <c r="P48" s="49">
        <v>0</v>
      </c>
    </row>
    <row r="49" spans="1:16" s="99" customFormat="1" ht="20.25" customHeight="1">
      <c r="A49" s="101"/>
      <c r="B49" s="58"/>
      <c r="C49" s="60">
        <v>2</v>
      </c>
      <c r="D49" s="60"/>
      <c r="E49" s="60"/>
      <c r="F49" s="68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9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7">
        <f t="shared" si="21"/>
        <v>0</v>
      </c>
    </row>
    <row r="50" spans="1:17" s="99" customFormat="1" ht="20.25" customHeight="1">
      <c r="A50" s="101"/>
      <c r="B50" s="58"/>
      <c r="C50" s="60"/>
      <c r="D50" s="60"/>
      <c r="E50" s="60"/>
      <c r="F50" s="67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9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7">
        <f t="shared" si="21"/>
        <v>0</v>
      </c>
      <c r="Q50" s="59">
        <f>Q51</f>
        <v>0</v>
      </c>
    </row>
    <row r="51" spans="1:16" s="37" customFormat="1" ht="20.25" customHeight="1">
      <c r="A51" s="101"/>
      <c r="B51" s="58"/>
      <c r="C51" s="60"/>
      <c r="D51" s="60">
        <v>1</v>
      </c>
      <c r="E51" s="60"/>
      <c r="F51" s="69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1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9">
        <f t="shared" si="22"/>
        <v>0</v>
      </c>
    </row>
    <row r="52" spans="1:16" s="37" customFormat="1" ht="22.5" customHeight="1">
      <c r="A52" s="101"/>
      <c r="B52" s="58"/>
      <c r="C52" s="60"/>
      <c r="D52" s="60"/>
      <c r="E52" s="60">
        <v>1</v>
      </c>
      <c r="F52" s="69" t="s">
        <v>66</v>
      </c>
      <c r="G52" s="22">
        <v>0</v>
      </c>
      <c r="H52" s="22">
        <v>0</v>
      </c>
      <c r="I52" s="22">
        <v>0</v>
      </c>
      <c r="J52" s="22">
        <v>0</v>
      </c>
      <c r="K52" s="61">
        <v>0</v>
      </c>
      <c r="L52" s="22">
        <v>0</v>
      </c>
      <c r="M52" s="22">
        <v>0</v>
      </c>
      <c r="N52" s="22">
        <v>0</v>
      </c>
      <c r="O52" s="22">
        <v>0</v>
      </c>
      <c r="P52" s="49">
        <v>0</v>
      </c>
    </row>
    <row r="53" spans="1:16" ht="22.5" customHeight="1">
      <c r="A53" s="101"/>
      <c r="B53" s="60"/>
      <c r="C53" s="60"/>
      <c r="D53" s="60"/>
      <c r="E53" s="60"/>
      <c r="F53" s="69"/>
      <c r="G53" s="21"/>
      <c r="H53" s="21"/>
      <c r="I53" s="21"/>
      <c r="J53" s="21"/>
      <c r="K53" s="59"/>
      <c r="L53" s="21"/>
      <c r="M53" s="21"/>
      <c r="N53" s="21"/>
      <c r="O53" s="21"/>
      <c r="P53" s="47"/>
    </row>
    <row r="54" spans="1:16" ht="22.5" customHeight="1">
      <c r="A54" s="101"/>
      <c r="B54" s="60"/>
      <c r="C54" s="60"/>
      <c r="D54" s="60"/>
      <c r="E54" s="60"/>
      <c r="F54" s="69"/>
      <c r="G54" s="21"/>
      <c r="H54" s="21"/>
      <c r="I54" s="21"/>
      <c r="J54" s="21"/>
      <c r="K54" s="59"/>
      <c r="L54" s="21"/>
      <c r="M54" s="21"/>
      <c r="N54" s="21"/>
      <c r="O54" s="21"/>
      <c r="P54" s="47"/>
    </row>
    <row r="55" spans="1:16" ht="22.5" customHeight="1">
      <c r="A55" s="101"/>
      <c r="B55" s="60"/>
      <c r="C55" s="60"/>
      <c r="D55" s="60"/>
      <c r="E55" s="60"/>
      <c r="F55" s="69"/>
      <c r="G55" s="21"/>
      <c r="H55" s="21"/>
      <c r="I55" s="21"/>
      <c r="J55" s="21"/>
      <c r="K55" s="59"/>
      <c r="L55" s="21"/>
      <c r="M55" s="21"/>
      <c r="N55" s="21"/>
      <c r="O55" s="21"/>
      <c r="P55" s="47"/>
    </row>
    <row r="56" spans="1:16" ht="22.5" customHeight="1">
      <c r="A56" s="101"/>
      <c r="B56" s="60"/>
      <c r="C56" s="60"/>
      <c r="D56" s="60"/>
      <c r="E56" s="60"/>
      <c r="F56" s="69"/>
      <c r="G56" s="21"/>
      <c r="H56" s="21"/>
      <c r="I56" s="21"/>
      <c r="J56" s="21"/>
      <c r="K56" s="59"/>
      <c r="L56" s="21"/>
      <c r="M56" s="21"/>
      <c r="N56" s="21"/>
      <c r="O56" s="21"/>
      <c r="P56" s="47"/>
    </row>
    <row r="57" spans="1:16" ht="22.5" customHeight="1">
      <c r="A57" s="101"/>
      <c r="B57" s="60"/>
      <c r="C57" s="60"/>
      <c r="D57" s="60"/>
      <c r="E57" s="60"/>
      <c r="F57" s="69"/>
      <c r="G57" s="21"/>
      <c r="H57" s="21"/>
      <c r="I57" s="21"/>
      <c r="J57" s="21"/>
      <c r="K57" s="59"/>
      <c r="L57" s="21"/>
      <c r="M57" s="21"/>
      <c r="N57" s="21"/>
      <c r="O57" s="21"/>
      <c r="P57" s="47"/>
    </row>
    <row r="58" spans="1:16" ht="22.5" customHeight="1">
      <c r="A58" s="101"/>
      <c r="B58" s="60"/>
      <c r="C58" s="60"/>
      <c r="D58" s="60"/>
      <c r="E58" s="60"/>
      <c r="F58" s="69"/>
      <c r="G58" s="21"/>
      <c r="H58" s="21"/>
      <c r="I58" s="21"/>
      <c r="J58" s="21"/>
      <c r="K58" s="59"/>
      <c r="L58" s="21"/>
      <c r="M58" s="21"/>
      <c r="N58" s="21"/>
      <c r="O58" s="21"/>
      <c r="P58" s="47"/>
    </row>
    <row r="59" spans="1:16" ht="22.5" customHeight="1">
      <c r="A59" s="101"/>
      <c r="B59" s="60"/>
      <c r="C59" s="60"/>
      <c r="D59" s="60"/>
      <c r="E59" s="60"/>
      <c r="F59" s="69"/>
      <c r="G59" s="21"/>
      <c r="H59" s="21"/>
      <c r="I59" s="21"/>
      <c r="J59" s="21"/>
      <c r="K59" s="59"/>
      <c r="L59" s="21"/>
      <c r="M59" s="21"/>
      <c r="N59" s="21"/>
      <c r="O59" s="21"/>
      <c r="P59" s="47"/>
    </row>
    <row r="60" spans="1:16" ht="36" customHeight="1" thickBot="1">
      <c r="A60" s="100"/>
      <c r="B60" s="71"/>
      <c r="C60" s="71"/>
      <c r="D60" s="71"/>
      <c r="E60" s="71"/>
      <c r="F60" s="72"/>
      <c r="G60" s="84"/>
      <c r="H60" s="84"/>
      <c r="I60" s="84"/>
      <c r="J60" s="84"/>
      <c r="K60" s="86"/>
      <c r="L60" s="84"/>
      <c r="M60" s="84"/>
      <c r="N60" s="84"/>
      <c r="O60" s="84"/>
      <c r="P60" s="81"/>
    </row>
    <row r="61" spans="1:18" ht="18" thickTop="1">
      <c r="A61" s="73"/>
      <c r="B61" s="74"/>
      <c r="C61" s="74"/>
      <c r="D61" s="74"/>
      <c r="E61" s="74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55"/>
      <c r="R61" s="55"/>
    </row>
    <row r="62" spans="1:18" ht="16.5">
      <c r="A62" s="55"/>
      <c r="B62" s="76"/>
      <c r="C62" s="76"/>
      <c r="D62" s="77"/>
      <c r="E62" s="7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6.5">
      <c r="A63" s="55"/>
      <c r="B63" s="55"/>
      <c r="C63" s="55"/>
      <c r="D63" s="55"/>
      <c r="E63" s="55"/>
      <c r="F63" s="7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6.5">
      <c r="A64" s="55"/>
      <c r="B64" s="55"/>
      <c r="C64" s="55"/>
      <c r="D64" s="55"/>
      <c r="E64" s="55"/>
      <c r="F64" s="7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16</v>
      </c>
      <c r="K1" s="34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318" t="s">
        <v>38</v>
      </c>
      <c r="I2" s="319"/>
      <c r="J2" s="319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18</v>
      </c>
      <c r="K3" s="35" t="s">
        <v>19</v>
      </c>
    </row>
    <row r="4" spans="5:16" s="37" customFormat="1" ht="16.5" customHeight="1" thickBot="1">
      <c r="E4" s="38"/>
      <c r="G4" s="39"/>
      <c r="J4" s="53" t="s">
        <v>20</v>
      </c>
      <c r="K4" s="41" t="s">
        <v>21</v>
      </c>
      <c r="P4" s="40" t="s">
        <v>1</v>
      </c>
    </row>
    <row r="5" spans="1:16" ht="20.25" customHeight="1" thickTop="1">
      <c r="A5" s="88" t="s">
        <v>22</v>
      </c>
      <c r="B5" s="326" t="s">
        <v>23</v>
      </c>
      <c r="C5" s="326"/>
      <c r="D5" s="326"/>
      <c r="E5" s="326"/>
      <c r="F5" s="326"/>
      <c r="G5" s="329" t="s">
        <v>2</v>
      </c>
      <c r="H5" s="330"/>
      <c r="I5" s="324" t="s">
        <v>24</v>
      </c>
      <c r="J5" s="327"/>
      <c r="K5" s="325" t="s">
        <v>3</v>
      </c>
      <c r="L5" s="328"/>
      <c r="M5" s="324" t="s">
        <v>9</v>
      </c>
      <c r="N5" s="327"/>
      <c r="O5" s="324" t="s">
        <v>4</v>
      </c>
      <c r="P5" s="325"/>
    </row>
    <row r="6" spans="1:16" s="55" customFormat="1" ht="19.5" customHeight="1">
      <c r="A6" s="54" t="s">
        <v>25</v>
      </c>
      <c r="B6" s="320" t="s">
        <v>10</v>
      </c>
      <c r="C6" s="320" t="s">
        <v>11</v>
      </c>
      <c r="D6" s="320" t="s">
        <v>12</v>
      </c>
      <c r="E6" s="320" t="s">
        <v>13</v>
      </c>
      <c r="F6" s="322" t="s">
        <v>26</v>
      </c>
      <c r="G6" s="322" t="s">
        <v>27</v>
      </c>
      <c r="H6" s="322" t="s">
        <v>28</v>
      </c>
      <c r="I6" s="322" t="s">
        <v>29</v>
      </c>
      <c r="J6" s="322" t="s">
        <v>28</v>
      </c>
      <c r="K6" s="333" t="s">
        <v>27</v>
      </c>
      <c r="L6" s="322" t="s">
        <v>30</v>
      </c>
      <c r="M6" s="322" t="s">
        <v>29</v>
      </c>
      <c r="N6" s="322" t="s">
        <v>28</v>
      </c>
      <c r="O6" s="322" t="s">
        <v>27</v>
      </c>
      <c r="P6" s="331" t="s">
        <v>30</v>
      </c>
    </row>
    <row r="7" spans="1:16" ht="21" customHeight="1">
      <c r="A7" s="56" t="s">
        <v>31</v>
      </c>
      <c r="B7" s="321"/>
      <c r="C7" s="321"/>
      <c r="D7" s="321"/>
      <c r="E7" s="321"/>
      <c r="F7" s="323"/>
      <c r="G7" s="323"/>
      <c r="H7" s="323"/>
      <c r="I7" s="323"/>
      <c r="J7" s="323"/>
      <c r="K7" s="334"/>
      <c r="L7" s="323"/>
      <c r="M7" s="323"/>
      <c r="N7" s="323"/>
      <c r="O7" s="323"/>
      <c r="P7" s="332"/>
    </row>
    <row r="8" spans="1:17" s="27" customFormat="1" ht="21" customHeight="1">
      <c r="A8" s="97"/>
      <c r="B8" s="64"/>
      <c r="C8" s="65"/>
      <c r="D8" s="65"/>
      <c r="E8" s="65"/>
      <c r="F8" s="66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9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6">
        <f t="shared" si="0"/>
        <v>13038111291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9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7">
        <f t="shared" si="2"/>
        <v>340873913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9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7">
        <f t="shared" si="1"/>
        <v>251959758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9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7">
        <f t="shared" si="1"/>
        <v>251959758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1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9">
        <f t="shared" si="1"/>
        <v>251959758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1">
        <v>0</v>
      </c>
      <c r="L13" s="22">
        <v>47434592</v>
      </c>
      <c r="M13" s="22">
        <v>0</v>
      </c>
      <c r="N13" s="22">
        <v>0</v>
      </c>
      <c r="O13" s="22">
        <v>0</v>
      </c>
      <c r="P13" s="49">
        <v>251959758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9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88914155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1">
        <v>0</v>
      </c>
      <c r="L17" s="22">
        <v>2560455</v>
      </c>
      <c r="M17" s="22">
        <v>0</v>
      </c>
      <c r="N17" s="22">
        <v>0</v>
      </c>
      <c r="O17" s="22">
        <v>0</v>
      </c>
      <c r="P17" s="49">
        <v>88914155</v>
      </c>
      <c r="Q17" s="61">
        <f t="shared" si="5"/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9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31751716</v>
      </c>
      <c r="Q18" s="59">
        <f t="shared" si="5"/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9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31751716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9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7150000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1">
        <v>0</v>
      </c>
      <c r="L21" s="22">
        <v>493353332</v>
      </c>
      <c r="M21" s="22">
        <v>0</v>
      </c>
      <c r="N21" s="22">
        <v>0</v>
      </c>
      <c r="O21" s="22">
        <v>0</v>
      </c>
      <c r="P21" s="49">
        <v>7150000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9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7">
        <f t="shared" si="8"/>
        <v>24601716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1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24601716</v>
      </c>
      <c r="Q23" s="61"/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1">
        <v>0</v>
      </c>
      <c r="L24" s="22">
        <v>750636953</v>
      </c>
      <c r="M24" s="22">
        <v>0</v>
      </c>
      <c r="N24" s="22">
        <v>0</v>
      </c>
      <c r="O24" s="22">
        <v>0</v>
      </c>
      <c r="P24" s="49">
        <v>24601716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9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461967000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9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461967000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9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7">
        <f t="shared" si="12"/>
        <v>461967000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1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9">
        <f t="shared" si="12"/>
        <v>461967000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1">
        <v>0</v>
      </c>
      <c r="L29" s="22">
        <v>3534433000</v>
      </c>
      <c r="M29" s="22">
        <v>0</v>
      </c>
      <c r="N29" s="22">
        <v>0</v>
      </c>
      <c r="O29" s="22">
        <v>0</v>
      </c>
      <c r="P29" s="49">
        <v>461967000</v>
      </c>
      <c r="Q29" s="61">
        <v>0</v>
      </c>
    </row>
    <row r="30" spans="1:16" s="99" customFormat="1" ht="20.25" customHeight="1">
      <c r="A30" s="101"/>
      <c r="B30" s="60">
        <v>4</v>
      </c>
      <c r="C30" s="60"/>
      <c r="D30" s="60"/>
      <c r="E30" s="60"/>
      <c r="F30" s="67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9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7">
        <f t="shared" si="13"/>
        <v>817114051</v>
      </c>
    </row>
    <row r="31" spans="1:16" s="99" customFormat="1" ht="20.25" customHeight="1">
      <c r="A31" s="101"/>
      <c r="B31" s="60"/>
      <c r="C31" s="60">
        <v>1</v>
      </c>
      <c r="D31" s="60"/>
      <c r="E31" s="60"/>
      <c r="F31" s="68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9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7">
        <f t="shared" si="14"/>
        <v>795114051</v>
      </c>
    </row>
    <row r="32" spans="1:16" s="99" customFormat="1" ht="20.25" customHeight="1">
      <c r="A32" s="101"/>
      <c r="B32" s="60"/>
      <c r="C32" s="60"/>
      <c r="D32" s="60"/>
      <c r="E32" s="60"/>
      <c r="F32" s="67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9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7">
        <f t="shared" si="14"/>
        <v>795114051</v>
      </c>
    </row>
    <row r="33" spans="1:17" s="37" customFormat="1" ht="36" customHeight="1" thickBot="1">
      <c r="A33" s="100"/>
      <c r="B33" s="71"/>
      <c r="C33" s="71"/>
      <c r="D33" s="87">
        <v>1</v>
      </c>
      <c r="E33" s="71"/>
      <c r="F33" s="72" t="s">
        <v>57</v>
      </c>
      <c r="G33" s="82">
        <v>0</v>
      </c>
      <c r="H33" s="82">
        <v>1173000000</v>
      </c>
      <c r="I33" s="82">
        <v>0</v>
      </c>
      <c r="J33" s="82">
        <v>101865547</v>
      </c>
      <c r="K33" s="85">
        <v>0</v>
      </c>
      <c r="L33" s="82">
        <v>276020402</v>
      </c>
      <c r="M33" s="82">
        <v>0</v>
      </c>
      <c r="N33" s="82">
        <v>0</v>
      </c>
      <c r="O33" s="82">
        <v>0</v>
      </c>
      <c r="P33" s="83">
        <v>795114051</v>
      </c>
      <c r="Q33" s="61">
        <v>0</v>
      </c>
    </row>
    <row r="34" spans="1:16" s="99" customFormat="1" ht="20.25" customHeight="1" thickTop="1">
      <c r="A34" s="101"/>
      <c r="B34" s="60"/>
      <c r="C34" s="60">
        <v>2</v>
      </c>
      <c r="D34" s="60"/>
      <c r="E34" s="60"/>
      <c r="F34" s="68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9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7">
        <f t="shared" si="15"/>
        <v>22000000</v>
      </c>
    </row>
    <row r="35" spans="1:16" s="99" customFormat="1" ht="20.25" customHeight="1">
      <c r="A35" s="101"/>
      <c r="B35" s="60"/>
      <c r="C35" s="60"/>
      <c r="D35" s="60"/>
      <c r="E35" s="60"/>
      <c r="F35" s="67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9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7">
        <f t="shared" si="16"/>
        <v>22000000</v>
      </c>
    </row>
    <row r="36" spans="1:16" s="37" customFormat="1" ht="20.25" customHeight="1">
      <c r="A36" s="101"/>
      <c r="B36" s="60"/>
      <c r="C36" s="60"/>
      <c r="D36" s="60">
        <v>1</v>
      </c>
      <c r="E36" s="60"/>
      <c r="F36" s="69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1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9">
        <f t="shared" si="16"/>
        <v>22000000</v>
      </c>
    </row>
    <row r="37" spans="1:16" s="37" customFormat="1" ht="20.25" customHeight="1">
      <c r="A37" s="101"/>
      <c r="B37" s="60"/>
      <c r="C37" s="60"/>
      <c r="D37" s="60"/>
      <c r="E37" s="60">
        <v>1</v>
      </c>
      <c r="F37" s="69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1">
        <v>0</v>
      </c>
      <c r="L37" s="22">
        <v>0</v>
      </c>
      <c r="M37" s="22">
        <v>0</v>
      </c>
      <c r="N37" s="22">
        <v>0</v>
      </c>
      <c r="O37" s="22">
        <v>0</v>
      </c>
      <c r="P37" s="49">
        <v>22000000</v>
      </c>
    </row>
    <row r="38" spans="1:16" s="99" customFormat="1" ht="20.25" customHeight="1">
      <c r="A38" s="101"/>
      <c r="B38" s="60">
        <v>5</v>
      </c>
      <c r="C38" s="60"/>
      <c r="D38" s="60"/>
      <c r="E38" s="60"/>
      <c r="F38" s="67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9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7">
        <f t="shared" si="17"/>
        <v>11386404611</v>
      </c>
    </row>
    <row r="39" spans="1:16" s="99" customFormat="1" ht="20.25" customHeight="1">
      <c r="A39" s="101"/>
      <c r="B39" s="60"/>
      <c r="C39" s="60">
        <v>1</v>
      </c>
      <c r="D39" s="60"/>
      <c r="E39" s="60"/>
      <c r="F39" s="68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9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7">
        <f t="shared" si="18"/>
        <v>11386404611</v>
      </c>
    </row>
    <row r="40" spans="1:16" s="99" customFormat="1" ht="20.25" customHeight="1">
      <c r="A40" s="101"/>
      <c r="B40" s="60"/>
      <c r="C40" s="60"/>
      <c r="D40" s="60"/>
      <c r="E40" s="60"/>
      <c r="F40" s="67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9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7">
        <f t="shared" si="19"/>
        <v>11386404611</v>
      </c>
    </row>
    <row r="41" spans="1:16" s="37" customFormat="1" ht="36" customHeight="1">
      <c r="A41" s="101"/>
      <c r="B41" s="60"/>
      <c r="C41" s="60"/>
      <c r="D41" s="60">
        <v>1</v>
      </c>
      <c r="E41" s="60"/>
      <c r="F41" s="69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1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9">
        <f t="shared" si="20"/>
        <v>10000000</v>
      </c>
    </row>
    <row r="42" spans="1:16" s="37" customFormat="1" ht="20.25" customHeight="1">
      <c r="A42" s="101"/>
      <c r="B42" s="60"/>
      <c r="C42" s="60"/>
      <c r="D42" s="60"/>
      <c r="E42" s="60">
        <v>1</v>
      </c>
      <c r="F42" s="69" t="s">
        <v>63</v>
      </c>
      <c r="G42" s="22">
        <v>0</v>
      </c>
      <c r="H42" s="22">
        <v>14000000</v>
      </c>
      <c r="I42" s="22">
        <v>0</v>
      </c>
      <c r="J42" s="22">
        <v>0</v>
      </c>
      <c r="K42" s="61">
        <v>0</v>
      </c>
      <c r="L42" s="22">
        <v>4000000</v>
      </c>
      <c r="M42" s="22">
        <v>0</v>
      </c>
      <c r="N42" s="22">
        <v>0</v>
      </c>
      <c r="O42" s="22">
        <v>0</v>
      </c>
      <c r="P42" s="49">
        <v>10000000</v>
      </c>
    </row>
    <row r="43" spans="1:16" s="37" customFormat="1" ht="20.25" customHeight="1">
      <c r="A43" s="101"/>
      <c r="B43" s="60"/>
      <c r="C43" s="60"/>
      <c r="D43" s="60">
        <v>2</v>
      </c>
      <c r="E43" s="60"/>
      <c r="F43" s="69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1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9">
        <f t="shared" si="21"/>
        <v>0</v>
      </c>
    </row>
    <row r="44" spans="1:16" s="37" customFormat="1" ht="20.25" customHeight="1">
      <c r="A44" s="101"/>
      <c r="B44" s="60"/>
      <c r="C44" s="60"/>
      <c r="D44" s="60"/>
      <c r="E44" s="60">
        <v>1</v>
      </c>
      <c r="F44" s="69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1">
        <v>0</v>
      </c>
      <c r="L44" s="22">
        <v>4708321000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60"/>
      <c r="C45" s="60"/>
      <c r="D45" s="60">
        <v>4</v>
      </c>
      <c r="E45" s="60"/>
      <c r="F45" s="69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1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9">
        <f t="shared" si="22"/>
        <v>11376404611</v>
      </c>
    </row>
    <row r="46" spans="1:17" s="37" customFormat="1" ht="35.25" customHeight="1">
      <c r="A46" s="101"/>
      <c r="B46" s="60"/>
      <c r="C46" s="60"/>
      <c r="D46" s="60"/>
      <c r="E46" s="60">
        <v>1</v>
      </c>
      <c r="F46" s="69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1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9">
        <v>858377190</v>
      </c>
      <c r="Q46" s="61">
        <v>0</v>
      </c>
    </row>
    <row r="47" spans="1:16" s="37" customFormat="1" ht="20.25" customHeight="1">
      <c r="A47" s="101"/>
      <c r="B47" s="60"/>
      <c r="C47" s="60"/>
      <c r="D47" s="60"/>
      <c r="E47" s="60">
        <v>2</v>
      </c>
      <c r="F47" s="69" t="s">
        <v>66</v>
      </c>
      <c r="G47" s="22">
        <v>0</v>
      </c>
      <c r="H47" s="22">
        <v>387041738</v>
      </c>
      <c r="I47" s="22">
        <v>0</v>
      </c>
      <c r="J47" s="22">
        <v>0</v>
      </c>
      <c r="K47" s="61">
        <v>0</v>
      </c>
      <c r="L47" s="22">
        <v>387041738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60"/>
      <c r="C48" s="60"/>
      <c r="D48" s="60"/>
      <c r="E48" s="60">
        <v>3</v>
      </c>
      <c r="F48" s="69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1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9">
        <v>10518027421</v>
      </c>
    </row>
    <row r="49" spans="1:16" s="99" customFormat="1" ht="20.25" customHeight="1">
      <c r="A49" s="101"/>
      <c r="B49" s="60"/>
      <c r="C49" s="60">
        <v>2</v>
      </c>
      <c r="D49" s="60"/>
      <c r="E49" s="60"/>
      <c r="F49" s="68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9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7">
        <f t="shared" si="24"/>
        <v>0</v>
      </c>
    </row>
    <row r="50" spans="1:17" s="99" customFormat="1" ht="20.25" customHeight="1">
      <c r="A50" s="101"/>
      <c r="B50" s="60"/>
      <c r="C50" s="60"/>
      <c r="D50" s="60"/>
      <c r="E50" s="60"/>
      <c r="F50" s="67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9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7">
        <f t="shared" si="24"/>
        <v>0</v>
      </c>
      <c r="Q50" s="59">
        <f>Q51</f>
        <v>0</v>
      </c>
    </row>
    <row r="51" spans="1:16" s="37" customFormat="1" ht="20.25" customHeight="1">
      <c r="A51" s="101"/>
      <c r="B51" s="60"/>
      <c r="C51" s="60"/>
      <c r="D51" s="60">
        <v>1</v>
      </c>
      <c r="E51" s="60"/>
      <c r="F51" s="69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1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9">
        <f t="shared" si="24"/>
        <v>0</v>
      </c>
    </row>
    <row r="52" spans="1:16" s="37" customFormat="1" ht="22.5" customHeight="1">
      <c r="A52" s="101"/>
      <c r="B52" s="60"/>
      <c r="C52" s="60"/>
      <c r="D52" s="60"/>
      <c r="E52" s="60">
        <v>1</v>
      </c>
      <c r="F52" s="69" t="s">
        <v>66</v>
      </c>
      <c r="G52" s="22">
        <v>0</v>
      </c>
      <c r="H52" s="22">
        <v>68569200</v>
      </c>
      <c r="I52" s="22">
        <v>0</v>
      </c>
      <c r="J52" s="22">
        <v>0</v>
      </c>
      <c r="K52" s="61">
        <v>0</v>
      </c>
      <c r="L52" s="22">
        <v>68569200</v>
      </c>
      <c r="M52" s="22">
        <v>0</v>
      </c>
      <c r="N52" s="22">
        <v>0</v>
      </c>
      <c r="O52" s="22">
        <v>0</v>
      </c>
      <c r="P52" s="49">
        <v>0</v>
      </c>
    </row>
    <row r="53" spans="1:18" ht="23.25" customHeight="1">
      <c r="A53" s="101"/>
      <c r="B53" s="60"/>
      <c r="C53" s="60"/>
      <c r="D53" s="60"/>
      <c r="E53" s="60"/>
      <c r="F53" s="91"/>
      <c r="G53" s="90"/>
      <c r="H53" s="90"/>
      <c r="I53" s="90"/>
      <c r="J53" s="90"/>
      <c r="K53" s="79"/>
      <c r="L53" s="90"/>
      <c r="M53" s="90"/>
      <c r="N53" s="90"/>
      <c r="O53" s="90"/>
      <c r="P53" s="95"/>
      <c r="Q53" s="55"/>
      <c r="R53" s="55"/>
    </row>
    <row r="54" spans="1:18" ht="22.5" customHeight="1">
      <c r="A54" s="101"/>
      <c r="B54" s="60"/>
      <c r="C54" s="60"/>
      <c r="D54" s="102"/>
      <c r="E54" s="102"/>
      <c r="F54" s="90"/>
      <c r="G54" s="90"/>
      <c r="H54" s="90"/>
      <c r="I54" s="90"/>
      <c r="J54" s="90"/>
      <c r="K54" s="79"/>
      <c r="L54" s="90"/>
      <c r="M54" s="90"/>
      <c r="N54" s="90"/>
      <c r="O54" s="90"/>
      <c r="P54" s="95"/>
      <c r="Q54" s="55"/>
      <c r="R54" s="55"/>
    </row>
    <row r="55" spans="1:18" ht="22.5" customHeight="1">
      <c r="A55" s="101"/>
      <c r="B55" s="103"/>
      <c r="C55" s="103"/>
      <c r="D55" s="103"/>
      <c r="E55" s="103"/>
      <c r="F55" s="92"/>
      <c r="G55" s="90"/>
      <c r="H55" s="90"/>
      <c r="I55" s="90"/>
      <c r="J55" s="90"/>
      <c r="K55" s="79"/>
      <c r="L55" s="90"/>
      <c r="M55" s="90"/>
      <c r="N55" s="90"/>
      <c r="O55" s="90"/>
      <c r="P55" s="95"/>
      <c r="Q55" s="55"/>
      <c r="R55" s="55"/>
    </row>
    <row r="56" spans="1:18" ht="22.5" customHeight="1">
      <c r="A56" s="101"/>
      <c r="B56" s="103"/>
      <c r="C56" s="103"/>
      <c r="D56" s="103"/>
      <c r="E56" s="103"/>
      <c r="F56" s="92"/>
      <c r="G56" s="90"/>
      <c r="H56" s="90"/>
      <c r="I56" s="90"/>
      <c r="J56" s="90"/>
      <c r="K56" s="79"/>
      <c r="L56" s="90"/>
      <c r="M56" s="90"/>
      <c r="N56" s="90"/>
      <c r="O56" s="90"/>
      <c r="P56" s="95"/>
      <c r="Q56" s="55"/>
      <c r="R56" s="55"/>
    </row>
    <row r="57" spans="1:16" ht="22.5" customHeight="1">
      <c r="A57" s="101"/>
      <c r="B57" s="103"/>
      <c r="C57" s="103"/>
      <c r="D57" s="103"/>
      <c r="E57" s="103"/>
      <c r="F57" s="92"/>
      <c r="G57" s="90"/>
      <c r="H57" s="90"/>
      <c r="I57" s="90"/>
      <c r="J57" s="90"/>
      <c r="K57" s="79"/>
      <c r="L57" s="90"/>
      <c r="M57" s="90"/>
      <c r="N57" s="90"/>
      <c r="O57" s="90"/>
      <c r="P57" s="95"/>
    </row>
    <row r="58" spans="1:16" ht="22.5" customHeight="1">
      <c r="A58" s="101"/>
      <c r="B58" s="103"/>
      <c r="C58" s="103"/>
      <c r="D58" s="103"/>
      <c r="E58" s="103"/>
      <c r="F58" s="92"/>
      <c r="G58" s="90"/>
      <c r="H58" s="90"/>
      <c r="I58" s="90"/>
      <c r="J58" s="90"/>
      <c r="K58" s="79"/>
      <c r="L58" s="90"/>
      <c r="M58" s="90"/>
      <c r="N58" s="90"/>
      <c r="O58" s="90"/>
      <c r="P58" s="95"/>
    </row>
    <row r="59" spans="1:16" ht="22.5" customHeight="1">
      <c r="A59" s="101"/>
      <c r="B59" s="103"/>
      <c r="C59" s="103"/>
      <c r="D59" s="103"/>
      <c r="E59" s="103"/>
      <c r="F59" s="92"/>
      <c r="G59" s="90"/>
      <c r="H59" s="90"/>
      <c r="I59" s="90"/>
      <c r="J59" s="90"/>
      <c r="K59" s="79"/>
      <c r="L59" s="90"/>
      <c r="M59" s="90"/>
      <c r="N59" s="90"/>
      <c r="O59" s="90"/>
      <c r="P59" s="95"/>
    </row>
    <row r="60" spans="1:16" ht="35.25" customHeight="1" thickBot="1">
      <c r="A60" s="100"/>
      <c r="B60" s="104"/>
      <c r="C60" s="104"/>
      <c r="D60" s="104"/>
      <c r="E60" s="104"/>
      <c r="F60" s="94"/>
      <c r="G60" s="93"/>
      <c r="H60" s="93"/>
      <c r="I60" s="93"/>
      <c r="J60" s="93"/>
      <c r="K60" s="80"/>
      <c r="L60" s="93"/>
      <c r="M60" s="93"/>
      <c r="N60" s="93"/>
      <c r="O60" s="93"/>
      <c r="P60" s="96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SheetLayoutView="100" workbookViewId="0" topLeftCell="A1">
      <pane xSplit="8" ySplit="6" topLeftCell="I69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83" sqref="A83:IV83"/>
    </sheetView>
  </sheetViews>
  <sheetFormatPr defaultColWidth="9.00390625" defaultRowHeight="16.5"/>
  <cols>
    <col min="1" max="1" width="2.875" style="227" customWidth="1"/>
    <col min="2" max="2" width="2.75390625" style="227" customWidth="1"/>
    <col min="3" max="5" width="2.625" style="227" customWidth="1"/>
    <col min="6" max="6" width="22.625" style="7" customWidth="1"/>
    <col min="7" max="7" width="14.875" style="37" customWidth="1"/>
    <col min="8" max="8" width="15.875" style="37" customWidth="1"/>
    <col min="9" max="9" width="10.625" style="37" customWidth="1"/>
    <col min="10" max="10" width="13.625" style="37" customWidth="1"/>
    <col min="11" max="12" width="14.875" style="37" customWidth="1"/>
    <col min="13" max="15" width="14.75390625" style="37" customWidth="1"/>
    <col min="16" max="16" width="14.875" style="37" customWidth="1"/>
    <col min="17" max="17" width="9.00390625" style="37" hidden="1" customWidth="1"/>
    <col min="18" max="16384" width="9.00390625" style="37" customWidth="1"/>
  </cols>
  <sheetData>
    <row r="1" spans="1:11" s="10" customFormat="1" ht="15.75" customHeight="1">
      <c r="A1" s="219"/>
      <c r="B1" s="220"/>
      <c r="C1" s="220"/>
      <c r="D1" s="220"/>
      <c r="E1" s="220"/>
      <c r="F1" s="9"/>
      <c r="G1" s="9"/>
      <c r="H1" s="9"/>
      <c r="I1" s="9"/>
      <c r="J1" s="33" t="s">
        <v>102</v>
      </c>
      <c r="K1" s="34" t="s">
        <v>103</v>
      </c>
    </row>
    <row r="2" spans="1:11" s="8" customFormat="1" ht="25.5" customHeight="1">
      <c r="A2" s="219"/>
      <c r="B2" s="219"/>
      <c r="C2" s="219"/>
      <c r="D2" s="219"/>
      <c r="E2" s="219"/>
      <c r="F2" s="28"/>
      <c r="G2" s="28"/>
      <c r="H2" s="28"/>
      <c r="I2" s="28"/>
      <c r="J2" s="2" t="s">
        <v>104</v>
      </c>
      <c r="K2" s="35" t="s">
        <v>157</v>
      </c>
    </row>
    <row r="3" spans="1:11" s="8" customFormat="1" ht="25.5" customHeight="1">
      <c r="A3" s="219"/>
      <c r="B3" s="219"/>
      <c r="C3" s="219"/>
      <c r="D3" s="219"/>
      <c r="E3" s="219"/>
      <c r="F3" s="28"/>
      <c r="G3" s="28"/>
      <c r="H3" s="52"/>
      <c r="J3" s="2" t="s">
        <v>105</v>
      </c>
      <c r="K3" s="35" t="s">
        <v>106</v>
      </c>
    </row>
    <row r="4" spans="1:16" ht="16.5" customHeight="1" thickBot="1">
      <c r="A4" s="335"/>
      <c r="B4" s="335"/>
      <c r="C4" s="335"/>
      <c r="D4" s="335"/>
      <c r="E4" s="335"/>
      <c r="F4" s="37"/>
      <c r="G4" s="39"/>
      <c r="J4" s="53" t="s">
        <v>107</v>
      </c>
      <c r="K4" s="41" t="s">
        <v>162</v>
      </c>
      <c r="P4" s="40" t="s">
        <v>1</v>
      </c>
    </row>
    <row r="5" spans="1:16" ht="24" customHeight="1">
      <c r="A5" s="298" t="s">
        <v>0</v>
      </c>
      <c r="B5" s="314" t="s">
        <v>137</v>
      </c>
      <c r="C5" s="315"/>
      <c r="D5" s="315"/>
      <c r="E5" s="315"/>
      <c r="F5" s="316"/>
      <c r="G5" s="337" t="s">
        <v>2</v>
      </c>
      <c r="H5" s="339"/>
      <c r="I5" s="337" t="s">
        <v>108</v>
      </c>
      <c r="J5" s="339"/>
      <c r="K5" s="338" t="s">
        <v>3</v>
      </c>
      <c r="L5" s="339"/>
      <c r="M5" s="337" t="s">
        <v>9</v>
      </c>
      <c r="N5" s="339"/>
      <c r="O5" s="337" t="s">
        <v>4</v>
      </c>
      <c r="P5" s="338"/>
    </row>
    <row r="6" spans="1:16" ht="24" customHeight="1">
      <c r="A6" s="336"/>
      <c r="B6" s="253" t="s">
        <v>10</v>
      </c>
      <c r="C6" s="253" t="s">
        <v>11</v>
      </c>
      <c r="D6" s="253" t="s">
        <v>12</v>
      </c>
      <c r="E6" s="253" t="s">
        <v>13</v>
      </c>
      <c r="F6" s="42" t="s">
        <v>152</v>
      </c>
      <c r="G6" s="42" t="s">
        <v>109</v>
      </c>
      <c r="H6" s="42" t="s">
        <v>14</v>
      </c>
      <c r="I6" s="42" t="s">
        <v>109</v>
      </c>
      <c r="J6" s="43" t="s">
        <v>14</v>
      </c>
      <c r="K6" s="44" t="s">
        <v>109</v>
      </c>
      <c r="L6" s="42" t="s">
        <v>14</v>
      </c>
      <c r="M6" s="42" t="s">
        <v>109</v>
      </c>
      <c r="N6" s="42" t="s">
        <v>14</v>
      </c>
      <c r="O6" s="42" t="s">
        <v>109</v>
      </c>
      <c r="P6" s="45" t="s">
        <v>14</v>
      </c>
    </row>
    <row r="7" spans="1:17" s="27" customFormat="1" ht="24" customHeight="1">
      <c r="A7" s="255">
        <v>96</v>
      </c>
      <c r="B7" s="270"/>
      <c r="C7" s="271"/>
      <c r="D7" s="271"/>
      <c r="E7" s="271"/>
      <c r="F7" s="252" t="s">
        <v>153</v>
      </c>
      <c r="G7" s="340">
        <f aca="true" t="shared" si="0" ref="G7:P7">G11+G39+G53+G63+G78</f>
        <v>1096874023</v>
      </c>
      <c r="H7" s="340">
        <f t="shared" si="0"/>
        <v>10237046807</v>
      </c>
      <c r="I7" s="340">
        <f t="shared" si="0"/>
        <v>0</v>
      </c>
      <c r="J7" s="350">
        <f t="shared" si="0"/>
        <v>333427197</v>
      </c>
      <c r="K7" s="351">
        <f t="shared" si="0"/>
        <v>1032383249</v>
      </c>
      <c r="L7" s="340">
        <f t="shared" si="0"/>
        <v>5175273896</v>
      </c>
      <c r="M7" s="352">
        <f t="shared" si="0"/>
        <v>0</v>
      </c>
      <c r="N7" s="352">
        <f t="shared" si="0"/>
        <v>0</v>
      </c>
      <c r="O7" s="340">
        <f t="shared" si="0"/>
        <v>64490774</v>
      </c>
      <c r="P7" s="353">
        <f t="shared" si="0"/>
        <v>4728345714</v>
      </c>
      <c r="Q7" s="57">
        <f>Q11+Q24+Q43+Q49+Q58</f>
        <v>30</v>
      </c>
    </row>
    <row r="8" spans="2:16" s="178" customFormat="1" ht="21" customHeight="1" hidden="1">
      <c r="B8" s="272"/>
      <c r="C8" s="273"/>
      <c r="D8" s="273"/>
      <c r="E8" s="273"/>
      <c r="F8" s="179" t="s">
        <v>110</v>
      </c>
      <c r="G8" s="354">
        <f aca="true" t="shared" si="1" ref="G8:P8">SUM(G9:G10)</f>
        <v>1096874023</v>
      </c>
      <c r="H8" s="354">
        <f t="shared" si="1"/>
        <v>10237046807</v>
      </c>
      <c r="I8" s="354">
        <f t="shared" si="1"/>
        <v>0</v>
      </c>
      <c r="J8" s="354">
        <f t="shared" si="1"/>
        <v>333427197</v>
      </c>
      <c r="K8" s="355">
        <f t="shared" si="1"/>
        <v>1032383249</v>
      </c>
      <c r="L8" s="354">
        <f t="shared" si="1"/>
        <v>5175273896</v>
      </c>
      <c r="M8" s="354">
        <f t="shared" si="1"/>
        <v>0</v>
      </c>
      <c r="N8" s="354">
        <f t="shared" si="1"/>
        <v>0</v>
      </c>
      <c r="O8" s="354">
        <f t="shared" si="1"/>
        <v>64490774</v>
      </c>
      <c r="P8" s="356">
        <f t="shared" si="1"/>
        <v>4728345714</v>
      </c>
    </row>
    <row r="9" spans="1:17" s="182" customFormat="1" ht="21.75" customHeight="1" hidden="1">
      <c r="A9" s="221"/>
      <c r="B9" s="221"/>
      <c r="C9" s="274"/>
      <c r="D9" s="274"/>
      <c r="E9" s="274"/>
      <c r="F9" s="180" t="s">
        <v>111</v>
      </c>
      <c r="G9" s="357">
        <f aca="true" t="shared" si="2" ref="G9:N10">G13+G41+G55+G65+G80</f>
        <v>146016649</v>
      </c>
      <c r="H9" s="357">
        <f t="shared" si="2"/>
        <v>1413432863</v>
      </c>
      <c r="I9" s="357">
        <f t="shared" si="2"/>
        <v>0</v>
      </c>
      <c r="J9" s="357">
        <f t="shared" si="2"/>
        <v>20528955</v>
      </c>
      <c r="K9" s="358">
        <f t="shared" si="2"/>
        <v>146016649</v>
      </c>
      <c r="L9" s="357">
        <f t="shared" si="2"/>
        <v>1202434459</v>
      </c>
      <c r="M9" s="357">
        <f t="shared" si="2"/>
        <v>0</v>
      </c>
      <c r="N9" s="357">
        <f t="shared" si="2"/>
        <v>0</v>
      </c>
      <c r="O9" s="357">
        <f>G9-I9-K9+M9</f>
        <v>0</v>
      </c>
      <c r="P9" s="359">
        <f>H9-J9-L9+N9</f>
        <v>190469449</v>
      </c>
      <c r="Q9" s="181"/>
    </row>
    <row r="10" spans="1:17" s="185" customFormat="1" ht="21.75" customHeight="1" hidden="1">
      <c r="A10" s="222"/>
      <c r="B10" s="222"/>
      <c r="C10" s="275"/>
      <c r="D10" s="275"/>
      <c r="E10" s="275"/>
      <c r="F10" s="183" t="s">
        <v>112</v>
      </c>
      <c r="G10" s="360">
        <f t="shared" si="2"/>
        <v>950857374</v>
      </c>
      <c r="H10" s="360">
        <f t="shared" si="2"/>
        <v>8823613944</v>
      </c>
      <c r="I10" s="360">
        <f t="shared" si="2"/>
        <v>0</v>
      </c>
      <c r="J10" s="360">
        <f t="shared" si="2"/>
        <v>312898242</v>
      </c>
      <c r="K10" s="361">
        <f t="shared" si="2"/>
        <v>886366600</v>
      </c>
      <c r="L10" s="360">
        <f t="shared" si="2"/>
        <v>3972839437</v>
      </c>
      <c r="M10" s="360">
        <f t="shared" si="2"/>
        <v>0</v>
      </c>
      <c r="N10" s="360">
        <f t="shared" si="2"/>
        <v>0</v>
      </c>
      <c r="O10" s="360">
        <f>G10-I10-K10+M10</f>
        <v>64490774</v>
      </c>
      <c r="P10" s="362">
        <f>H10-J10-L10+N10</f>
        <v>4537876265</v>
      </c>
      <c r="Q10" s="184"/>
    </row>
    <row r="11" spans="1:16" s="173" customFormat="1" ht="20.25" customHeight="1">
      <c r="A11" s="186"/>
      <c r="B11" s="186">
        <v>1</v>
      </c>
      <c r="C11" s="276"/>
      <c r="D11" s="276"/>
      <c r="E11" s="276"/>
      <c r="F11" s="171" t="s">
        <v>39</v>
      </c>
      <c r="G11" s="363">
        <f>G15+G21+G27+G33</f>
        <v>0</v>
      </c>
      <c r="H11" s="363">
        <f aca="true" t="shared" si="3" ref="H11:P11">H15+H21+H27+H33</f>
        <v>560424423</v>
      </c>
      <c r="I11" s="363">
        <f t="shared" si="3"/>
        <v>0</v>
      </c>
      <c r="J11" s="363">
        <f t="shared" si="3"/>
        <v>44883221</v>
      </c>
      <c r="K11" s="364">
        <f t="shared" si="3"/>
        <v>0</v>
      </c>
      <c r="L11" s="363">
        <f t="shared" si="3"/>
        <v>242979538</v>
      </c>
      <c r="M11" s="365">
        <f t="shared" si="3"/>
        <v>0</v>
      </c>
      <c r="N11" s="365">
        <f t="shared" si="3"/>
        <v>0</v>
      </c>
      <c r="O11" s="363">
        <f t="shared" si="3"/>
        <v>0</v>
      </c>
      <c r="P11" s="366">
        <f t="shared" si="3"/>
        <v>272561664</v>
      </c>
    </row>
    <row r="12" spans="1:16" s="189" customFormat="1" ht="21" customHeight="1" hidden="1">
      <c r="A12" s="187"/>
      <c r="B12" s="199"/>
      <c r="C12" s="200"/>
      <c r="D12" s="200"/>
      <c r="E12" s="200"/>
      <c r="F12" s="188" t="s">
        <v>113</v>
      </c>
      <c r="G12" s="367">
        <f aca="true" t="shared" si="4" ref="G12:P12">SUM(G13:G14)</f>
        <v>0</v>
      </c>
      <c r="H12" s="367">
        <f t="shared" si="4"/>
        <v>560424423</v>
      </c>
      <c r="I12" s="367">
        <f t="shared" si="4"/>
        <v>0</v>
      </c>
      <c r="J12" s="367">
        <f t="shared" si="4"/>
        <v>44883221</v>
      </c>
      <c r="K12" s="368">
        <f t="shared" si="4"/>
        <v>0</v>
      </c>
      <c r="L12" s="367">
        <f t="shared" si="4"/>
        <v>242979538</v>
      </c>
      <c r="M12" s="367">
        <f t="shared" si="4"/>
        <v>0</v>
      </c>
      <c r="N12" s="367">
        <f t="shared" si="4"/>
        <v>0</v>
      </c>
      <c r="O12" s="367">
        <f t="shared" si="4"/>
        <v>0</v>
      </c>
      <c r="P12" s="369">
        <f t="shared" si="4"/>
        <v>272561664</v>
      </c>
    </row>
    <row r="13" spans="1:17" s="192" customFormat="1" ht="21.75" customHeight="1" hidden="1">
      <c r="A13" s="202"/>
      <c r="B13" s="202"/>
      <c r="C13" s="203"/>
      <c r="D13" s="203"/>
      <c r="E13" s="203"/>
      <c r="F13" s="190" t="s">
        <v>94</v>
      </c>
      <c r="G13" s="370">
        <f>G19+G25+G31+G37</f>
        <v>0</v>
      </c>
      <c r="H13" s="370">
        <f aca="true" t="shared" si="5" ref="H13:N13">H19+H25+H31+H37</f>
        <v>222950955</v>
      </c>
      <c r="I13" s="370">
        <f t="shared" si="5"/>
        <v>0</v>
      </c>
      <c r="J13" s="370">
        <f t="shared" si="5"/>
        <v>18000000</v>
      </c>
      <c r="K13" s="371">
        <f t="shared" si="5"/>
        <v>0</v>
      </c>
      <c r="L13" s="370">
        <f t="shared" si="5"/>
        <v>102690000</v>
      </c>
      <c r="M13" s="370">
        <f t="shared" si="5"/>
        <v>0</v>
      </c>
      <c r="N13" s="370">
        <f t="shared" si="5"/>
        <v>0</v>
      </c>
      <c r="O13" s="370">
        <f>G13-I13-K13+M13</f>
        <v>0</v>
      </c>
      <c r="P13" s="372">
        <f>H13-J13-L13+N13</f>
        <v>102260955</v>
      </c>
      <c r="Q13" s="191"/>
    </row>
    <row r="14" spans="1:17" s="195" customFormat="1" ht="21.75" customHeight="1" hidden="1">
      <c r="A14" s="205"/>
      <c r="B14" s="205"/>
      <c r="C14" s="206"/>
      <c r="D14" s="206"/>
      <c r="E14" s="206"/>
      <c r="F14" s="193" t="s">
        <v>99</v>
      </c>
      <c r="G14" s="373">
        <f>G20+G26+G32+G38</f>
        <v>0</v>
      </c>
      <c r="H14" s="373">
        <f aca="true" t="shared" si="6" ref="H14:N14">H20+H26+H32+H38</f>
        <v>337473468</v>
      </c>
      <c r="I14" s="373">
        <f t="shared" si="6"/>
        <v>0</v>
      </c>
      <c r="J14" s="373">
        <f t="shared" si="6"/>
        <v>26883221</v>
      </c>
      <c r="K14" s="374">
        <f t="shared" si="6"/>
        <v>0</v>
      </c>
      <c r="L14" s="373">
        <f t="shared" si="6"/>
        <v>140289538</v>
      </c>
      <c r="M14" s="373">
        <f t="shared" si="6"/>
        <v>0</v>
      </c>
      <c r="N14" s="373">
        <f t="shared" si="6"/>
        <v>0</v>
      </c>
      <c r="O14" s="373">
        <f>G14-I14-K14+M14</f>
        <v>0</v>
      </c>
      <c r="P14" s="375">
        <f>H14-J14-L14+N14</f>
        <v>170300709</v>
      </c>
      <c r="Q14" s="194"/>
    </row>
    <row r="15" spans="1:16" s="108" customFormat="1" ht="20.25" customHeight="1">
      <c r="A15" s="223"/>
      <c r="B15" s="223"/>
      <c r="C15" s="277">
        <v>1</v>
      </c>
      <c r="D15" s="277"/>
      <c r="E15" s="277"/>
      <c r="F15" s="109" t="s">
        <v>114</v>
      </c>
      <c r="G15" s="376">
        <f aca="true" t="shared" si="7" ref="G15:P17">G16</f>
        <v>0</v>
      </c>
      <c r="H15" s="376">
        <f t="shared" si="7"/>
        <v>222950955</v>
      </c>
      <c r="I15" s="376">
        <f t="shared" si="7"/>
        <v>0</v>
      </c>
      <c r="J15" s="376">
        <f t="shared" si="7"/>
        <v>18000000</v>
      </c>
      <c r="K15" s="377">
        <f t="shared" si="7"/>
        <v>0</v>
      </c>
      <c r="L15" s="376">
        <f t="shared" si="7"/>
        <v>102690000</v>
      </c>
      <c r="M15" s="378">
        <f t="shared" si="7"/>
        <v>0</v>
      </c>
      <c r="N15" s="378">
        <f t="shared" si="7"/>
        <v>0</v>
      </c>
      <c r="O15" s="376">
        <f t="shared" si="7"/>
        <v>0</v>
      </c>
      <c r="P15" s="379">
        <f t="shared" si="7"/>
        <v>102260955</v>
      </c>
    </row>
    <row r="16" spans="1:16" s="108" customFormat="1" ht="21" customHeight="1">
      <c r="A16" s="223"/>
      <c r="B16" s="223"/>
      <c r="C16" s="277"/>
      <c r="D16" s="277"/>
      <c r="E16" s="277"/>
      <c r="F16" s="254" t="s">
        <v>41</v>
      </c>
      <c r="G16" s="376">
        <f t="shared" si="7"/>
        <v>0</v>
      </c>
      <c r="H16" s="376">
        <f t="shared" si="7"/>
        <v>222950955</v>
      </c>
      <c r="I16" s="376">
        <f t="shared" si="7"/>
        <v>0</v>
      </c>
      <c r="J16" s="376">
        <f t="shared" si="7"/>
        <v>18000000</v>
      </c>
      <c r="K16" s="377">
        <f t="shared" si="7"/>
        <v>0</v>
      </c>
      <c r="L16" s="376">
        <f t="shared" si="7"/>
        <v>102690000</v>
      </c>
      <c r="M16" s="378">
        <f t="shared" si="7"/>
        <v>0</v>
      </c>
      <c r="N16" s="378">
        <f t="shared" si="7"/>
        <v>0</v>
      </c>
      <c r="O16" s="376">
        <f t="shared" si="7"/>
        <v>0</v>
      </c>
      <c r="P16" s="379">
        <f t="shared" si="7"/>
        <v>102260955</v>
      </c>
    </row>
    <row r="17" spans="1:16" s="112" customFormat="1" ht="36.75" customHeight="1">
      <c r="A17" s="223"/>
      <c r="B17" s="223"/>
      <c r="C17" s="277"/>
      <c r="D17" s="277">
        <v>1</v>
      </c>
      <c r="E17" s="277"/>
      <c r="F17" s="416" t="s">
        <v>115</v>
      </c>
      <c r="G17" s="380">
        <f t="shared" si="7"/>
        <v>0</v>
      </c>
      <c r="H17" s="380">
        <f t="shared" si="7"/>
        <v>222950955</v>
      </c>
      <c r="I17" s="380">
        <f t="shared" si="7"/>
        <v>0</v>
      </c>
      <c r="J17" s="380">
        <f t="shared" si="7"/>
        <v>18000000</v>
      </c>
      <c r="K17" s="381">
        <f t="shared" si="7"/>
        <v>0</v>
      </c>
      <c r="L17" s="380">
        <f t="shared" si="7"/>
        <v>102690000</v>
      </c>
      <c r="M17" s="382">
        <f t="shared" si="7"/>
        <v>0</v>
      </c>
      <c r="N17" s="382">
        <f t="shared" si="7"/>
        <v>0</v>
      </c>
      <c r="O17" s="380">
        <f t="shared" si="7"/>
        <v>0</v>
      </c>
      <c r="P17" s="383">
        <f t="shared" si="7"/>
        <v>102260955</v>
      </c>
    </row>
    <row r="18" spans="1:17" s="117" customFormat="1" ht="36.75" customHeight="1">
      <c r="A18" s="186"/>
      <c r="B18" s="186"/>
      <c r="C18" s="276"/>
      <c r="D18" s="276"/>
      <c r="E18" s="276">
        <v>1</v>
      </c>
      <c r="F18" s="417" t="s">
        <v>169</v>
      </c>
      <c r="G18" s="384">
        <f>G19+G20</f>
        <v>0</v>
      </c>
      <c r="H18" s="384">
        <f aca="true" t="shared" si="8" ref="H18:N18">H19+H20</f>
        <v>222950955</v>
      </c>
      <c r="I18" s="384">
        <f t="shared" si="8"/>
        <v>0</v>
      </c>
      <c r="J18" s="384">
        <f t="shared" si="8"/>
        <v>18000000</v>
      </c>
      <c r="K18" s="385">
        <f t="shared" si="8"/>
        <v>0</v>
      </c>
      <c r="L18" s="384">
        <f t="shared" si="8"/>
        <v>102690000</v>
      </c>
      <c r="M18" s="386">
        <f t="shared" si="8"/>
        <v>0</v>
      </c>
      <c r="N18" s="386">
        <f t="shared" si="8"/>
        <v>0</v>
      </c>
      <c r="O18" s="384">
        <f aca="true" t="shared" si="9" ref="O18:P20">G18-I18-K18+M18</f>
        <v>0</v>
      </c>
      <c r="P18" s="387">
        <f t="shared" si="9"/>
        <v>102260955</v>
      </c>
      <c r="Q18" s="116">
        <f>Q23</f>
        <v>0</v>
      </c>
    </row>
    <row r="19" spans="1:17" s="198" customFormat="1" ht="21.75" customHeight="1" hidden="1">
      <c r="A19" s="208"/>
      <c r="B19" s="208"/>
      <c r="C19" s="209"/>
      <c r="D19" s="209"/>
      <c r="E19" s="209"/>
      <c r="F19" s="196" t="s">
        <v>100</v>
      </c>
      <c r="G19" s="388">
        <v>0</v>
      </c>
      <c r="H19" s="388">
        <v>222950955</v>
      </c>
      <c r="I19" s="388">
        <v>0</v>
      </c>
      <c r="J19" s="388">
        <v>18000000</v>
      </c>
      <c r="K19" s="389">
        <v>0</v>
      </c>
      <c r="L19" s="388">
        <v>102690000</v>
      </c>
      <c r="M19" s="388">
        <v>0</v>
      </c>
      <c r="N19" s="388">
        <f>-M19</f>
        <v>0</v>
      </c>
      <c r="O19" s="390">
        <f t="shared" si="9"/>
        <v>0</v>
      </c>
      <c r="P19" s="390">
        <f t="shared" si="9"/>
        <v>102260955</v>
      </c>
      <c r="Q19" s="197"/>
    </row>
    <row r="20" spans="1:17" s="121" customFormat="1" ht="21.75" customHeight="1" hidden="1">
      <c r="A20" s="175"/>
      <c r="B20" s="175"/>
      <c r="C20" s="176"/>
      <c r="D20" s="176"/>
      <c r="E20" s="176"/>
      <c r="F20" s="119" t="s">
        <v>99</v>
      </c>
      <c r="G20" s="391"/>
      <c r="H20" s="391">
        <v>0</v>
      </c>
      <c r="I20" s="391"/>
      <c r="J20" s="391"/>
      <c r="K20" s="392"/>
      <c r="L20" s="391"/>
      <c r="M20" s="391"/>
      <c r="N20" s="391">
        <f>-M20</f>
        <v>0</v>
      </c>
      <c r="O20" s="393">
        <f t="shared" si="9"/>
        <v>0</v>
      </c>
      <c r="P20" s="393">
        <f t="shared" si="9"/>
        <v>0</v>
      </c>
      <c r="Q20" s="120"/>
    </row>
    <row r="21" spans="1:16" s="108" customFormat="1" ht="21" customHeight="1">
      <c r="A21" s="223"/>
      <c r="B21" s="223"/>
      <c r="C21" s="277">
        <v>2</v>
      </c>
      <c r="D21" s="277"/>
      <c r="E21" s="277"/>
      <c r="F21" s="109" t="s">
        <v>116</v>
      </c>
      <c r="G21" s="376">
        <f aca="true" t="shared" si="10" ref="G21:P23">G22</f>
        <v>0</v>
      </c>
      <c r="H21" s="376">
        <f t="shared" si="10"/>
        <v>26979158</v>
      </c>
      <c r="I21" s="376">
        <f t="shared" si="10"/>
        <v>0</v>
      </c>
      <c r="J21" s="376">
        <f t="shared" si="10"/>
        <v>25405583</v>
      </c>
      <c r="K21" s="377">
        <f t="shared" si="10"/>
        <v>0</v>
      </c>
      <c r="L21" s="376">
        <f t="shared" si="10"/>
        <v>1573575</v>
      </c>
      <c r="M21" s="378">
        <f t="shared" si="10"/>
        <v>0</v>
      </c>
      <c r="N21" s="378">
        <f t="shared" si="10"/>
        <v>0</v>
      </c>
      <c r="O21" s="376">
        <f t="shared" si="10"/>
        <v>0</v>
      </c>
      <c r="P21" s="379">
        <f t="shared" si="10"/>
        <v>0</v>
      </c>
    </row>
    <row r="22" spans="1:16" s="108" customFormat="1" ht="21" customHeight="1">
      <c r="A22" s="223"/>
      <c r="B22" s="223"/>
      <c r="C22" s="277"/>
      <c r="D22" s="277"/>
      <c r="E22" s="277"/>
      <c r="F22" s="254" t="s">
        <v>41</v>
      </c>
      <c r="G22" s="376">
        <f t="shared" si="10"/>
        <v>0</v>
      </c>
      <c r="H22" s="376">
        <f t="shared" si="10"/>
        <v>26979158</v>
      </c>
      <c r="I22" s="376">
        <f t="shared" si="10"/>
        <v>0</v>
      </c>
      <c r="J22" s="376">
        <f t="shared" si="10"/>
        <v>25405583</v>
      </c>
      <c r="K22" s="377">
        <f t="shared" si="10"/>
        <v>0</v>
      </c>
      <c r="L22" s="376">
        <f t="shared" si="10"/>
        <v>1573575</v>
      </c>
      <c r="M22" s="378">
        <f t="shared" si="10"/>
        <v>0</v>
      </c>
      <c r="N22" s="378">
        <f t="shared" si="10"/>
        <v>0</v>
      </c>
      <c r="O22" s="376">
        <f t="shared" si="10"/>
        <v>0</v>
      </c>
      <c r="P22" s="379">
        <f t="shared" si="10"/>
        <v>0</v>
      </c>
    </row>
    <row r="23" spans="1:16" s="112" customFormat="1" ht="21" customHeight="1">
      <c r="A23" s="223"/>
      <c r="B23" s="223"/>
      <c r="C23" s="277"/>
      <c r="D23" s="277">
        <v>1</v>
      </c>
      <c r="E23" s="277"/>
      <c r="F23" s="416" t="s">
        <v>42</v>
      </c>
      <c r="G23" s="380">
        <f t="shared" si="10"/>
        <v>0</v>
      </c>
      <c r="H23" s="380">
        <f t="shared" si="10"/>
        <v>26979158</v>
      </c>
      <c r="I23" s="380">
        <f t="shared" si="10"/>
        <v>0</v>
      </c>
      <c r="J23" s="380">
        <f t="shared" si="10"/>
        <v>25405583</v>
      </c>
      <c r="K23" s="381">
        <f t="shared" si="10"/>
        <v>0</v>
      </c>
      <c r="L23" s="380">
        <f t="shared" si="10"/>
        <v>1573575</v>
      </c>
      <c r="M23" s="382">
        <f t="shared" si="10"/>
        <v>0</v>
      </c>
      <c r="N23" s="382">
        <f t="shared" si="10"/>
        <v>0</v>
      </c>
      <c r="O23" s="380">
        <f t="shared" si="10"/>
        <v>0</v>
      </c>
      <c r="P23" s="383">
        <f t="shared" si="10"/>
        <v>0</v>
      </c>
    </row>
    <row r="24" spans="1:17" s="117" customFormat="1" ht="52.5" customHeight="1">
      <c r="A24" s="186"/>
      <c r="B24" s="186"/>
      <c r="C24" s="276"/>
      <c r="D24" s="276"/>
      <c r="E24" s="276">
        <v>1</v>
      </c>
      <c r="F24" s="417" t="s">
        <v>43</v>
      </c>
      <c r="G24" s="384">
        <f>G25+G26</f>
        <v>0</v>
      </c>
      <c r="H24" s="384">
        <f aca="true" t="shared" si="11" ref="H24:N24">H25+H26</f>
        <v>26979158</v>
      </c>
      <c r="I24" s="384">
        <f t="shared" si="11"/>
        <v>0</v>
      </c>
      <c r="J24" s="384">
        <f t="shared" si="11"/>
        <v>25405583</v>
      </c>
      <c r="K24" s="385">
        <f t="shared" si="11"/>
        <v>0</v>
      </c>
      <c r="L24" s="384">
        <f t="shared" si="11"/>
        <v>1573575</v>
      </c>
      <c r="M24" s="386">
        <f t="shared" si="11"/>
        <v>0</v>
      </c>
      <c r="N24" s="386">
        <f t="shared" si="11"/>
        <v>0</v>
      </c>
      <c r="O24" s="384">
        <f aca="true" t="shared" si="12" ref="O24:P26">G24-I24-K24+M24</f>
        <v>0</v>
      </c>
      <c r="P24" s="387">
        <f t="shared" si="12"/>
        <v>0</v>
      </c>
      <c r="Q24" s="116">
        <f>Q27</f>
        <v>20</v>
      </c>
    </row>
    <row r="25" spans="1:17" s="198" customFormat="1" ht="21.75" customHeight="1" hidden="1">
      <c r="A25" s="208"/>
      <c r="B25" s="208"/>
      <c r="C25" s="209"/>
      <c r="D25" s="209"/>
      <c r="E25" s="209"/>
      <c r="F25" s="196" t="s">
        <v>100</v>
      </c>
      <c r="G25" s="388"/>
      <c r="H25" s="388"/>
      <c r="I25" s="388"/>
      <c r="J25" s="388"/>
      <c r="K25" s="389"/>
      <c r="L25" s="388"/>
      <c r="M25" s="388"/>
      <c r="N25" s="388">
        <f>-M25</f>
        <v>0</v>
      </c>
      <c r="O25" s="390">
        <f t="shared" si="12"/>
        <v>0</v>
      </c>
      <c r="P25" s="390">
        <f t="shared" si="12"/>
        <v>0</v>
      </c>
      <c r="Q25" s="197"/>
    </row>
    <row r="26" spans="1:17" s="121" customFormat="1" ht="21.75" customHeight="1" hidden="1">
      <c r="A26" s="175"/>
      <c r="B26" s="175"/>
      <c r="C26" s="176"/>
      <c r="D26" s="176"/>
      <c r="E26" s="176"/>
      <c r="F26" s="119" t="s">
        <v>99</v>
      </c>
      <c r="G26" s="391">
        <v>0</v>
      </c>
      <c r="H26" s="391">
        <v>26979158</v>
      </c>
      <c r="I26" s="391">
        <v>0</v>
      </c>
      <c r="J26" s="391">
        <v>25405583</v>
      </c>
      <c r="K26" s="392">
        <v>0</v>
      </c>
      <c r="L26" s="391">
        <v>1573575</v>
      </c>
      <c r="M26" s="391">
        <v>0</v>
      </c>
      <c r="N26" s="391">
        <v>0</v>
      </c>
      <c r="O26" s="393">
        <f t="shared" si="12"/>
        <v>0</v>
      </c>
      <c r="P26" s="393">
        <f t="shared" si="12"/>
        <v>0</v>
      </c>
      <c r="Q26" s="120"/>
    </row>
    <row r="27" spans="1:17" s="113" customFormat="1" ht="21" customHeight="1">
      <c r="A27" s="223"/>
      <c r="B27" s="223"/>
      <c r="C27" s="277">
        <v>3</v>
      </c>
      <c r="D27" s="277"/>
      <c r="E27" s="277"/>
      <c r="F27" s="109" t="s">
        <v>117</v>
      </c>
      <c r="G27" s="376">
        <f>G28</f>
        <v>0</v>
      </c>
      <c r="H27" s="376">
        <f>H28</f>
        <v>299269310</v>
      </c>
      <c r="I27" s="376">
        <f aca="true" t="shared" si="13" ref="I27:N27">I28</f>
        <v>0</v>
      </c>
      <c r="J27" s="376">
        <f t="shared" si="13"/>
        <v>1477638</v>
      </c>
      <c r="K27" s="377">
        <f t="shared" si="13"/>
        <v>0</v>
      </c>
      <c r="L27" s="376">
        <f t="shared" si="13"/>
        <v>131410250</v>
      </c>
      <c r="M27" s="378">
        <f t="shared" si="13"/>
        <v>0</v>
      </c>
      <c r="N27" s="378">
        <f t="shared" si="13"/>
        <v>0</v>
      </c>
      <c r="O27" s="376">
        <f>O28</f>
        <v>0</v>
      </c>
      <c r="P27" s="379">
        <f>P28</f>
        <v>166381422</v>
      </c>
      <c r="Q27" s="107">
        <f>Q28+Q30</f>
        <v>20</v>
      </c>
    </row>
    <row r="28" spans="1:17" s="113" customFormat="1" ht="21" customHeight="1">
      <c r="A28" s="223"/>
      <c r="B28" s="223"/>
      <c r="C28" s="277"/>
      <c r="D28" s="277"/>
      <c r="E28" s="277"/>
      <c r="F28" s="254" t="s">
        <v>41</v>
      </c>
      <c r="G28" s="376">
        <f aca="true" t="shared" si="14" ref="G28:Q29">G29</f>
        <v>0</v>
      </c>
      <c r="H28" s="376">
        <f t="shared" si="14"/>
        <v>299269310</v>
      </c>
      <c r="I28" s="376">
        <f t="shared" si="14"/>
        <v>0</v>
      </c>
      <c r="J28" s="376">
        <f t="shared" si="14"/>
        <v>1477638</v>
      </c>
      <c r="K28" s="377">
        <f t="shared" si="14"/>
        <v>0</v>
      </c>
      <c r="L28" s="376">
        <f t="shared" si="14"/>
        <v>131410250</v>
      </c>
      <c r="M28" s="378">
        <f t="shared" si="14"/>
        <v>0</v>
      </c>
      <c r="N28" s="378">
        <f t="shared" si="14"/>
        <v>0</v>
      </c>
      <c r="O28" s="376">
        <f t="shared" si="14"/>
        <v>0</v>
      </c>
      <c r="P28" s="379">
        <f t="shared" si="14"/>
        <v>166381422</v>
      </c>
      <c r="Q28" s="107">
        <f t="shared" si="14"/>
        <v>10</v>
      </c>
    </row>
    <row r="29" spans="1:17" s="114" customFormat="1" ht="21" customHeight="1">
      <c r="A29" s="223"/>
      <c r="B29" s="223"/>
      <c r="C29" s="277"/>
      <c r="D29" s="277">
        <v>1</v>
      </c>
      <c r="E29" s="277"/>
      <c r="F29" s="416" t="s">
        <v>45</v>
      </c>
      <c r="G29" s="380">
        <f t="shared" si="14"/>
        <v>0</v>
      </c>
      <c r="H29" s="380">
        <f t="shared" si="14"/>
        <v>299269310</v>
      </c>
      <c r="I29" s="380">
        <f t="shared" si="14"/>
        <v>0</v>
      </c>
      <c r="J29" s="380">
        <f t="shared" si="14"/>
        <v>1477638</v>
      </c>
      <c r="K29" s="381">
        <f t="shared" si="14"/>
        <v>0</v>
      </c>
      <c r="L29" s="380">
        <f t="shared" si="14"/>
        <v>131410250</v>
      </c>
      <c r="M29" s="382">
        <f t="shared" si="14"/>
        <v>0</v>
      </c>
      <c r="N29" s="382">
        <f t="shared" si="14"/>
        <v>0</v>
      </c>
      <c r="O29" s="380">
        <f t="shared" si="14"/>
        <v>0</v>
      </c>
      <c r="P29" s="383">
        <f t="shared" si="14"/>
        <v>166381422</v>
      </c>
      <c r="Q29" s="111">
        <v>10</v>
      </c>
    </row>
    <row r="30" spans="1:17" s="118" customFormat="1" ht="36.75" customHeight="1">
      <c r="A30" s="186"/>
      <c r="B30" s="186"/>
      <c r="C30" s="276"/>
      <c r="D30" s="276"/>
      <c r="E30" s="276">
        <v>1</v>
      </c>
      <c r="F30" s="417" t="s">
        <v>90</v>
      </c>
      <c r="G30" s="384">
        <f aca="true" t="shared" si="15" ref="G30:N30">G31+G32</f>
        <v>0</v>
      </c>
      <c r="H30" s="384">
        <f t="shared" si="15"/>
        <v>299269310</v>
      </c>
      <c r="I30" s="384">
        <f t="shared" si="15"/>
        <v>0</v>
      </c>
      <c r="J30" s="384">
        <f t="shared" si="15"/>
        <v>1477638</v>
      </c>
      <c r="K30" s="385">
        <f t="shared" si="15"/>
        <v>0</v>
      </c>
      <c r="L30" s="384">
        <f t="shared" si="15"/>
        <v>131410250</v>
      </c>
      <c r="M30" s="386">
        <f t="shared" si="15"/>
        <v>0</v>
      </c>
      <c r="N30" s="386">
        <f t="shared" si="15"/>
        <v>0</v>
      </c>
      <c r="O30" s="384">
        <f aca="true" t="shared" si="16" ref="O30:P32">G30-I30-K30+M30</f>
        <v>0</v>
      </c>
      <c r="P30" s="387">
        <f t="shared" si="16"/>
        <v>166381422</v>
      </c>
      <c r="Q30" s="116">
        <f>Q39</f>
        <v>10</v>
      </c>
    </row>
    <row r="31" spans="1:17" s="198" customFormat="1" ht="21.75" customHeight="1" hidden="1">
      <c r="A31" s="208"/>
      <c r="B31" s="208"/>
      <c r="C31" s="209"/>
      <c r="D31" s="209"/>
      <c r="E31" s="209"/>
      <c r="F31" s="196" t="s">
        <v>100</v>
      </c>
      <c r="G31" s="388">
        <v>0</v>
      </c>
      <c r="H31" s="388">
        <v>0</v>
      </c>
      <c r="I31" s="388">
        <v>0</v>
      </c>
      <c r="J31" s="388"/>
      <c r="K31" s="389">
        <v>0</v>
      </c>
      <c r="L31" s="388"/>
      <c r="M31" s="388">
        <v>0</v>
      </c>
      <c r="N31" s="388">
        <f>-M31</f>
        <v>0</v>
      </c>
      <c r="O31" s="390">
        <f t="shared" si="16"/>
        <v>0</v>
      </c>
      <c r="P31" s="390">
        <f t="shared" si="16"/>
        <v>0</v>
      </c>
      <c r="Q31" s="197"/>
    </row>
    <row r="32" spans="1:17" s="121" customFormat="1" ht="21.75" customHeight="1" hidden="1">
      <c r="A32" s="175"/>
      <c r="B32" s="175"/>
      <c r="C32" s="176"/>
      <c r="D32" s="176"/>
      <c r="E32" s="176"/>
      <c r="F32" s="119" t="s">
        <v>99</v>
      </c>
      <c r="G32" s="391">
        <v>0</v>
      </c>
      <c r="H32" s="391">
        <v>299269310</v>
      </c>
      <c r="I32" s="391">
        <v>0</v>
      </c>
      <c r="J32" s="391">
        <v>1477638</v>
      </c>
      <c r="K32" s="392">
        <v>0</v>
      </c>
      <c r="L32" s="391">
        <v>131410250</v>
      </c>
      <c r="M32" s="391">
        <v>0</v>
      </c>
      <c r="N32" s="391">
        <f>-M32</f>
        <v>0</v>
      </c>
      <c r="O32" s="393">
        <f t="shared" si="16"/>
        <v>0</v>
      </c>
      <c r="P32" s="393">
        <f t="shared" si="16"/>
        <v>166381422</v>
      </c>
      <c r="Q32" s="120"/>
    </row>
    <row r="33" spans="1:17" s="113" customFormat="1" ht="21" customHeight="1">
      <c r="A33" s="223"/>
      <c r="B33" s="223"/>
      <c r="C33" s="277">
        <v>4</v>
      </c>
      <c r="D33" s="277"/>
      <c r="E33" s="277"/>
      <c r="F33" s="109" t="s">
        <v>118</v>
      </c>
      <c r="G33" s="376">
        <f>G34</f>
        <v>0</v>
      </c>
      <c r="H33" s="376">
        <f>H34</f>
        <v>11225000</v>
      </c>
      <c r="I33" s="376">
        <f aca="true" t="shared" si="17" ref="I33:N33">I34</f>
        <v>0</v>
      </c>
      <c r="J33" s="376">
        <f t="shared" si="17"/>
        <v>0</v>
      </c>
      <c r="K33" s="377">
        <f t="shared" si="17"/>
        <v>0</v>
      </c>
      <c r="L33" s="376">
        <f t="shared" si="17"/>
        <v>7305713</v>
      </c>
      <c r="M33" s="378">
        <f t="shared" si="17"/>
        <v>0</v>
      </c>
      <c r="N33" s="378">
        <f t="shared" si="17"/>
        <v>0</v>
      </c>
      <c r="O33" s="376">
        <f>O34</f>
        <v>0</v>
      </c>
      <c r="P33" s="379">
        <f>P34</f>
        <v>3919287</v>
      </c>
      <c r="Q33" s="107">
        <f>Q34+Q36</f>
        <v>20</v>
      </c>
    </row>
    <row r="34" spans="1:17" s="113" customFormat="1" ht="21" customHeight="1">
      <c r="A34" s="223"/>
      <c r="B34" s="223"/>
      <c r="C34" s="277"/>
      <c r="D34" s="277"/>
      <c r="E34" s="277"/>
      <c r="F34" s="254" t="s">
        <v>41</v>
      </c>
      <c r="G34" s="376">
        <f aca="true" t="shared" si="18" ref="G34:Q35">G35</f>
        <v>0</v>
      </c>
      <c r="H34" s="376">
        <f t="shared" si="18"/>
        <v>11225000</v>
      </c>
      <c r="I34" s="376">
        <f t="shared" si="18"/>
        <v>0</v>
      </c>
      <c r="J34" s="376">
        <f t="shared" si="18"/>
        <v>0</v>
      </c>
      <c r="K34" s="377">
        <f t="shared" si="18"/>
        <v>0</v>
      </c>
      <c r="L34" s="376">
        <f t="shared" si="18"/>
        <v>7305713</v>
      </c>
      <c r="M34" s="378">
        <f t="shared" si="18"/>
        <v>0</v>
      </c>
      <c r="N34" s="378">
        <f t="shared" si="18"/>
        <v>0</v>
      </c>
      <c r="O34" s="376">
        <f t="shared" si="18"/>
        <v>0</v>
      </c>
      <c r="P34" s="379">
        <f t="shared" si="18"/>
        <v>3919287</v>
      </c>
      <c r="Q34" s="107">
        <f t="shared" si="18"/>
        <v>10</v>
      </c>
    </row>
    <row r="35" spans="1:17" s="114" customFormat="1" ht="36.75" customHeight="1">
      <c r="A35" s="223"/>
      <c r="B35" s="223"/>
      <c r="C35" s="277"/>
      <c r="D35" s="277">
        <v>1</v>
      </c>
      <c r="E35" s="277"/>
      <c r="F35" s="416" t="s">
        <v>164</v>
      </c>
      <c r="G35" s="380">
        <f t="shared" si="18"/>
        <v>0</v>
      </c>
      <c r="H35" s="380">
        <f t="shared" si="18"/>
        <v>11225000</v>
      </c>
      <c r="I35" s="380">
        <f t="shared" si="18"/>
        <v>0</v>
      </c>
      <c r="J35" s="380">
        <f t="shared" si="18"/>
        <v>0</v>
      </c>
      <c r="K35" s="381">
        <f t="shared" si="18"/>
        <v>0</v>
      </c>
      <c r="L35" s="380">
        <f t="shared" si="18"/>
        <v>7305713</v>
      </c>
      <c r="M35" s="382">
        <f t="shared" si="18"/>
        <v>0</v>
      </c>
      <c r="N35" s="382">
        <f t="shared" si="18"/>
        <v>0</v>
      </c>
      <c r="O35" s="380">
        <f t="shared" si="18"/>
        <v>0</v>
      </c>
      <c r="P35" s="383">
        <f t="shared" si="18"/>
        <v>3919287</v>
      </c>
      <c r="Q35" s="111">
        <v>10</v>
      </c>
    </row>
    <row r="36" spans="1:17" s="118" customFormat="1" ht="52.5" customHeight="1">
      <c r="A36" s="186"/>
      <c r="B36" s="186"/>
      <c r="C36" s="276"/>
      <c r="D36" s="276"/>
      <c r="E36" s="276">
        <v>1</v>
      </c>
      <c r="F36" s="417" t="s">
        <v>159</v>
      </c>
      <c r="G36" s="384">
        <f aca="true" t="shared" si="19" ref="G36:N36">G37+G38</f>
        <v>0</v>
      </c>
      <c r="H36" s="384">
        <f t="shared" si="19"/>
        <v>11225000</v>
      </c>
      <c r="I36" s="384">
        <f t="shared" si="19"/>
        <v>0</v>
      </c>
      <c r="J36" s="384">
        <f t="shared" si="19"/>
        <v>0</v>
      </c>
      <c r="K36" s="385">
        <f t="shared" si="19"/>
        <v>0</v>
      </c>
      <c r="L36" s="384">
        <f t="shared" si="19"/>
        <v>7305713</v>
      </c>
      <c r="M36" s="386">
        <f t="shared" si="19"/>
        <v>0</v>
      </c>
      <c r="N36" s="386">
        <f t="shared" si="19"/>
        <v>0</v>
      </c>
      <c r="O36" s="384">
        <f aca="true" t="shared" si="20" ref="O36:P38">G36-I36-K36+M36</f>
        <v>0</v>
      </c>
      <c r="P36" s="387">
        <f t="shared" si="20"/>
        <v>3919287</v>
      </c>
      <c r="Q36" s="116">
        <f>Q45</f>
        <v>10</v>
      </c>
    </row>
    <row r="37" spans="1:17" s="198" customFormat="1" ht="21.75" customHeight="1" hidden="1">
      <c r="A37" s="208"/>
      <c r="B37" s="208"/>
      <c r="C37" s="209"/>
      <c r="D37" s="209"/>
      <c r="E37" s="209"/>
      <c r="F37" s="196" t="s">
        <v>100</v>
      </c>
      <c r="G37" s="388">
        <v>0</v>
      </c>
      <c r="H37" s="388">
        <v>0</v>
      </c>
      <c r="I37" s="388">
        <v>0</v>
      </c>
      <c r="J37" s="388">
        <v>0</v>
      </c>
      <c r="K37" s="389">
        <v>0</v>
      </c>
      <c r="L37" s="388">
        <v>0</v>
      </c>
      <c r="M37" s="388"/>
      <c r="N37" s="388">
        <f>-M37</f>
        <v>0</v>
      </c>
      <c r="O37" s="390">
        <f t="shared" si="20"/>
        <v>0</v>
      </c>
      <c r="P37" s="390">
        <f t="shared" si="20"/>
        <v>0</v>
      </c>
      <c r="Q37" s="197"/>
    </row>
    <row r="38" spans="1:17" s="121" customFormat="1" ht="21.75" customHeight="1" hidden="1">
      <c r="A38" s="175"/>
      <c r="B38" s="175"/>
      <c r="C38" s="176"/>
      <c r="D38" s="176"/>
      <c r="E38" s="176"/>
      <c r="F38" s="119" t="s">
        <v>99</v>
      </c>
      <c r="G38" s="391">
        <v>0</v>
      </c>
      <c r="H38" s="391">
        <v>11225000</v>
      </c>
      <c r="I38" s="391">
        <v>0</v>
      </c>
      <c r="J38" s="391">
        <v>0</v>
      </c>
      <c r="K38" s="392">
        <v>0</v>
      </c>
      <c r="L38" s="391">
        <v>7305713</v>
      </c>
      <c r="M38" s="391"/>
      <c r="N38" s="391">
        <f>-M38</f>
        <v>0</v>
      </c>
      <c r="O38" s="393">
        <f t="shared" si="20"/>
        <v>0</v>
      </c>
      <c r="P38" s="393">
        <f t="shared" si="20"/>
        <v>3919287</v>
      </c>
      <c r="Q38" s="120"/>
    </row>
    <row r="39" spans="1:17" s="174" customFormat="1" ht="21" customHeight="1">
      <c r="A39" s="186"/>
      <c r="B39" s="186">
        <v>2</v>
      </c>
      <c r="C39" s="276"/>
      <c r="D39" s="276"/>
      <c r="E39" s="276"/>
      <c r="F39" s="171" t="s">
        <v>119</v>
      </c>
      <c r="G39" s="363">
        <f aca="true" t="shared" si="21" ref="G39:P39">G43</f>
        <v>0</v>
      </c>
      <c r="H39" s="363">
        <f t="shared" si="21"/>
        <v>76184282</v>
      </c>
      <c r="I39" s="363">
        <f t="shared" si="21"/>
        <v>0</v>
      </c>
      <c r="J39" s="363">
        <f t="shared" si="21"/>
        <v>2428072</v>
      </c>
      <c r="K39" s="364">
        <f t="shared" si="21"/>
        <v>0</v>
      </c>
      <c r="L39" s="363">
        <f t="shared" si="21"/>
        <v>73756210</v>
      </c>
      <c r="M39" s="365">
        <f t="shared" si="21"/>
        <v>0</v>
      </c>
      <c r="N39" s="365">
        <f t="shared" si="21"/>
        <v>0</v>
      </c>
      <c r="O39" s="363">
        <f t="shared" si="21"/>
        <v>0</v>
      </c>
      <c r="P39" s="366">
        <f t="shared" si="21"/>
        <v>0</v>
      </c>
      <c r="Q39" s="172">
        <f>Q43</f>
        <v>10</v>
      </c>
    </row>
    <row r="40" spans="1:16" s="189" customFormat="1" ht="21" customHeight="1" hidden="1">
      <c r="A40" s="187"/>
      <c r="B40" s="199"/>
      <c r="C40" s="200"/>
      <c r="D40" s="200"/>
      <c r="E40" s="200"/>
      <c r="F40" s="201" t="s">
        <v>120</v>
      </c>
      <c r="G40" s="394">
        <f aca="true" t="shared" si="22" ref="G40:P40">SUM(G41:G42)</f>
        <v>0</v>
      </c>
      <c r="H40" s="394">
        <f t="shared" si="22"/>
        <v>76184282</v>
      </c>
      <c r="I40" s="394">
        <f t="shared" si="22"/>
        <v>0</v>
      </c>
      <c r="J40" s="394">
        <f t="shared" si="22"/>
        <v>2428072</v>
      </c>
      <c r="K40" s="395">
        <f t="shared" si="22"/>
        <v>0</v>
      </c>
      <c r="L40" s="394">
        <f t="shared" si="22"/>
        <v>73756210</v>
      </c>
      <c r="M40" s="394">
        <f t="shared" si="22"/>
        <v>0</v>
      </c>
      <c r="N40" s="394">
        <f t="shared" si="22"/>
        <v>0</v>
      </c>
      <c r="O40" s="394">
        <f t="shared" si="22"/>
        <v>0</v>
      </c>
      <c r="P40" s="396">
        <f t="shared" si="22"/>
        <v>0</v>
      </c>
    </row>
    <row r="41" spans="1:17" s="192" customFormat="1" ht="21.75" customHeight="1" hidden="1">
      <c r="A41" s="202"/>
      <c r="B41" s="202"/>
      <c r="C41" s="203"/>
      <c r="D41" s="203"/>
      <c r="E41" s="203"/>
      <c r="F41" s="190" t="s">
        <v>121</v>
      </c>
      <c r="G41" s="397">
        <f>G46+G51</f>
        <v>0</v>
      </c>
      <c r="H41" s="397">
        <f aca="true" t="shared" si="23" ref="H41:N41">H46+H51</f>
        <v>3637000</v>
      </c>
      <c r="I41" s="397">
        <f t="shared" si="23"/>
        <v>0</v>
      </c>
      <c r="J41" s="397">
        <f t="shared" si="23"/>
        <v>8400</v>
      </c>
      <c r="K41" s="398">
        <f t="shared" si="23"/>
        <v>0</v>
      </c>
      <c r="L41" s="397">
        <f t="shared" si="23"/>
        <v>3628600</v>
      </c>
      <c r="M41" s="397">
        <f t="shared" si="23"/>
        <v>0</v>
      </c>
      <c r="N41" s="397">
        <f t="shared" si="23"/>
        <v>0</v>
      </c>
      <c r="O41" s="397">
        <f>G41-I41-K41+M41</f>
        <v>0</v>
      </c>
      <c r="P41" s="399">
        <f>H41-J41-L41+N41</f>
        <v>0</v>
      </c>
      <c r="Q41" s="204"/>
    </row>
    <row r="42" spans="1:17" s="195" customFormat="1" ht="21.75" customHeight="1" hidden="1">
      <c r="A42" s="205"/>
      <c r="B42" s="205"/>
      <c r="C42" s="206"/>
      <c r="D42" s="206"/>
      <c r="E42" s="206"/>
      <c r="F42" s="193" t="s">
        <v>122</v>
      </c>
      <c r="G42" s="400">
        <f>G47+G52</f>
        <v>0</v>
      </c>
      <c r="H42" s="400">
        <f aca="true" t="shared" si="24" ref="H42:N42">H47+H52</f>
        <v>72547282</v>
      </c>
      <c r="I42" s="400">
        <f t="shared" si="24"/>
        <v>0</v>
      </c>
      <c r="J42" s="400">
        <f t="shared" si="24"/>
        <v>2419672</v>
      </c>
      <c r="K42" s="401">
        <f t="shared" si="24"/>
        <v>0</v>
      </c>
      <c r="L42" s="400">
        <f t="shared" si="24"/>
        <v>70127610</v>
      </c>
      <c r="M42" s="400">
        <f t="shared" si="24"/>
        <v>0</v>
      </c>
      <c r="N42" s="400">
        <f t="shared" si="24"/>
        <v>0</v>
      </c>
      <c r="O42" s="400">
        <f>G42-I42-K42+M42</f>
        <v>0</v>
      </c>
      <c r="P42" s="402">
        <f>H42-J42-L42+N42</f>
        <v>0</v>
      </c>
      <c r="Q42" s="207"/>
    </row>
    <row r="43" spans="1:17" s="113" customFormat="1" ht="21" customHeight="1">
      <c r="A43" s="223"/>
      <c r="B43" s="223"/>
      <c r="C43" s="277">
        <v>1</v>
      </c>
      <c r="D43" s="277"/>
      <c r="E43" s="277"/>
      <c r="F43" s="109" t="s">
        <v>123</v>
      </c>
      <c r="G43" s="376">
        <f>G44+G48</f>
        <v>0</v>
      </c>
      <c r="H43" s="376">
        <f>H44+H48</f>
        <v>76184282</v>
      </c>
      <c r="I43" s="376">
        <f aca="true" t="shared" si="25" ref="I43:P43">I44+I48</f>
        <v>0</v>
      </c>
      <c r="J43" s="376">
        <f t="shared" si="25"/>
        <v>2428072</v>
      </c>
      <c r="K43" s="377">
        <f t="shared" si="25"/>
        <v>0</v>
      </c>
      <c r="L43" s="376">
        <f t="shared" si="25"/>
        <v>73756210</v>
      </c>
      <c r="M43" s="378">
        <f t="shared" si="25"/>
        <v>0</v>
      </c>
      <c r="N43" s="378">
        <f t="shared" si="25"/>
        <v>0</v>
      </c>
      <c r="O43" s="376">
        <f t="shared" si="25"/>
        <v>0</v>
      </c>
      <c r="P43" s="379">
        <f t="shared" si="25"/>
        <v>0</v>
      </c>
      <c r="Q43" s="107">
        <f>Q44</f>
        <v>10</v>
      </c>
    </row>
    <row r="44" spans="1:17" s="113" customFormat="1" ht="21" customHeight="1">
      <c r="A44" s="223"/>
      <c r="B44" s="223"/>
      <c r="C44" s="277"/>
      <c r="D44" s="277"/>
      <c r="E44" s="277"/>
      <c r="F44" s="254" t="s">
        <v>46</v>
      </c>
      <c r="G44" s="376">
        <f aca="true" t="shared" si="26" ref="G44:P44">G45</f>
        <v>0</v>
      </c>
      <c r="H44" s="376">
        <f t="shared" si="26"/>
        <v>74650282</v>
      </c>
      <c r="I44" s="376">
        <f t="shared" si="26"/>
        <v>0</v>
      </c>
      <c r="J44" s="376">
        <f t="shared" si="26"/>
        <v>2428072</v>
      </c>
      <c r="K44" s="377">
        <f t="shared" si="26"/>
        <v>0</v>
      </c>
      <c r="L44" s="376">
        <f t="shared" si="26"/>
        <v>72222210</v>
      </c>
      <c r="M44" s="378">
        <f t="shared" si="26"/>
        <v>0</v>
      </c>
      <c r="N44" s="378">
        <f t="shared" si="26"/>
        <v>0</v>
      </c>
      <c r="O44" s="376">
        <f t="shared" si="26"/>
        <v>0</v>
      </c>
      <c r="P44" s="379">
        <f t="shared" si="26"/>
        <v>0</v>
      </c>
      <c r="Q44" s="107">
        <f>Q45</f>
        <v>10</v>
      </c>
    </row>
    <row r="45" spans="1:17" s="118" customFormat="1" ht="35.25" customHeight="1">
      <c r="A45" s="186"/>
      <c r="B45" s="186"/>
      <c r="C45" s="276"/>
      <c r="D45" s="276">
        <v>1</v>
      </c>
      <c r="E45" s="276"/>
      <c r="F45" s="416" t="s">
        <v>47</v>
      </c>
      <c r="G45" s="384">
        <f aca="true" t="shared" si="27" ref="G45:N45">G46+G47</f>
        <v>0</v>
      </c>
      <c r="H45" s="384">
        <f t="shared" si="27"/>
        <v>74650282</v>
      </c>
      <c r="I45" s="384">
        <f t="shared" si="27"/>
        <v>0</v>
      </c>
      <c r="J45" s="384">
        <f t="shared" si="27"/>
        <v>2428072</v>
      </c>
      <c r="K45" s="385">
        <f t="shared" si="27"/>
        <v>0</v>
      </c>
      <c r="L45" s="384">
        <f t="shared" si="27"/>
        <v>72222210</v>
      </c>
      <c r="M45" s="386">
        <f t="shared" si="27"/>
        <v>0</v>
      </c>
      <c r="N45" s="386">
        <f t="shared" si="27"/>
        <v>0</v>
      </c>
      <c r="O45" s="384">
        <v>0</v>
      </c>
      <c r="P45" s="387">
        <f>H45-J45-L45+N45</f>
        <v>0</v>
      </c>
      <c r="Q45" s="116">
        <f>Q48</f>
        <v>10</v>
      </c>
    </row>
    <row r="46" spans="1:17" s="198" customFormat="1" ht="21.75" customHeight="1" hidden="1">
      <c r="A46" s="208"/>
      <c r="B46" s="208"/>
      <c r="C46" s="209"/>
      <c r="D46" s="209"/>
      <c r="E46" s="209"/>
      <c r="F46" s="196" t="s">
        <v>100</v>
      </c>
      <c r="G46" s="403">
        <v>0</v>
      </c>
      <c r="H46" s="403">
        <v>2103000</v>
      </c>
      <c r="I46" s="403">
        <v>0</v>
      </c>
      <c r="J46" s="403">
        <v>8400</v>
      </c>
      <c r="K46" s="404">
        <v>0</v>
      </c>
      <c r="L46" s="403">
        <v>2094600</v>
      </c>
      <c r="M46" s="403">
        <v>0</v>
      </c>
      <c r="N46" s="403">
        <f>-M46</f>
        <v>0</v>
      </c>
      <c r="O46" s="405">
        <f>G46-I46-K46+M46</f>
        <v>0</v>
      </c>
      <c r="P46" s="405">
        <f>H46-J46-L46+N46</f>
        <v>0</v>
      </c>
      <c r="Q46" s="210"/>
    </row>
    <row r="47" spans="1:17" s="121" customFormat="1" ht="21.75" customHeight="1" hidden="1">
      <c r="A47" s="175"/>
      <c r="B47" s="175"/>
      <c r="C47" s="176"/>
      <c r="D47" s="176"/>
      <c r="E47" s="176"/>
      <c r="F47" s="119" t="s">
        <v>99</v>
      </c>
      <c r="G47" s="406">
        <v>0</v>
      </c>
      <c r="H47" s="406">
        <v>72547282</v>
      </c>
      <c r="I47" s="406">
        <v>0</v>
      </c>
      <c r="J47" s="406">
        <v>2419672</v>
      </c>
      <c r="K47" s="407">
        <v>0</v>
      </c>
      <c r="L47" s="406">
        <v>70127610</v>
      </c>
      <c r="M47" s="406">
        <v>0</v>
      </c>
      <c r="N47" s="406">
        <f>-M47</f>
        <v>0</v>
      </c>
      <c r="O47" s="408">
        <f>G47-I47-K47+M47</f>
        <v>0</v>
      </c>
      <c r="P47" s="408">
        <f>H47-J47-L47+N47</f>
        <v>0</v>
      </c>
      <c r="Q47" s="177"/>
    </row>
    <row r="48" spans="1:17" s="113" customFormat="1" ht="24" customHeight="1" thickBot="1">
      <c r="A48" s="280"/>
      <c r="B48" s="280"/>
      <c r="C48" s="281"/>
      <c r="D48" s="281"/>
      <c r="E48" s="281"/>
      <c r="F48" s="420" t="s">
        <v>48</v>
      </c>
      <c r="G48" s="409">
        <f aca="true" t="shared" si="28" ref="G48:P48">G49</f>
        <v>0</v>
      </c>
      <c r="H48" s="409">
        <f t="shared" si="28"/>
        <v>1534000</v>
      </c>
      <c r="I48" s="409">
        <f t="shared" si="28"/>
        <v>0</v>
      </c>
      <c r="J48" s="409">
        <f t="shared" si="28"/>
        <v>0</v>
      </c>
      <c r="K48" s="410">
        <f t="shared" si="28"/>
        <v>0</v>
      </c>
      <c r="L48" s="409">
        <f t="shared" si="28"/>
        <v>1534000</v>
      </c>
      <c r="M48" s="411">
        <f t="shared" si="28"/>
        <v>0</v>
      </c>
      <c r="N48" s="411">
        <f t="shared" si="28"/>
        <v>0</v>
      </c>
      <c r="O48" s="409">
        <f t="shared" si="28"/>
        <v>0</v>
      </c>
      <c r="P48" s="412">
        <f t="shared" si="28"/>
        <v>0</v>
      </c>
      <c r="Q48" s="107">
        <v>10</v>
      </c>
    </row>
    <row r="49" spans="1:17" s="114" customFormat="1" ht="20.25" customHeight="1">
      <c r="A49" s="421"/>
      <c r="B49" s="421"/>
      <c r="C49" s="422"/>
      <c r="D49" s="422">
        <v>2</v>
      </c>
      <c r="E49" s="422"/>
      <c r="F49" s="423" t="s">
        <v>165</v>
      </c>
      <c r="G49" s="424">
        <f aca="true" t="shared" si="29" ref="G49:P49">G50</f>
        <v>0</v>
      </c>
      <c r="H49" s="424">
        <f t="shared" si="29"/>
        <v>1534000</v>
      </c>
      <c r="I49" s="424">
        <f t="shared" si="29"/>
        <v>0</v>
      </c>
      <c r="J49" s="424">
        <f t="shared" si="29"/>
        <v>0</v>
      </c>
      <c r="K49" s="425">
        <f t="shared" si="29"/>
        <v>0</v>
      </c>
      <c r="L49" s="424">
        <f t="shared" si="29"/>
        <v>1534000</v>
      </c>
      <c r="M49" s="426">
        <f t="shared" si="29"/>
        <v>0</v>
      </c>
      <c r="N49" s="426">
        <f t="shared" si="29"/>
        <v>0</v>
      </c>
      <c r="O49" s="424">
        <f t="shared" si="29"/>
        <v>0</v>
      </c>
      <c r="P49" s="427">
        <f t="shared" si="29"/>
        <v>0</v>
      </c>
      <c r="Q49" s="111"/>
    </row>
    <row r="50" spans="1:17" s="118" customFormat="1" ht="21" customHeight="1">
      <c r="A50" s="186"/>
      <c r="B50" s="276"/>
      <c r="C50" s="276"/>
      <c r="D50" s="276"/>
      <c r="E50" s="276">
        <v>1</v>
      </c>
      <c r="F50" s="417" t="s">
        <v>168</v>
      </c>
      <c r="G50" s="384">
        <f aca="true" t="shared" si="30" ref="G50:N50">G51+G52</f>
        <v>0</v>
      </c>
      <c r="H50" s="384">
        <f t="shared" si="30"/>
        <v>1534000</v>
      </c>
      <c r="I50" s="384">
        <f t="shared" si="30"/>
        <v>0</v>
      </c>
      <c r="J50" s="384">
        <f t="shared" si="30"/>
        <v>0</v>
      </c>
      <c r="K50" s="385">
        <f t="shared" si="30"/>
        <v>0</v>
      </c>
      <c r="L50" s="384">
        <f t="shared" si="30"/>
        <v>1534000</v>
      </c>
      <c r="M50" s="386">
        <f t="shared" si="30"/>
        <v>0</v>
      </c>
      <c r="N50" s="386">
        <f t="shared" si="30"/>
        <v>0</v>
      </c>
      <c r="O50" s="384">
        <f aca="true" t="shared" si="31" ref="O50:P52">G50-I50-K50+M50</f>
        <v>0</v>
      </c>
      <c r="P50" s="387">
        <f t="shared" si="31"/>
        <v>0</v>
      </c>
      <c r="Q50" s="116"/>
    </row>
    <row r="51" spans="1:17" s="198" customFormat="1" ht="21.75" customHeight="1" hidden="1">
      <c r="A51" s="208"/>
      <c r="B51" s="208"/>
      <c r="C51" s="209"/>
      <c r="D51" s="209"/>
      <c r="E51" s="209"/>
      <c r="F51" s="196" t="s">
        <v>100</v>
      </c>
      <c r="G51" s="403">
        <v>0</v>
      </c>
      <c r="H51" s="403">
        <v>1534000</v>
      </c>
      <c r="I51" s="403">
        <v>0</v>
      </c>
      <c r="J51" s="403">
        <v>0</v>
      </c>
      <c r="K51" s="404">
        <v>0</v>
      </c>
      <c r="L51" s="403">
        <v>1534000</v>
      </c>
      <c r="M51" s="403">
        <v>0</v>
      </c>
      <c r="N51" s="403">
        <f>-M51</f>
        <v>0</v>
      </c>
      <c r="O51" s="405">
        <f t="shared" si="31"/>
        <v>0</v>
      </c>
      <c r="P51" s="405">
        <f t="shared" si="31"/>
        <v>0</v>
      </c>
      <c r="Q51" s="210"/>
    </row>
    <row r="52" spans="1:17" s="216" customFormat="1" ht="21.75" customHeight="1" hidden="1">
      <c r="A52" s="175"/>
      <c r="B52" s="175"/>
      <c r="C52" s="176"/>
      <c r="D52" s="176"/>
      <c r="E52" s="176"/>
      <c r="F52" s="119" t="s">
        <v>99</v>
      </c>
      <c r="G52" s="406">
        <v>0</v>
      </c>
      <c r="H52" s="406"/>
      <c r="I52" s="406">
        <v>0</v>
      </c>
      <c r="J52" s="406">
        <v>0</v>
      </c>
      <c r="K52" s="407">
        <v>0</v>
      </c>
      <c r="L52" s="406"/>
      <c r="M52" s="406"/>
      <c r="N52" s="406">
        <f>-M52</f>
        <v>0</v>
      </c>
      <c r="O52" s="408">
        <f t="shared" si="31"/>
        <v>0</v>
      </c>
      <c r="P52" s="408">
        <f t="shared" si="31"/>
        <v>0</v>
      </c>
      <c r="Q52" s="177"/>
    </row>
    <row r="53" spans="1:17" s="218" customFormat="1" ht="21" customHeight="1">
      <c r="A53" s="186"/>
      <c r="B53" s="276">
        <v>3</v>
      </c>
      <c r="C53" s="276"/>
      <c r="D53" s="276"/>
      <c r="E53" s="276"/>
      <c r="F53" s="171" t="s">
        <v>124</v>
      </c>
      <c r="G53" s="363">
        <f aca="true" t="shared" si="32" ref="G53:Q53">G57</f>
        <v>802669617</v>
      </c>
      <c r="H53" s="363">
        <f t="shared" si="32"/>
        <v>2382960023</v>
      </c>
      <c r="I53" s="363">
        <f t="shared" si="32"/>
        <v>0</v>
      </c>
      <c r="J53" s="363">
        <f t="shared" si="32"/>
        <v>4940</v>
      </c>
      <c r="K53" s="364">
        <f t="shared" si="32"/>
        <v>766948282</v>
      </c>
      <c r="L53" s="363">
        <f t="shared" si="32"/>
        <v>2374121340</v>
      </c>
      <c r="M53" s="365">
        <f t="shared" si="32"/>
        <v>0</v>
      </c>
      <c r="N53" s="365">
        <f t="shared" si="32"/>
        <v>0</v>
      </c>
      <c r="O53" s="363">
        <f t="shared" si="32"/>
        <v>35721335</v>
      </c>
      <c r="P53" s="366">
        <f t="shared" si="32"/>
        <v>8833743</v>
      </c>
      <c r="Q53" s="172">
        <f t="shared" si="32"/>
        <v>0</v>
      </c>
    </row>
    <row r="54" spans="1:16" s="189" customFormat="1" ht="21.75" customHeight="1" hidden="1">
      <c r="A54" s="187"/>
      <c r="B54" s="199"/>
      <c r="C54" s="200"/>
      <c r="D54" s="200"/>
      <c r="E54" s="200"/>
      <c r="F54" s="201" t="s">
        <v>101</v>
      </c>
      <c r="G54" s="394">
        <f aca="true" t="shared" si="33" ref="G54:P54">SUM(G55:G56)</f>
        <v>802669617</v>
      </c>
      <c r="H54" s="394">
        <f t="shared" si="33"/>
        <v>2382960023</v>
      </c>
      <c r="I54" s="394">
        <f t="shared" si="33"/>
        <v>0</v>
      </c>
      <c r="J54" s="394">
        <f t="shared" si="33"/>
        <v>4940</v>
      </c>
      <c r="K54" s="395">
        <f t="shared" si="33"/>
        <v>766948282</v>
      </c>
      <c r="L54" s="394">
        <f t="shared" si="33"/>
        <v>2374121340</v>
      </c>
      <c r="M54" s="394">
        <f t="shared" si="33"/>
        <v>0</v>
      </c>
      <c r="N54" s="394">
        <f t="shared" si="33"/>
        <v>0</v>
      </c>
      <c r="O54" s="394">
        <f t="shared" si="33"/>
        <v>35721335</v>
      </c>
      <c r="P54" s="396">
        <f t="shared" si="33"/>
        <v>8833743</v>
      </c>
    </row>
    <row r="55" spans="1:17" s="192" customFormat="1" ht="21.75" customHeight="1" hidden="1">
      <c r="A55" s="202"/>
      <c r="B55" s="202"/>
      <c r="C55" s="203"/>
      <c r="D55" s="203"/>
      <c r="E55" s="203"/>
      <c r="F55" s="190" t="s">
        <v>100</v>
      </c>
      <c r="G55" s="397">
        <f>G61</f>
        <v>146016649</v>
      </c>
      <c r="H55" s="397">
        <f aca="true" t="shared" si="34" ref="H55:N55">H61</f>
        <v>1079743385</v>
      </c>
      <c r="I55" s="397">
        <f t="shared" si="34"/>
        <v>0</v>
      </c>
      <c r="J55" s="397">
        <f t="shared" si="34"/>
        <v>4940</v>
      </c>
      <c r="K55" s="398">
        <f t="shared" si="34"/>
        <v>146016649</v>
      </c>
      <c r="L55" s="397">
        <f t="shared" si="34"/>
        <v>1075904702</v>
      </c>
      <c r="M55" s="397">
        <f t="shared" si="34"/>
        <v>0</v>
      </c>
      <c r="N55" s="397">
        <f t="shared" si="34"/>
        <v>0</v>
      </c>
      <c r="O55" s="397">
        <f>G55-I55-K55+M55</f>
        <v>0</v>
      </c>
      <c r="P55" s="399">
        <f>H55-J55-L55+N55</f>
        <v>3833743</v>
      </c>
      <c r="Q55" s="204"/>
    </row>
    <row r="56" spans="1:17" s="195" customFormat="1" ht="21.75" customHeight="1" hidden="1">
      <c r="A56" s="205"/>
      <c r="B56" s="205"/>
      <c r="C56" s="206"/>
      <c r="D56" s="206"/>
      <c r="E56" s="206"/>
      <c r="F56" s="193" t="s">
        <v>99</v>
      </c>
      <c r="G56" s="400">
        <f>G62</f>
        <v>656652968</v>
      </c>
      <c r="H56" s="400">
        <f aca="true" t="shared" si="35" ref="H56:N56">H62</f>
        <v>1303216638</v>
      </c>
      <c r="I56" s="400">
        <f t="shared" si="35"/>
        <v>0</v>
      </c>
      <c r="J56" s="400">
        <f t="shared" si="35"/>
        <v>0</v>
      </c>
      <c r="K56" s="401">
        <f t="shared" si="35"/>
        <v>620931633</v>
      </c>
      <c r="L56" s="400">
        <f t="shared" si="35"/>
        <v>1298216638</v>
      </c>
      <c r="M56" s="400">
        <f t="shared" si="35"/>
        <v>0</v>
      </c>
      <c r="N56" s="400">
        <f t="shared" si="35"/>
        <v>0</v>
      </c>
      <c r="O56" s="400">
        <f>G56-I56-K56+M56</f>
        <v>35721335</v>
      </c>
      <c r="P56" s="402">
        <f>H56-J56-L56+N56</f>
        <v>5000000</v>
      </c>
      <c r="Q56" s="207"/>
    </row>
    <row r="57" spans="1:17" s="113" customFormat="1" ht="21" customHeight="1">
      <c r="A57" s="223"/>
      <c r="B57" s="223"/>
      <c r="C57" s="277">
        <v>1</v>
      </c>
      <c r="D57" s="277"/>
      <c r="E57" s="277"/>
      <c r="F57" s="109" t="s">
        <v>125</v>
      </c>
      <c r="G57" s="376">
        <f aca="true" t="shared" si="36" ref="G57:P59">G58</f>
        <v>802669617</v>
      </c>
      <c r="H57" s="376">
        <f t="shared" si="36"/>
        <v>2382960023</v>
      </c>
      <c r="I57" s="376">
        <f t="shared" si="36"/>
        <v>0</v>
      </c>
      <c r="J57" s="376">
        <f t="shared" si="36"/>
        <v>4940</v>
      </c>
      <c r="K57" s="377">
        <f t="shared" si="36"/>
        <v>766948282</v>
      </c>
      <c r="L57" s="376">
        <f t="shared" si="36"/>
        <v>2374121340</v>
      </c>
      <c r="M57" s="378">
        <f t="shared" si="36"/>
        <v>0</v>
      </c>
      <c r="N57" s="378">
        <f t="shared" si="36"/>
        <v>0</v>
      </c>
      <c r="O57" s="376">
        <f t="shared" si="36"/>
        <v>35721335</v>
      </c>
      <c r="P57" s="379">
        <f t="shared" si="36"/>
        <v>8833743</v>
      </c>
      <c r="Q57" s="107"/>
    </row>
    <row r="58" spans="1:17" s="113" customFormat="1" ht="21" customHeight="1">
      <c r="A58" s="223"/>
      <c r="B58" s="223"/>
      <c r="C58" s="277"/>
      <c r="D58" s="277"/>
      <c r="E58" s="277"/>
      <c r="F58" s="254" t="s">
        <v>126</v>
      </c>
      <c r="G58" s="376">
        <f t="shared" si="36"/>
        <v>802669617</v>
      </c>
      <c r="H58" s="376">
        <f t="shared" si="36"/>
        <v>2382960023</v>
      </c>
      <c r="I58" s="376">
        <f t="shared" si="36"/>
        <v>0</v>
      </c>
      <c r="J58" s="376">
        <f t="shared" si="36"/>
        <v>4940</v>
      </c>
      <c r="K58" s="377">
        <f t="shared" si="36"/>
        <v>766948282</v>
      </c>
      <c r="L58" s="376">
        <f t="shared" si="36"/>
        <v>2374121340</v>
      </c>
      <c r="M58" s="378">
        <f t="shared" si="36"/>
        <v>0</v>
      </c>
      <c r="N58" s="378">
        <f t="shared" si="36"/>
        <v>0</v>
      </c>
      <c r="O58" s="376">
        <f t="shared" si="36"/>
        <v>35721335</v>
      </c>
      <c r="P58" s="379">
        <f t="shared" si="36"/>
        <v>8833743</v>
      </c>
      <c r="Q58" s="107"/>
    </row>
    <row r="59" spans="1:17" s="114" customFormat="1" ht="21" customHeight="1">
      <c r="A59" s="223"/>
      <c r="B59" s="223"/>
      <c r="C59" s="277"/>
      <c r="D59" s="277">
        <v>1</v>
      </c>
      <c r="E59" s="277"/>
      <c r="F59" s="416" t="s">
        <v>166</v>
      </c>
      <c r="G59" s="380">
        <f t="shared" si="36"/>
        <v>802669617</v>
      </c>
      <c r="H59" s="380">
        <f t="shared" si="36"/>
        <v>2382960023</v>
      </c>
      <c r="I59" s="380">
        <f t="shared" si="36"/>
        <v>0</v>
      </c>
      <c r="J59" s="380">
        <f t="shared" si="36"/>
        <v>4940</v>
      </c>
      <c r="K59" s="381">
        <f t="shared" si="36"/>
        <v>766948282</v>
      </c>
      <c r="L59" s="380">
        <f t="shared" si="36"/>
        <v>2374121340</v>
      </c>
      <c r="M59" s="382">
        <f t="shared" si="36"/>
        <v>0</v>
      </c>
      <c r="N59" s="382">
        <f t="shared" si="36"/>
        <v>0</v>
      </c>
      <c r="O59" s="380">
        <f t="shared" si="36"/>
        <v>35721335</v>
      </c>
      <c r="P59" s="383">
        <f t="shared" si="36"/>
        <v>8833743</v>
      </c>
      <c r="Q59" s="111"/>
    </row>
    <row r="60" spans="1:17" s="118" customFormat="1" ht="36.75" customHeight="1">
      <c r="A60" s="186"/>
      <c r="B60" s="186"/>
      <c r="C60" s="276"/>
      <c r="D60" s="276"/>
      <c r="E60" s="276">
        <v>1</v>
      </c>
      <c r="F60" s="417" t="s">
        <v>55</v>
      </c>
      <c r="G60" s="384">
        <f aca="true" t="shared" si="37" ref="G60:N60">G61+G62</f>
        <v>802669617</v>
      </c>
      <c r="H60" s="384">
        <f t="shared" si="37"/>
        <v>2382960023</v>
      </c>
      <c r="I60" s="384">
        <f t="shared" si="37"/>
        <v>0</v>
      </c>
      <c r="J60" s="384">
        <f t="shared" si="37"/>
        <v>4940</v>
      </c>
      <c r="K60" s="385">
        <f t="shared" si="37"/>
        <v>766948282</v>
      </c>
      <c r="L60" s="384">
        <f t="shared" si="37"/>
        <v>2374121340</v>
      </c>
      <c r="M60" s="386">
        <f t="shared" si="37"/>
        <v>0</v>
      </c>
      <c r="N60" s="386">
        <f t="shared" si="37"/>
        <v>0</v>
      </c>
      <c r="O60" s="384">
        <f aca="true" t="shared" si="38" ref="O60:P62">G60-I60-K60+M60</f>
        <v>35721335</v>
      </c>
      <c r="P60" s="387">
        <f t="shared" si="38"/>
        <v>8833743</v>
      </c>
      <c r="Q60" s="116">
        <v>0</v>
      </c>
    </row>
    <row r="61" spans="1:17" s="198" customFormat="1" ht="21.75" customHeight="1" hidden="1">
      <c r="A61" s="208"/>
      <c r="B61" s="208"/>
      <c r="C61" s="209"/>
      <c r="D61" s="209"/>
      <c r="E61" s="209"/>
      <c r="F61" s="196" t="s">
        <v>100</v>
      </c>
      <c r="G61" s="403">
        <v>146016649</v>
      </c>
      <c r="H61" s="403">
        <v>1079743385</v>
      </c>
      <c r="I61" s="403">
        <v>0</v>
      </c>
      <c r="J61" s="403">
        <v>4940</v>
      </c>
      <c r="K61" s="404">
        <v>146016649</v>
      </c>
      <c r="L61" s="403">
        <v>1075904702</v>
      </c>
      <c r="M61" s="403">
        <v>0</v>
      </c>
      <c r="N61" s="403">
        <f>-M61</f>
        <v>0</v>
      </c>
      <c r="O61" s="405">
        <f t="shared" si="38"/>
        <v>0</v>
      </c>
      <c r="P61" s="405">
        <f t="shared" si="38"/>
        <v>3833743</v>
      </c>
      <c r="Q61" s="210"/>
    </row>
    <row r="62" spans="1:17" s="121" customFormat="1" ht="21.75" customHeight="1" hidden="1">
      <c r="A62" s="175"/>
      <c r="B62" s="175"/>
      <c r="C62" s="176"/>
      <c r="D62" s="176"/>
      <c r="E62" s="176"/>
      <c r="F62" s="119" t="s">
        <v>99</v>
      </c>
      <c r="G62" s="406">
        <v>656652968</v>
      </c>
      <c r="H62" s="406">
        <v>1303216638</v>
      </c>
      <c r="I62" s="406">
        <v>0</v>
      </c>
      <c r="J62" s="406">
        <v>0</v>
      </c>
      <c r="K62" s="407">
        <v>620931633</v>
      </c>
      <c r="L62" s="406">
        <v>1298216638</v>
      </c>
      <c r="M62" s="406">
        <v>0</v>
      </c>
      <c r="N62" s="406">
        <f>-M62</f>
        <v>0</v>
      </c>
      <c r="O62" s="408">
        <f t="shared" si="38"/>
        <v>35721335</v>
      </c>
      <c r="P62" s="408">
        <f t="shared" si="38"/>
        <v>5000000</v>
      </c>
      <c r="Q62" s="177"/>
    </row>
    <row r="63" spans="1:16" s="174" customFormat="1" ht="21" customHeight="1">
      <c r="A63" s="211"/>
      <c r="B63" s="276">
        <v>4</v>
      </c>
      <c r="C63" s="276"/>
      <c r="D63" s="276"/>
      <c r="E63" s="276"/>
      <c r="F63" s="171" t="s">
        <v>127</v>
      </c>
      <c r="G63" s="363">
        <f>G67+G72</f>
        <v>0</v>
      </c>
      <c r="H63" s="363">
        <f>H67+H72</f>
        <v>603285980</v>
      </c>
      <c r="I63" s="363">
        <f aca="true" t="shared" si="39" ref="I63:P63">I67+I72</f>
        <v>0</v>
      </c>
      <c r="J63" s="363">
        <f t="shared" si="39"/>
        <v>11110964</v>
      </c>
      <c r="K63" s="364">
        <f t="shared" si="39"/>
        <v>0</v>
      </c>
      <c r="L63" s="363">
        <f t="shared" si="39"/>
        <v>107379311</v>
      </c>
      <c r="M63" s="365">
        <f t="shared" si="39"/>
        <v>0</v>
      </c>
      <c r="N63" s="365">
        <f t="shared" si="39"/>
        <v>0</v>
      </c>
      <c r="O63" s="363">
        <f t="shared" si="39"/>
        <v>0</v>
      </c>
      <c r="P63" s="366">
        <f t="shared" si="39"/>
        <v>484795705</v>
      </c>
    </row>
    <row r="64" spans="1:16" s="189" customFormat="1" ht="21.75" customHeight="1" hidden="1">
      <c r="A64" s="187"/>
      <c r="B64" s="199"/>
      <c r="C64" s="200"/>
      <c r="D64" s="200"/>
      <c r="E64" s="200"/>
      <c r="F64" s="201" t="s">
        <v>101</v>
      </c>
      <c r="G64" s="394">
        <f>SUM(G65:G66)</f>
        <v>0</v>
      </c>
      <c r="H64" s="394">
        <f>SUM(H65:H66)</f>
        <v>603285980</v>
      </c>
      <c r="I64" s="394">
        <f aca="true" t="shared" si="40" ref="I64:P64">SUM(I65:I66)</f>
        <v>0</v>
      </c>
      <c r="J64" s="394">
        <f t="shared" si="40"/>
        <v>11110964</v>
      </c>
      <c r="K64" s="395">
        <f t="shared" si="40"/>
        <v>0</v>
      </c>
      <c r="L64" s="394">
        <f t="shared" si="40"/>
        <v>107379311</v>
      </c>
      <c r="M64" s="394">
        <f t="shared" si="40"/>
        <v>0</v>
      </c>
      <c r="N64" s="394">
        <f t="shared" si="40"/>
        <v>0</v>
      </c>
      <c r="O64" s="394">
        <f t="shared" si="40"/>
        <v>0</v>
      </c>
      <c r="P64" s="396">
        <f t="shared" si="40"/>
        <v>484795705</v>
      </c>
    </row>
    <row r="65" spans="1:17" s="192" customFormat="1" ht="21.75" customHeight="1" hidden="1">
      <c r="A65" s="202"/>
      <c r="B65" s="202"/>
      <c r="C65" s="203"/>
      <c r="D65" s="203"/>
      <c r="E65" s="203"/>
      <c r="F65" s="190" t="s">
        <v>100</v>
      </c>
      <c r="G65" s="397">
        <f>G70+G76</f>
        <v>0</v>
      </c>
      <c r="H65" s="397">
        <f aca="true" t="shared" si="41" ref="H65:N65">H70+H76</f>
        <v>107101523</v>
      </c>
      <c r="I65" s="397">
        <f t="shared" si="41"/>
        <v>0</v>
      </c>
      <c r="J65" s="397">
        <f t="shared" si="41"/>
        <v>2515615</v>
      </c>
      <c r="K65" s="398">
        <f t="shared" si="41"/>
        <v>0</v>
      </c>
      <c r="L65" s="397">
        <f t="shared" si="41"/>
        <v>20211157</v>
      </c>
      <c r="M65" s="397">
        <f t="shared" si="41"/>
        <v>0</v>
      </c>
      <c r="N65" s="397">
        <f t="shared" si="41"/>
        <v>0</v>
      </c>
      <c r="O65" s="397">
        <f>G65-I65-K65+M65</f>
        <v>0</v>
      </c>
      <c r="P65" s="399">
        <f>H65-J65-L65+N65</f>
        <v>84374751</v>
      </c>
      <c r="Q65" s="204"/>
    </row>
    <row r="66" spans="1:17" s="195" customFormat="1" ht="21.75" customHeight="1" hidden="1">
      <c r="A66" s="205"/>
      <c r="B66" s="205"/>
      <c r="C66" s="206"/>
      <c r="D66" s="206"/>
      <c r="E66" s="206"/>
      <c r="F66" s="193" t="s">
        <v>99</v>
      </c>
      <c r="G66" s="400">
        <f>G71+G77</f>
        <v>0</v>
      </c>
      <c r="H66" s="400">
        <f aca="true" t="shared" si="42" ref="H66:N66">H71+H77</f>
        <v>496184457</v>
      </c>
      <c r="I66" s="400">
        <f t="shared" si="42"/>
        <v>0</v>
      </c>
      <c r="J66" s="400">
        <f t="shared" si="42"/>
        <v>8595349</v>
      </c>
      <c r="K66" s="401">
        <f t="shared" si="42"/>
        <v>0</v>
      </c>
      <c r="L66" s="400">
        <f t="shared" si="42"/>
        <v>87168154</v>
      </c>
      <c r="M66" s="400">
        <f t="shared" si="42"/>
        <v>0</v>
      </c>
      <c r="N66" s="400">
        <f t="shared" si="42"/>
        <v>0</v>
      </c>
      <c r="O66" s="400">
        <f>G66-I66-K66+M66</f>
        <v>0</v>
      </c>
      <c r="P66" s="402">
        <f>H66-J66-L66+N66</f>
        <v>400420954</v>
      </c>
      <c r="Q66" s="207"/>
    </row>
    <row r="67" spans="1:16" s="113" customFormat="1" ht="21" customHeight="1">
      <c r="A67" s="212"/>
      <c r="B67" s="277"/>
      <c r="C67" s="277">
        <v>1</v>
      </c>
      <c r="D67" s="277"/>
      <c r="E67" s="277"/>
      <c r="F67" s="109" t="s">
        <v>128</v>
      </c>
      <c r="G67" s="376">
        <f aca="true" t="shared" si="43" ref="G67:P68">G68</f>
        <v>0</v>
      </c>
      <c r="H67" s="376">
        <f t="shared" si="43"/>
        <v>575809041</v>
      </c>
      <c r="I67" s="376">
        <f t="shared" si="43"/>
        <v>0</v>
      </c>
      <c r="J67" s="376">
        <f t="shared" si="43"/>
        <v>11110964</v>
      </c>
      <c r="K67" s="377">
        <f t="shared" si="43"/>
        <v>0</v>
      </c>
      <c r="L67" s="376">
        <f t="shared" si="43"/>
        <v>93051077</v>
      </c>
      <c r="M67" s="378">
        <f t="shared" si="43"/>
        <v>0</v>
      </c>
      <c r="N67" s="378">
        <f t="shared" si="43"/>
        <v>0</v>
      </c>
      <c r="O67" s="376">
        <f t="shared" si="43"/>
        <v>0</v>
      </c>
      <c r="P67" s="379">
        <f t="shared" si="43"/>
        <v>471647000</v>
      </c>
    </row>
    <row r="68" spans="1:16" s="113" customFormat="1" ht="21" customHeight="1">
      <c r="A68" s="212"/>
      <c r="B68" s="277"/>
      <c r="C68" s="277"/>
      <c r="D68" s="277"/>
      <c r="E68" s="277"/>
      <c r="F68" s="254" t="s">
        <v>46</v>
      </c>
      <c r="G68" s="376">
        <f t="shared" si="43"/>
        <v>0</v>
      </c>
      <c r="H68" s="376">
        <f t="shared" si="43"/>
        <v>575809041</v>
      </c>
      <c r="I68" s="376">
        <f t="shared" si="43"/>
        <v>0</v>
      </c>
      <c r="J68" s="376">
        <f t="shared" si="43"/>
        <v>11110964</v>
      </c>
      <c r="K68" s="377">
        <f t="shared" si="43"/>
        <v>0</v>
      </c>
      <c r="L68" s="376">
        <f t="shared" si="43"/>
        <v>93051077</v>
      </c>
      <c r="M68" s="378">
        <f t="shared" si="43"/>
        <v>0</v>
      </c>
      <c r="N68" s="378">
        <f t="shared" si="43"/>
        <v>0</v>
      </c>
      <c r="O68" s="376">
        <f t="shared" si="43"/>
        <v>0</v>
      </c>
      <c r="P68" s="379">
        <f t="shared" si="43"/>
        <v>471647000</v>
      </c>
    </row>
    <row r="69" spans="1:17" s="214" customFormat="1" ht="36.75" customHeight="1">
      <c r="A69" s="278"/>
      <c r="B69" s="276"/>
      <c r="C69" s="276"/>
      <c r="D69" s="276">
        <v>1</v>
      </c>
      <c r="E69" s="276"/>
      <c r="F69" s="416" t="s">
        <v>57</v>
      </c>
      <c r="G69" s="384">
        <f aca="true" t="shared" si="44" ref="G69:N69">G70+G71</f>
        <v>0</v>
      </c>
      <c r="H69" s="384">
        <f t="shared" si="44"/>
        <v>575809041</v>
      </c>
      <c r="I69" s="384">
        <f t="shared" si="44"/>
        <v>0</v>
      </c>
      <c r="J69" s="384">
        <f t="shared" si="44"/>
        <v>11110964</v>
      </c>
      <c r="K69" s="385">
        <f t="shared" si="44"/>
        <v>0</v>
      </c>
      <c r="L69" s="384">
        <f t="shared" si="44"/>
        <v>93051077</v>
      </c>
      <c r="M69" s="386">
        <f t="shared" si="44"/>
        <v>0</v>
      </c>
      <c r="N69" s="386">
        <f t="shared" si="44"/>
        <v>0</v>
      </c>
      <c r="O69" s="384">
        <v>0</v>
      </c>
      <c r="P69" s="387">
        <f>H69-J69-L69+N69</f>
        <v>471647000</v>
      </c>
      <c r="Q69" s="116">
        <v>0</v>
      </c>
    </row>
    <row r="70" spans="1:17" s="215" customFormat="1" ht="21.75" customHeight="1" hidden="1">
      <c r="A70" s="208"/>
      <c r="B70" s="208"/>
      <c r="C70" s="209"/>
      <c r="D70" s="209"/>
      <c r="E70" s="209"/>
      <c r="F70" s="196" t="s">
        <v>100</v>
      </c>
      <c r="G70" s="403">
        <v>0</v>
      </c>
      <c r="H70" s="403">
        <v>105957762</v>
      </c>
      <c r="I70" s="403">
        <v>0</v>
      </c>
      <c r="J70" s="403">
        <v>2515615</v>
      </c>
      <c r="K70" s="404">
        <v>0</v>
      </c>
      <c r="L70" s="403">
        <v>19577147</v>
      </c>
      <c r="M70" s="403">
        <v>0</v>
      </c>
      <c r="N70" s="403">
        <f>-M70</f>
        <v>0</v>
      </c>
      <c r="O70" s="405">
        <f>G70-I70-K70+M70</f>
        <v>0</v>
      </c>
      <c r="P70" s="405">
        <f>H70-J70-L70+N70</f>
        <v>83865000</v>
      </c>
      <c r="Q70" s="210"/>
    </row>
    <row r="71" spans="1:17" s="216" customFormat="1" ht="21.75" customHeight="1" hidden="1">
      <c r="A71" s="175"/>
      <c r="B71" s="175"/>
      <c r="C71" s="176"/>
      <c r="D71" s="176"/>
      <c r="E71" s="176"/>
      <c r="F71" s="119" t="s">
        <v>99</v>
      </c>
      <c r="G71" s="406">
        <v>0</v>
      </c>
      <c r="H71" s="406">
        <v>469851279</v>
      </c>
      <c r="I71" s="406">
        <v>0</v>
      </c>
      <c r="J71" s="406">
        <v>8595349</v>
      </c>
      <c r="K71" s="407">
        <v>0</v>
      </c>
      <c r="L71" s="406">
        <v>73473930</v>
      </c>
      <c r="M71" s="406">
        <v>0</v>
      </c>
      <c r="N71" s="406">
        <f>-M71</f>
        <v>0</v>
      </c>
      <c r="O71" s="408">
        <f>G71-I71-K71+M71</f>
        <v>0</v>
      </c>
      <c r="P71" s="408">
        <f>H71-J71-L71+N71</f>
        <v>387782000</v>
      </c>
      <c r="Q71" s="177"/>
    </row>
    <row r="72" spans="1:16" s="217" customFormat="1" ht="18.75" customHeight="1">
      <c r="A72" s="213"/>
      <c r="B72" s="277"/>
      <c r="C72" s="277">
        <v>2</v>
      </c>
      <c r="D72" s="277"/>
      <c r="E72" s="277"/>
      <c r="F72" s="109" t="s">
        <v>129</v>
      </c>
      <c r="G72" s="376">
        <f aca="true" t="shared" si="45" ref="G72:P74">G73</f>
        <v>0</v>
      </c>
      <c r="H72" s="376">
        <f t="shared" si="45"/>
        <v>27476939</v>
      </c>
      <c r="I72" s="376">
        <f t="shared" si="45"/>
        <v>0</v>
      </c>
      <c r="J72" s="376">
        <f t="shared" si="45"/>
        <v>0</v>
      </c>
      <c r="K72" s="377">
        <f t="shared" si="45"/>
        <v>0</v>
      </c>
      <c r="L72" s="376">
        <f t="shared" si="45"/>
        <v>14328234</v>
      </c>
      <c r="M72" s="378">
        <f t="shared" si="45"/>
        <v>0</v>
      </c>
      <c r="N72" s="378">
        <f t="shared" si="45"/>
        <v>0</v>
      </c>
      <c r="O72" s="376">
        <f t="shared" si="45"/>
        <v>0</v>
      </c>
      <c r="P72" s="379">
        <f t="shared" si="45"/>
        <v>13148705</v>
      </c>
    </row>
    <row r="73" spans="1:16" s="113" customFormat="1" ht="18.75" customHeight="1">
      <c r="A73" s="212"/>
      <c r="B73" s="277"/>
      <c r="C73" s="277"/>
      <c r="D73" s="277"/>
      <c r="E73" s="277"/>
      <c r="F73" s="254" t="s">
        <v>130</v>
      </c>
      <c r="G73" s="376">
        <f t="shared" si="45"/>
        <v>0</v>
      </c>
      <c r="H73" s="376">
        <f t="shared" si="45"/>
        <v>27476939</v>
      </c>
      <c r="I73" s="376">
        <f t="shared" si="45"/>
        <v>0</v>
      </c>
      <c r="J73" s="376">
        <f t="shared" si="45"/>
        <v>0</v>
      </c>
      <c r="K73" s="377">
        <f t="shared" si="45"/>
        <v>0</v>
      </c>
      <c r="L73" s="376">
        <f t="shared" si="45"/>
        <v>14328234</v>
      </c>
      <c r="M73" s="378">
        <f t="shared" si="45"/>
        <v>0</v>
      </c>
      <c r="N73" s="378">
        <f t="shared" si="45"/>
        <v>0</v>
      </c>
      <c r="O73" s="376">
        <f t="shared" si="45"/>
        <v>0</v>
      </c>
      <c r="P73" s="379">
        <f t="shared" si="45"/>
        <v>13148705</v>
      </c>
    </row>
    <row r="74" spans="1:16" s="114" customFormat="1" ht="18.75" customHeight="1">
      <c r="A74" s="212"/>
      <c r="B74" s="277"/>
      <c r="C74" s="277"/>
      <c r="D74" s="277">
        <v>1</v>
      </c>
      <c r="E74" s="277"/>
      <c r="F74" s="416" t="s">
        <v>58</v>
      </c>
      <c r="G74" s="380">
        <f t="shared" si="45"/>
        <v>0</v>
      </c>
      <c r="H74" s="380">
        <f t="shared" si="45"/>
        <v>27476939</v>
      </c>
      <c r="I74" s="380">
        <f t="shared" si="45"/>
        <v>0</v>
      </c>
      <c r="J74" s="380">
        <f t="shared" si="45"/>
        <v>0</v>
      </c>
      <c r="K74" s="381">
        <f t="shared" si="45"/>
        <v>0</v>
      </c>
      <c r="L74" s="380">
        <f t="shared" si="45"/>
        <v>14328234</v>
      </c>
      <c r="M74" s="382">
        <f t="shared" si="45"/>
        <v>0</v>
      </c>
      <c r="N74" s="382">
        <f t="shared" si="45"/>
        <v>0</v>
      </c>
      <c r="O74" s="380">
        <f t="shared" si="45"/>
        <v>0</v>
      </c>
      <c r="P74" s="383">
        <f t="shared" si="45"/>
        <v>13148705</v>
      </c>
    </row>
    <row r="75" spans="1:16" s="118" customFormat="1" ht="18.75" customHeight="1">
      <c r="A75" s="211"/>
      <c r="B75" s="276"/>
      <c r="C75" s="276"/>
      <c r="D75" s="276"/>
      <c r="E75" s="276">
        <v>1</v>
      </c>
      <c r="F75" s="417" t="s">
        <v>59</v>
      </c>
      <c r="G75" s="384">
        <f aca="true" t="shared" si="46" ref="G75:N75">G76+G77</f>
        <v>0</v>
      </c>
      <c r="H75" s="384">
        <f t="shared" si="46"/>
        <v>27476939</v>
      </c>
      <c r="I75" s="384">
        <f t="shared" si="46"/>
        <v>0</v>
      </c>
      <c r="J75" s="384">
        <f t="shared" si="46"/>
        <v>0</v>
      </c>
      <c r="K75" s="385">
        <f t="shared" si="46"/>
        <v>0</v>
      </c>
      <c r="L75" s="384">
        <f t="shared" si="46"/>
        <v>14328234</v>
      </c>
      <c r="M75" s="386">
        <f t="shared" si="46"/>
        <v>0</v>
      </c>
      <c r="N75" s="386">
        <f t="shared" si="46"/>
        <v>0</v>
      </c>
      <c r="O75" s="384">
        <f aca="true" t="shared" si="47" ref="O75:P77">G75-I75-K75+M75</f>
        <v>0</v>
      </c>
      <c r="P75" s="387">
        <f t="shared" si="47"/>
        <v>13148705</v>
      </c>
    </row>
    <row r="76" spans="1:17" s="198" customFormat="1" ht="21.75" customHeight="1" hidden="1">
      <c r="A76" s="208"/>
      <c r="B76" s="208"/>
      <c r="C76" s="209"/>
      <c r="D76" s="209"/>
      <c r="E76" s="209"/>
      <c r="F76" s="196" t="s">
        <v>100</v>
      </c>
      <c r="G76" s="403">
        <v>0</v>
      </c>
      <c r="H76" s="403">
        <v>1143761</v>
      </c>
      <c r="I76" s="403">
        <v>0</v>
      </c>
      <c r="J76" s="403">
        <v>0</v>
      </c>
      <c r="K76" s="404">
        <v>0</v>
      </c>
      <c r="L76" s="403">
        <v>634010</v>
      </c>
      <c r="M76" s="403">
        <v>0</v>
      </c>
      <c r="N76" s="403">
        <f>-M76</f>
        <v>0</v>
      </c>
      <c r="O76" s="405">
        <f t="shared" si="47"/>
        <v>0</v>
      </c>
      <c r="P76" s="405">
        <f t="shared" si="47"/>
        <v>509751</v>
      </c>
      <c r="Q76" s="210"/>
    </row>
    <row r="77" spans="1:17" s="121" customFormat="1" ht="21.75" customHeight="1" hidden="1">
      <c r="A77" s="175"/>
      <c r="B77" s="175"/>
      <c r="C77" s="176"/>
      <c r="D77" s="176"/>
      <c r="E77" s="176"/>
      <c r="F77" s="119" t="s">
        <v>99</v>
      </c>
      <c r="G77" s="406">
        <v>0</v>
      </c>
      <c r="H77" s="406">
        <v>26333178</v>
      </c>
      <c r="I77" s="406">
        <v>0</v>
      </c>
      <c r="J77" s="406">
        <v>0</v>
      </c>
      <c r="K77" s="407">
        <v>0</v>
      </c>
      <c r="L77" s="406">
        <v>13694224</v>
      </c>
      <c r="M77" s="406">
        <v>0</v>
      </c>
      <c r="N77" s="406">
        <f>-M77</f>
        <v>0</v>
      </c>
      <c r="O77" s="408">
        <f t="shared" si="47"/>
        <v>0</v>
      </c>
      <c r="P77" s="408">
        <f t="shared" si="47"/>
        <v>12638954</v>
      </c>
      <c r="Q77" s="177"/>
    </row>
    <row r="78" spans="1:16" s="174" customFormat="1" ht="18.75" customHeight="1">
      <c r="A78" s="211"/>
      <c r="B78" s="276">
        <v>5</v>
      </c>
      <c r="C78" s="276"/>
      <c r="D78" s="276"/>
      <c r="E78" s="276"/>
      <c r="F78" s="171" t="s">
        <v>60</v>
      </c>
      <c r="G78" s="363">
        <f>G82+G102+G108</f>
        <v>294204406</v>
      </c>
      <c r="H78" s="363">
        <f aca="true" t="shared" si="48" ref="H78:P78">H82+H102+H108</f>
        <v>6614192099</v>
      </c>
      <c r="I78" s="363">
        <f t="shared" si="48"/>
        <v>0</v>
      </c>
      <c r="J78" s="363">
        <f t="shared" si="48"/>
        <v>275000000</v>
      </c>
      <c r="K78" s="364">
        <f t="shared" si="48"/>
        <v>265434967</v>
      </c>
      <c r="L78" s="363">
        <f>L82+L102+L108</f>
        <v>2377037497</v>
      </c>
      <c r="M78" s="365">
        <f t="shared" si="48"/>
        <v>0</v>
      </c>
      <c r="N78" s="365">
        <f t="shared" si="48"/>
        <v>0</v>
      </c>
      <c r="O78" s="363">
        <f t="shared" si="48"/>
        <v>28769439</v>
      </c>
      <c r="P78" s="366">
        <f t="shared" si="48"/>
        <v>3962154602</v>
      </c>
    </row>
    <row r="79" spans="1:16" s="189" customFormat="1" ht="21.75" customHeight="1" hidden="1">
      <c r="A79" s="187"/>
      <c r="B79" s="199"/>
      <c r="C79" s="200"/>
      <c r="D79" s="200"/>
      <c r="E79" s="200"/>
      <c r="F79" s="201" t="s">
        <v>101</v>
      </c>
      <c r="G79" s="394">
        <f aca="true" t="shared" si="49" ref="G79:P79">SUM(G80:G81)</f>
        <v>294204406</v>
      </c>
      <c r="H79" s="394">
        <f t="shared" si="49"/>
        <v>6614192099</v>
      </c>
      <c r="I79" s="394">
        <f t="shared" si="49"/>
        <v>0</v>
      </c>
      <c r="J79" s="394">
        <f t="shared" si="49"/>
        <v>275000000</v>
      </c>
      <c r="K79" s="395">
        <f t="shared" si="49"/>
        <v>265434967</v>
      </c>
      <c r="L79" s="394">
        <f t="shared" si="49"/>
        <v>2377037497</v>
      </c>
      <c r="M79" s="394">
        <f t="shared" si="49"/>
        <v>0</v>
      </c>
      <c r="N79" s="394">
        <f t="shared" si="49"/>
        <v>0</v>
      </c>
      <c r="O79" s="394">
        <f t="shared" si="49"/>
        <v>28769439</v>
      </c>
      <c r="P79" s="396">
        <f t="shared" si="49"/>
        <v>3962154602</v>
      </c>
    </row>
    <row r="80" spans="1:17" s="192" customFormat="1" ht="21.75" customHeight="1" hidden="1">
      <c r="A80" s="202"/>
      <c r="B80" s="202"/>
      <c r="C80" s="203"/>
      <c r="D80" s="203"/>
      <c r="E80" s="203"/>
      <c r="F80" s="190" t="s">
        <v>100</v>
      </c>
      <c r="G80" s="397">
        <f>G86+G90+G94+G97+G100+G106+G112</f>
        <v>0</v>
      </c>
      <c r="H80" s="397">
        <f aca="true" t="shared" si="50" ref="H80:N80">H86+H90+H94+H97+H100+H106+H112</f>
        <v>0</v>
      </c>
      <c r="I80" s="397">
        <f t="shared" si="50"/>
        <v>0</v>
      </c>
      <c r="J80" s="397">
        <f t="shared" si="50"/>
        <v>0</v>
      </c>
      <c r="K80" s="398">
        <f t="shared" si="50"/>
        <v>0</v>
      </c>
      <c r="L80" s="397">
        <f>L86+L90+L94+L97+L100+L106+L112</f>
        <v>0</v>
      </c>
      <c r="M80" s="397">
        <f t="shared" si="50"/>
        <v>0</v>
      </c>
      <c r="N80" s="397">
        <f t="shared" si="50"/>
        <v>0</v>
      </c>
      <c r="O80" s="397">
        <f>G80-I80-K80+M80</f>
        <v>0</v>
      </c>
      <c r="P80" s="399">
        <f>H80-J80-L80+N80</f>
        <v>0</v>
      </c>
      <c r="Q80" s="204"/>
    </row>
    <row r="81" spans="1:17" s="195" customFormat="1" ht="21.75" customHeight="1" hidden="1">
      <c r="A81" s="205"/>
      <c r="B81" s="205"/>
      <c r="C81" s="206"/>
      <c r="D81" s="206"/>
      <c r="E81" s="206"/>
      <c r="F81" s="193" t="s">
        <v>99</v>
      </c>
      <c r="G81" s="400">
        <f>G87+G91+G95+G98+G101+G107+G113</f>
        <v>294204406</v>
      </c>
      <c r="H81" s="400">
        <f aca="true" t="shared" si="51" ref="H81:N81">H87+H91+H95+H98+H101+H107+H113</f>
        <v>6614192099</v>
      </c>
      <c r="I81" s="400">
        <f t="shared" si="51"/>
        <v>0</v>
      </c>
      <c r="J81" s="400">
        <f t="shared" si="51"/>
        <v>275000000</v>
      </c>
      <c r="K81" s="401">
        <f t="shared" si="51"/>
        <v>265434967</v>
      </c>
      <c r="L81" s="400">
        <f>L87+L91+L95+L98+L101+L107+L113</f>
        <v>2377037497</v>
      </c>
      <c r="M81" s="400">
        <f t="shared" si="51"/>
        <v>0</v>
      </c>
      <c r="N81" s="400">
        <f t="shared" si="51"/>
        <v>0</v>
      </c>
      <c r="O81" s="400">
        <f>G81-I81-K81+M81</f>
        <v>28769439</v>
      </c>
      <c r="P81" s="402">
        <f>H81-J81-L81+N81</f>
        <v>3962154602</v>
      </c>
      <c r="Q81" s="207"/>
    </row>
    <row r="82" spans="1:16" s="113" customFormat="1" ht="18.75" customHeight="1">
      <c r="A82" s="212"/>
      <c r="B82" s="277"/>
      <c r="C82" s="277">
        <v>1</v>
      </c>
      <c r="D82" s="277"/>
      <c r="E82" s="277"/>
      <c r="F82" s="109" t="s">
        <v>131</v>
      </c>
      <c r="G82" s="376">
        <f aca="true" t="shared" si="52" ref="G82:P82">G83</f>
        <v>294204406</v>
      </c>
      <c r="H82" s="376">
        <f t="shared" si="52"/>
        <v>6614192099</v>
      </c>
      <c r="I82" s="376">
        <f t="shared" si="52"/>
        <v>0</v>
      </c>
      <c r="J82" s="376">
        <f t="shared" si="52"/>
        <v>275000000</v>
      </c>
      <c r="K82" s="377">
        <f t="shared" si="52"/>
        <v>265434967</v>
      </c>
      <c r="L82" s="376">
        <f t="shared" si="52"/>
        <v>2377037497</v>
      </c>
      <c r="M82" s="378">
        <f t="shared" si="52"/>
        <v>0</v>
      </c>
      <c r="N82" s="378">
        <f t="shared" si="52"/>
        <v>0</v>
      </c>
      <c r="O82" s="376">
        <f t="shared" si="52"/>
        <v>28769439</v>
      </c>
      <c r="P82" s="379">
        <f t="shared" si="52"/>
        <v>3962154602</v>
      </c>
    </row>
    <row r="83" spans="1:16" s="113" customFormat="1" ht="19.5" customHeight="1">
      <c r="A83" s="212"/>
      <c r="B83" s="277"/>
      <c r="C83" s="277"/>
      <c r="D83" s="277"/>
      <c r="E83" s="277"/>
      <c r="F83" s="254" t="s">
        <v>46</v>
      </c>
      <c r="G83" s="376">
        <f>G84+G88+G92</f>
        <v>294204406</v>
      </c>
      <c r="H83" s="376">
        <f aca="true" t="shared" si="53" ref="H83:P83">H84+H88+H92</f>
        <v>6614192099</v>
      </c>
      <c r="I83" s="376">
        <f t="shared" si="53"/>
        <v>0</v>
      </c>
      <c r="J83" s="376">
        <f t="shared" si="53"/>
        <v>275000000</v>
      </c>
      <c r="K83" s="377">
        <f t="shared" si="53"/>
        <v>265434967</v>
      </c>
      <c r="L83" s="376">
        <f>L84+L88+L92</f>
        <v>2377037497</v>
      </c>
      <c r="M83" s="378">
        <f t="shared" si="53"/>
        <v>0</v>
      </c>
      <c r="N83" s="378">
        <f t="shared" si="53"/>
        <v>0</v>
      </c>
      <c r="O83" s="376">
        <f t="shared" si="53"/>
        <v>28769439</v>
      </c>
      <c r="P83" s="379">
        <f t="shared" si="53"/>
        <v>3962154602</v>
      </c>
    </row>
    <row r="84" spans="1:16" s="114" customFormat="1" ht="36" customHeight="1">
      <c r="A84" s="212"/>
      <c r="B84" s="277"/>
      <c r="C84" s="277"/>
      <c r="D84" s="277">
        <v>1</v>
      </c>
      <c r="E84" s="277"/>
      <c r="F84" s="416" t="s">
        <v>62</v>
      </c>
      <c r="G84" s="380">
        <f aca="true" t="shared" si="54" ref="G84:P84">G85</f>
        <v>0</v>
      </c>
      <c r="H84" s="380">
        <f t="shared" si="54"/>
        <v>790924373</v>
      </c>
      <c r="I84" s="380">
        <f t="shared" si="54"/>
        <v>0</v>
      </c>
      <c r="J84" s="380">
        <f t="shared" si="54"/>
        <v>0</v>
      </c>
      <c r="K84" s="381">
        <f t="shared" si="54"/>
        <v>0</v>
      </c>
      <c r="L84" s="380">
        <f t="shared" si="54"/>
        <v>207111956</v>
      </c>
      <c r="M84" s="382">
        <f t="shared" si="54"/>
        <v>0</v>
      </c>
      <c r="N84" s="382">
        <f t="shared" si="54"/>
        <v>0</v>
      </c>
      <c r="O84" s="380">
        <f t="shared" si="54"/>
        <v>0</v>
      </c>
      <c r="P84" s="383">
        <f t="shared" si="54"/>
        <v>583812417</v>
      </c>
    </row>
    <row r="85" spans="1:16" s="118" customFormat="1" ht="19.5" customHeight="1">
      <c r="A85" s="211"/>
      <c r="B85" s="276"/>
      <c r="C85" s="276"/>
      <c r="D85" s="276"/>
      <c r="E85" s="276">
        <v>1</v>
      </c>
      <c r="F85" s="417" t="s">
        <v>63</v>
      </c>
      <c r="G85" s="384">
        <f aca="true" t="shared" si="55" ref="G85:N85">G86+G87</f>
        <v>0</v>
      </c>
      <c r="H85" s="384">
        <f t="shared" si="55"/>
        <v>790924373</v>
      </c>
      <c r="I85" s="384">
        <f t="shared" si="55"/>
        <v>0</v>
      </c>
      <c r="J85" s="384">
        <f t="shared" si="55"/>
        <v>0</v>
      </c>
      <c r="K85" s="385">
        <f t="shared" si="55"/>
        <v>0</v>
      </c>
      <c r="L85" s="384">
        <f t="shared" si="55"/>
        <v>207111956</v>
      </c>
      <c r="M85" s="386">
        <f t="shared" si="55"/>
        <v>0</v>
      </c>
      <c r="N85" s="386">
        <f t="shared" si="55"/>
        <v>0</v>
      </c>
      <c r="O85" s="384">
        <f aca="true" t="shared" si="56" ref="O85:P87">G85-I85-K85+M85</f>
        <v>0</v>
      </c>
      <c r="P85" s="387">
        <f t="shared" si="56"/>
        <v>583812417</v>
      </c>
    </row>
    <row r="86" spans="1:17" s="198" customFormat="1" ht="21.75" customHeight="1" hidden="1">
      <c r="A86" s="208"/>
      <c r="B86" s="208"/>
      <c r="C86" s="209"/>
      <c r="D86" s="209"/>
      <c r="E86" s="209"/>
      <c r="F86" s="196" t="s">
        <v>100</v>
      </c>
      <c r="G86" s="403"/>
      <c r="H86" s="403">
        <v>0</v>
      </c>
      <c r="I86" s="403"/>
      <c r="J86" s="403"/>
      <c r="K86" s="404"/>
      <c r="L86" s="403"/>
      <c r="M86" s="403"/>
      <c r="N86" s="403">
        <f>-M86</f>
        <v>0</v>
      </c>
      <c r="O86" s="405">
        <f t="shared" si="56"/>
        <v>0</v>
      </c>
      <c r="P86" s="405">
        <f t="shared" si="56"/>
        <v>0</v>
      </c>
      <c r="Q86" s="210"/>
    </row>
    <row r="87" spans="1:17" s="121" customFormat="1" ht="21.75" customHeight="1" hidden="1">
      <c r="A87" s="175"/>
      <c r="B87" s="175"/>
      <c r="C87" s="176"/>
      <c r="D87" s="176"/>
      <c r="E87" s="176"/>
      <c r="F87" s="119" t="s">
        <v>99</v>
      </c>
      <c r="G87" s="406">
        <v>0</v>
      </c>
      <c r="H87" s="406">
        <v>790924373</v>
      </c>
      <c r="I87" s="406">
        <v>0</v>
      </c>
      <c r="J87" s="406">
        <v>0</v>
      </c>
      <c r="K87" s="407">
        <v>0</v>
      </c>
      <c r="L87" s="406">
        <v>207111956</v>
      </c>
      <c r="M87" s="406">
        <v>0</v>
      </c>
      <c r="N87" s="406">
        <f>-M87</f>
        <v>0</v>
      </c>
      <c r="O87" s="408">
        <f t="shared" si="56"/>
        <v>0</v>
      </c>
      <c r="P87" s="408">
        <f t="shared" si="56"/>
        <v>583812417</v>
      </c>
      <c r="Q87" s="177"/>
    </row>
    <row r="88" spans="1:16" s="114" customFormat="1" ht="36" customHeight="1">
      <c r="A88" s="212"/>
      <c r="B88" s="277"/>
      <c r="C88" s="277"/>
      <c r="D88" s="277">
        <v>2</v>
      </c>
      <c r="E88" s="277"/>
      <c r="F88" s="416" t="s">
        <v>64</v>
      </c>
      <c r="G88" s="380">
        <f aca="true" t="shared" si="57" ref="G88:P88">G89</f>
        <v>0</v>
      </c>
      <c r="H88" s="380">
        <f t="shared" si="57"/>
        <v>827000000</v>
      </c>
      <c r="I88" s="380">
        <f t="shared" si="57"/>
        <v>0</v>
      </c>
      <c r="J88" s="380">
        <f t="shared" si="57"/>
        <v>0</v>
      </c>
      <c r="K88" s="381">
        <f t="shared" si="57"/>
        <v>0</v>
      </c>
      <c r="L88" s="380">
        <f t="shared" si="57"/>
        <v>0</v>
      </c>
      <c r="M88" s="382">
        <f t="shared" si="57"/>
        <v>0</v>
      </c>
      <c r="N88" s="382">
        <f t="shared" si="57"/>
        <v>0</v>
      </c>
      <c r="O88" s="380">
        <f t="shared" si="57"/>
        <v>0</v>
      </c>
      <c r="P88" s="383">
        <f t="shared" si="57"/>
        <v>827000000</v>
      </c>
    </row>
    <row r="89" spans="1:16" s="118" customFormat="1" ht="36" customHeight="1">
      <c r="A89" s="211"/>
      <c r="B89" s="276"/>
      <c r="C89" s="276"/>
      <c r="D89" s="276"/>
      <c r="E89" s="276">
        <v>1</v>
      </c>
      <c r="F89" s="417" t="s">
        <v>65</v>
      </c>
      <c r="G89" s="384">
        <f aca="true" t="shared" si="58" ref="G89:N89">G90+G91</f>
        <v>0</v>
      </c>
      <c r="H89" s="384">
        <f t="shared" si="58"/>
        <v>827000000</v>
      </c>
      <c r="I89" s="384">
        <f t="shared" si="58"/>
        <v>0</v>
      </c>
      <c r="J89" s="384">
        <f t="shared" si="58"/>
        <v>0</v>
      </c>
      <c r="K89" s="385">
        <f t="shared" si="58"/>
        <v>0</v>
      </c>
      <c r="L89" s="384">
        <f t="shared" si="58"/>
        <v>0</v>
      </c>
      <c r="M89" s="386">
        <f t="shared" si="58"/>
        <v>0</v>
      </c>
      <c r="N89" s="386">
        <f t="shared" si="58"/>
        <v>0</v>
      </c>
      <c r="O89" s="384">
        <f aca="true" t="shared" si="59" ref="O89:P91">G89-I89-K89+M89</f>
        <v>0</v>
      </c>
      <c r="P89" s="387">
        <f t="shared" si="59"/>
        <v>827000000</v>
      </c>
    </row>
    <row r="90" spans="1:17" s="198" customFormat="1" ht="21.75" customHeight="1" hidden="1">
      <c r="A90" s="208"/>
      <c r="B90" s="208"/>
      <c r="C90" s="209"/>
      <c r="D90" s="209"/>
      <c r="E90" s="209"/>
      <c r="F90" s="196" t="s">
        <v>100</v>
      </c>
      <c r="G90" s="403"/>
      <c r="H90" s="403">
        <v>0</v>
      </c>
      <c r="I90" s="403"/>
      <c r="J90" s="403"/>
      <c r="K90" s="404"/>
      <c r="L90" s="403"/>
      <c r="M90" s="403"/>
      <c r="N90" s="403">
        <f>-M90</f>
        <v>0</v>
      </c>
      <c r="O90" s="405">
        <f t="shared" si="59"/>
        <v>0</v>
      </c>
      <c r="P90" s="405">
        <f t="shared" si="59"/>
        <v>0</v>
      </c>
      <c r="Q90" s="210"/>
    </row>
    <row r="91" spans="1:17" s="121" customFormat="1" ht="16.5" hidden="1">
      <c r="A91" s="175"/>
      <c r="B91" s="175"/>
      <c r="C91" s="176"/>
      <c r="D91" s="176"/>
      <c r="E91" s="176"/>
      <c r="F91" s="119" t="s">
        <v>99</v>
      </c>
      <c r="G91" s="406">
        <v>0</v>
      </c>
      <c r="H91" s="406">
        <v>827000000</v>
      </c>
      <c r="I91" s="406">
        <v>0</v>
      </c>
      <c r="J91" s="406">
        <v>0</v>
      </c>
      <c r="K91" s="407">
        <v>0</v>
      </c>
      <c r="L91" s="406">
        <v>0</v>
      </c>
      <c r="M91" s="406">
        <v>0</v>
      </c>
      <c r="N91" s="406">
        <f>-M91</f>
        <v>0</v>
      </c>
      <c r="O91" s="408">
        <f t="shared" si="59"/>
        <v>0</v>
      </c>
      <c r="P91" s="408">
        <f t="shared" si="59"/>
        <v>827000000</v>
      </c>
      <c r="Q91" s="177"/>
    </row>
    <row r="92" spans="1:16" s="114" customFormat="1" ht="19.5" customHeight="1">
      <c r="A92" s="212"/>
      <c r="B92" s="277"/>
      <c r="C92" s="277"/>
      <c r="D92" s="277">
        <v>3</v>
      </c>
      <c r="E92" s="277"/>
      <c r="F92" s="416" t="s">
        <v>167</v>
      </c>
      <c r="G92" s="380">
        <f>G93+G96+G99</f>
        <v>294204406</v>
      </c>
      <c r="H92" s="380">
        <f aca="true" t="shared" si="60" ref="H92:P92">H93+H96+H99</f>
        <v>4996267726</v>
      </c>
      <c r="I92" s="380">
        <f t="shared" si="60"/>
        <v>0</v>
      </c>
      <c r="J92" s="380">
        <f t="shared" si="60"/>
        <v>275000000</v>
      </c>
      <c r="K92" s="381">
        <f t="shared" si="60"/>
        <v>265434967</v>
      </c>
      <c r="L92" s="380">
        <f t="shared" si="60"/>
        <v>2169925541</v>
      </c>
      <c r="M92" s="382">
        <f t="shared" si="60"/>
        <v>0</v>
      </c>
      <c r="N92" s="382">
        <f t="shared" si="60"/>
        <v>0</v>
      </c>
      <c r="O92" s="380">
        <f t="shared" si="60"/>
        <v>28769439</v>
      </c>
      <c r="P92" s="383">
        <f t="shared" si="60"/>
        <v>2551342185</v>
      </c>
    </row>
    <row r="93" spans="1:17" s="118" customFormat="1" ht="36" customHeight="1">
      <c r="A93" s="211"/>
      <c r="B93" s="276"/>
      <c r="C93" s="276"/>
      <c r="D93" s="276"/>
      <c r="E93" s="276">
        <v>1</v>
      </c>
      <c r="F93" s="417" t="s">
        <v>132</v>
      </c>
      <c r="G93" s="384">
        <f aca="true" t="shared" si="61" ref="G93:N93">G94+G95</f>
        <v>59710807</v>
      </c>
      <c r="H93" s="384">
        <f t="shared" si="61"/>
        <v>523123329</v>
      </c>
      <c r="I93" s="384">
        <f t="shared" si="61"/>
        <v>0</v>
      </c>
      <c r="J93" s="384">
        <f t="shared" si="61"/>
        <v>0</v>
      </c>
      <c r="K93" s="385">
        <f t="shared" si="61"/>
        <v>59710807</v>
      </c>
      <c r="L93" s="384">
        <f t="shared" si="61"/>
        <v>73123329</v>
      </c>
      <c r="M93" s="386">
        <f t="shared" si="61"/>
        <v>0</v>
      </c>
      <c r="N93" s="386">
        <f t="shared" si="61"/>
        <v>0</v>
      </c>
      <c r="O93" s="384">
        <f>G93-I93-K93+M93</f>
        <v>0</v>
      </c>
      <c r="P93" s="387">
        <f aca="true" t="shared" si="62" ref="O93:P101">H93-J93-L93+N93</f>
        <v>450000000</v>
      </c>
      <c r="Q93" s="116">
        <v>0</v>
      </c>
    </row>
    <row r="94" spans="1:17" s="198" customFormat="1" ht="21.75" customHeight="1" hidden="1">
      <c r="A94" s="208"/>
      <c r="B94" s="208"/>
      <c r="C94" s="209"/>
      <c r="D94" s="209"/>
      <c r="E94" s="209"/>
      <c r="F94" s="418" t="s">
        <v>100</v>
      </c>
      <c r="G94" s="403">
        <v>0</v>
      </c>
      <c r="H94" s="403">
        <v>0</v>
      </c>
      <c r="I94" s="403"/>
      <c r="J94" s="403"/>
      <c r="K94" s="404"/>
      <c r="L94" s="403"/>
      <c r="M94" s="403"/>
      <c r="N94" s="403">
        <f>-M94</f>
        <v>0</v>
      </c>
      <c r="O94" s="405">
        <f t="shared" si="62"/>
        <v>0</v>
      </c>
      <c r="P94" s="405">
        <f t="shared" si="62"/>
        <v>0</v>
      </c>
      <c r="Q94" s="210"/>
    </row>
    <row r="95" spans="1:17" s="121" customFormat="1" ht="21.75" customHeight="1" hidden="1">
      <c r="A95" s="175"/>
      <c r="B95" s="175"/>
      <c r="C95" s="176"/>
      <c r="D95" s="176"/>
      <c r="E95" s="176"/>
      <c r="F95" s="419" t="s">
        <v>99</v>
      </c>
      <c r="G95" s="406">
        <v>59710807</v>
      </c>
      <c r="H95" s="406">
        <v>523123329</v>
      </c>
      <c r="I95" s="406">
        <v>0</v>
      </c>
      <c r="J95" s="406">
        <v>0</v>
      </c>
      <c r="K95" s="407">
        <v>59710807</v>
      </c>
      <c r="L95" s="406">
        <v>73123329</v>
      </c>
      <c r="M95" s="406">
        <v>0</v>
      </c>
      <c r="N95" s="406">
        <f>-M95</f>
        <v>0</v>
      </c>
      <c r="O95" s="408">
        <f t="shared" si="62"/>
        <v>0</v>
      </c>
      <c r="P95" s="408">
        <f t="shared" si="62"/>
        <v>450000000</v>
      </c>
      <c r="Q95" s="177"/>
    </row>
    <row r="96" spans="1:17" s="118" customFormat="1" ht="19.5" customHeight="1">
      <c r="A96" s="211"/>
      <c r="B96" s="276"/>
      <c r="C96" s="276"/>
      <c r="D96" s="276"/>
      <c r="E96" s="276">
        <v>2</v>
      </c>
      <c r="F96" s="417" t="s">
        <v>66</v>
      </c>
      <c r="G96" s="384">
        <f aca="true" t="shared" si="63" ref="G96:N96">G97+G98</f>
        <v>0</v>
      </c>
      <c r="H96" s="384">
        <f t="shared" si="63"/>
        <v>432485547</v>
      </c>
      <c r="I96" s="384">
        <f t="shared" si="63"/>
        <v>0</v>
      </c>
      <c r="J96" s="384">
        <f t="shared" si="63"/>
        <v>275000000</v>
      </c>
      <c r="K96" s="385">
        <f t="shared" si="63"/>
        <v>0</v>
      </c>
      <c r="L96" s="384">
        <f t="shared" si="63"/>
        <v>99668971</v>
      </c>
      <c r="M96" s="386">
        <f t="shared" si="63"/>
        <v>0</v>
      </c>
      <c r="N96" s="386">
        <f t="shared" si="63"/>
        <v>0</v>
      </c>
      <c r="O96" s="384">
        <f aca="true" t="shared" si="64" ref="O96:P98">G96-I96-K96+M96</f>
        <v>0</v>
      </c>
      <c r="P96" s="387">
        <f t="shared" si="64"/>
        <v>57816576</v>
      </c>
      <c r="Q96" s="116">
        <v>0</v>
      </c>
    </row>
    <row r="97" spans="1:17" s="198" customFormat="1" ht="21.75" customHeight="1" hidden="1">
      <c r="A97" s="208"/>
      <c r="B97" s="208"/>
      <c r="C97" s="209"/>
      <c r="D97" s="209"/>
      <c r="E97" s="209"/>
      <c r="F97" s="418" t="s">
        <v>100</v>
      </c>
      <c r="G97" s="403"/>
      <c r="H97" s="403">
        <v>0</v>
      </c>
      <c r="I97" s="403"/>
      <c r="J97" s="403"/>
      <c r="K97" s="404"/>
      <c r="L97" s="403"/>
      <c r="M97" s="403"/>
      <c r="N97" s="403">
        <f>-M97</f>
        <v>0</v>
      </c>
      <c r="O97" s="405">
        <f t="shared" si="64"/>
        <v>0</v>
      </c>
      <c r="P97" s="405">
        <f t="shared" si="64"/>
        <v>0</v>
      </c>
      <c r="Q97" s="210"/>
    </row>
    <row r="98" spans="1:17" s="121" customFormat="1" ht="21.75" customHeight="1" hidden="1">
      <c r="A98" s="175"/>
      <c r="B98" s="175"/>
      <c r="C98" s="176"/>
      <c r="D98" s="176"/>
      <c r="E98" s="176"/>
      <c r="F98" s="419" t="s">
        <v>99</v>
      </c>
      <c r="G98" s="406">
        <v>0</v>
      </c>
      <c r="H98" s="406">
        <v>432485547</v>
      </c>
      <c r="I98" s="406">
        <v>0</v>
      </c>
      <c r="J98" s="406">
        <v>275000000</v>
      </c>
      <c r="K98" s="407">
        <v>0</v>
      </c>
      <c r="L98" s="406">
        <v>99668971</v>
      </c>
      <c r="M98" s="406">
        <v>0</v>
      </c>
      <c r="N98" s="406">
        <f>-M98</f>
        <v>0</v>
      </c>
      <c r="O98" s="408">
        <f t="shared" si="64"/>
        <v>0</v>
      </c>
      <c r="P98" s="408">
        <f t="shared" si="64"/>
        <v>57816576</v>
      </c>
      <c r="Q98" s="177"/>
    </row>
    <row r="99" spans="1:16" s="118" customFormat="1" ht="20.25" customHeight="1">
      <c r="A99" s="211"/>
      <c r="B99" s="276"/>
      <c r="C99" s="276"/>
      <c r="D99" s="276"/>
      <c r="E99" s="276">
        <v>3</v>
      </c>
      <c r="F99" s="417" t="s">
        <v>133</v>
      </c>
      <c r="G99" s="384">
        <f aca="true" t="shared" si="65" ref="G99:N99">G100+G101</f>
        <v>234493599</v>
      </c>
      <c r="H99" s="384">
        <f t="shared" si="65"/>
        <v>4040658850</v>
      </c>
      <c r="I99" s="384">
        <f t="shared" si="65"/>
        <v>0</v>
      </c>
      <c r="J99" s="384">
        <f t="shared" si="65"/>
        <v>0</v>
      </c>
      <c r="K99" s="385">
        <f t="shared" si="65"/>
        <v>205724160</v>
      </c>
      <c r="L99" s="384">
        <f t="shared" si="65"/>
        <v>1997133241</v>
      </c>
      <c r="M99" s="386">
        <f t="shared" si="65"/>
        <v>0</v>
      </c>
      <c r="N99" s="386">
        <f t="shared" si="65"/>
        <v>0</v>
      </c>
      <c r="O99" s="384">
        <f>G99-I99-K99+M99</f>
        <v>28769439</v>
      </c>
      <c r="P99" s="387">
        <f t="shared" si="62"/>
        <v>2043525609</v>
      </c>
    </row>
    <row r="100" spans="1:17" s="198" customFormat="1" ht="21.75" customHeight="1" hidden="1">
      <c r="A100" s="208"/>
      <c r="B100" s="208"/>
      <c r="C100" s="209"/>
      <c r="D100" s="209"/>
      <c r="E100" s="209"/>
      <c r="F100" s="196" t="s">
        <v>100</v>
      </c>
      <c r="G100" s="403">
        <v>0</v>
      </c>
      <c r="H100" s="403">
        <v>0</v>
      </c>
      <c r="I100" s="403"/>
      <c r="J100" s="403"/>
      <c r="K100" s="404"/>
      <c r="L100" s="403"/>
      <c r="M100" s="403"/>
      <c r="N100" s="403">
        <f>-M100</f>
        <v>0</v>
      </c>
      <c r="O100" s="405">
        <f t="shared" si="62"/>
        <v>0</v>
      </c>
      <c r="P100" s="405">
        <f t="shared" si="62"/>
        <v>0</v>
      </c>
      <c r="Q100" s="210"/>
    </row>
    <row r="101" spans="1:17" s="121" customFormat="1" ht="21.75" customHeight="1" hidden="1">
      <c r="A101" s="175"/>
      <c r="B101" s="175"/>
      <c r="C101" s="176"/>
      <c r="D101" s="176"/>
      <c r="E101" s="176"/>
      <c r="F101" s="119" t="s">
        <v>99</v>
      </c>
      <c r="G101" s="406">
        <v>234493599</v>
      </c>
      <c r="H101" s="406">
        <v>4040658850</v>
      </c>
      <c r="I101" s="406">
        <v>0</v>
      </c>
      <c r="J101" s="406">
        <v>0</v>
      </c>
      <c r="K101" s="407">
        <v>205724160</v>
      </c>
      <c r="L101" s="406">
        <v>1997133241</v>
      </c>
      <c r="M101" s="406">
        <v>0</v>
      </c>
      <c r="N101" s="406">
        <f>-M101</f>
        <v>0</v>
      </c>
      <c r="O101" s="408">
        <f t="shared" si="62"/>
        <v>28769439</v>
      </c>
      <c r="P101" s="408">
        <f>H101-J101-L101+N101</f>
        <v>2043525609</v>
      </c>
      <c r="Q101" s="177"/>
    </row>
    <row r="102" spans="1:16" s="113" customFormat="1" ht="38.25" customHeight="1" hidden="1" thickBot="1">
      <c r="A102" s="282"/>
      <c r="B102" s="281"/>
      <c r="C102" s="281">
        <v>2</v>
      </c>
      <c r="D102" s="281"/>
      <c r="E102" s="281"/>
      <c r="F102" s="283" t="s">
        <v>134</v>
      </c>
      <c r="G102" s="409">
        <f aca="true" t="shared" si="66" ref="G102:P103">G103</f>
        <v>0</v>
      </c>
      <c r="H102" s="409">
        <f t="shared" si="66"/>
        <v>0</v>
      </c>
      <c r="I102" s="409">
        <f t="shared" si="66"/>
        <v>0</v>
      </c>
      <c r="J102" s="409">
        <f t="shared" si="66"/>
        <v>0</v>
      </c>
      <c r="K102" s="410">
        <f t="shared" si="66"/>
        <v>0</v>
      </c>
      <c r="L102" s="409">
        <f t="shared" si="66"/>
        <v>0</v>
      </c>
      <c r="M102" s="411">
        <f t="shared" si="66"/>
        <v>0</v>
      </c>
      <c r="N102" s="411">
        <f t="shared" si="66"/>
        <v>0</v>
      </c>
      <c r="O102" s="409">
        <f t="shared" si="66"/>
        <v>0</v>
      </c>
      <c r="P102" s="412">
        <f t="shared" si="66"/>
        <v>0</v>
      </c>
    </row>
    <row r="103" spans="1:16" s="113" customFormat="1" ht="21" customHeight="1" hidden="1">
      <c r="A103" s="213"/>
      <c r="B103" s="277"/>
      <c r="C103" s="277"/>
      <c r="D103" s="277"/>
      <c r="E103" s="277"/>
      <c r="F103" s="254" t="s">
        <v>135</v>
      </c>
      <c r="G103" s="376">
        <f t="shared" si="66"/>
        <v>0</v>
      </c>
      <c r="H103" s="376">
        <f t="shared" si="66"/>
        <v>0</v>
      </c>
      <c r="I103" s="376">
        <f t="shared" si="66"/>
        <v>0</v>
      </c>
      <c r="J103" s="376">
        <f t="shared" si="66"/>
        <v>0</v>
      </c>
      <c r="K103" s="377">
        <f t="shared" si="66"/>
        <v>0</v>
      </c>
      <c r="L103" s="376">
        <f t="shared" si="66"/>
        <v>0</v>
      </c>
      <c r="M103" s="378">
        <f t="shared" si="66"/>
        <v>0</v>
      </c>
      <c r="N103" s="378">
        <f t="shared" si="66"/>
        <v>0</v>
      </c>
      <c r="O103" s="376">
        <f t="shared" si="66"/>
        <v>0</v>
      </c>
      <c r="P103" s="379">
        <f t="shared" si="66"/>
        <v>0</v>
      </c>
    </row>
    <row r="104" spans="1:17" s="118" customFormat="1" ht="36.75" customHeight="1" hidden="1">
      <c r="A104" s="186"/>
      <c r="B104" s="276"/>
      <c r="C104" s="276"/>
      <c r="D104" s="276">
        <v>1</v>
      </c>
      <c r="E104" s="276"/>
      <c r="F104" s="115" t="s">
        <v>136</v>
      </c>
      <c r="G104" s="384">
        <f aca="true" t="shared" si="67" ref="G104:P104">G105</f>
        <v>0</v>
      </c>
      <c r="H104" s="384">
        <f t="shared" si="67"/>
        <v>0</v>
      </c>
      <c r="I104" s="384">
        <f t="shared" si="67"/>
        <v>0</v>
      </c>
      <c r="J104" s="384">
        <f t="shared" si="67"/>
        <v>0</v>
      </c>
      <c r="K104" s="385">
        <f t="shared" si="67"/>
        <v>0</v>
      </c>
      <c r="L104" s="384">
        <f t="shared" si="67"/>
        <v>0</v>
      </c>
      <c r="M104" s="386">
        <f t="shared" si="67"/>
        <v>0</v>
      </c>
      <c r="N104" s="386">
        <f t="shared" si="67"/>
        <v>0</v>
      </c>
      <c r="O104" s="384">
        <f t="shared" si="67"/>
        <v>0</v>
      </c>
      <c r="P104" s="387">
        <f t="shared" si="67"/>
        <v>0</v>
      </c>
      <c r="Q104" s="116"/>
    </row>
    <row r="105" spans="1:16" s="214" customFormat="1" ht="54" customHeight="1" hidden="1">
      <c r="A105" s="278"/>
      <c r="B105" s="276"/>
      <c r="C105" s="276"/>
      <c r="D105" s="276"/>
      <c r="E105" s="276">
        <v>1</v>
      </c>
      <c r="F105" s="115" t="s">
        <v>160</v>
      </c>
      <c r="G105" s="384">
        <f aca="true" t="shared" si="68" ref="G105:N105">G106+G107</f>
        <v>0</v>
      </c>
      <c r="H105" s="384">
        <f t="shared" si="68"/>
        <v>0</v>
      </c>
      <c r="I105" s="384">
        <f t="shared" si="68"/>
        <v>0</v>
      </c>
      <c r="J105" s="384">
        <f t="shared" si="68"/>
        <v>0</v>
      </c>
      <c r="K105" s="385">
        <f t="shared" si="68"/>
        <v>0</v>
      </c>
      <c r="L105" s="384">
        <f t="shared" si="68"/>
        <v>0</v>
      </c>
      <c r="M105" s="386">
        <f t="shared" si="68"/>
        <v>0</v>
      </c>
      <c r="N105" s="386">
        <f t="shared" si="68"/>
        <v>0</v>
      </c>
      <c r="O105" s="384">
        <f aca="true" t="shared" si="69" ref="O105:P107">G105-I105-K105+M105</f>
        <v>0</v>
      </c>
      <c r="P105" s="387">
        <f t="shared" si="69"/>
        <v>0</v>
      </c>
    </row>
    <row r="106" spans="1:17" s="198" customFormat="1" ht="21.75" customHeight="1" hidden="1">
      <c r="A106" s="208"/>
      <c r="B106" s="208"/>
      <c r="C106" s="209"/>
      <c r="D106" s="209"/>
      <c r="E106" s="209"/>
      <c r="F106" s="196" t="s">
        <v>100</v>
      </c>
      <c r="G106" s="403">
        <v>0</v>
      </c>
      <c r="H106" s="403">
        <v>0</v>
      </c>
      <c r="I106" s="403">
        <v>0</v>
      </c>
      <c r="J106" s="403">
        <v>0</v>
      </c>
      <c r="K106" s="404">
        <v>0</v>
      </c>
      <c r="L106" s="403">
        <v>0</v>
      </c>
      <c r="M106" s="403">
        <v>0</v>
      </c>
      <c r="N106" s="403">
        <v>0</v>
      </c>
      <c r="O106" s="405">
        <v>0</v>
      </c>
      <c r="P106" s="405">
        <f t="shared" si="69"/>
        <v>0</v>
      </c>
      <c r="Q106" s="210"/>
    </row>
    <row r="107" spans="1:17" s="216" customFormat="1" ht="21.75" customHeight="1" hidden="1">
      <c r="A107" s="175"/>
      <c r="B107" s="175"/>
      <c r="C107" s="176"/>
      <c r="D107" s="176"/>
      <c r="E107" s="176"/>
      <c r="F107" s="119" t="s">
        <v>99</v>
      </c>
      <c r="G107" s="406">
        <v>0</v>
      </c>
      <c r="H107" s="406">
        <v>0</v>
      </c>
      <c r="I107" s="406">
        <v>0</v>
      </c>
      <c r="J107" s="406">
        <v>0</v>
      </c>
      <c r="K107" s="407">
        <v>0</v>
      </c>
      <c r="L107" s="406">
        <v>0</v>
      </c>
      <c r="M107" s="406"/>
      <c r="N107" s="406">
        <f>-M107</f>
        <v>0</v>
      </c>
      <c r="O107" s="408">
        <f t="shared" si="69"/>
        <v>0</v>
      </c>
      <c r="P107" s="408">
        <f t="shared" si="69"/>
        <v>0</v>
      </c>
      <c r="Q107" s="177"/>
    </row>
    <row r="108" spans="1:16" s="217" customFormat="1" ht="21" customHeight="1" hidden="1">
      <c r="A108" s="213"/>
      <c r="B108" s="277"/>
      <c r="C108" s="277">
        <v>3</v>
      </c>
      <c r="D108" s="277"/>
      <c r="E108" s="277"/>
      <c r="F108" s="109" t="s">
        <v>70</v>
      </c>
      <c r="G108" s="376">
        <f aca="true" t="shared" si="70" ref="G108:P109">G109</f>
        <v>0</v>
      </c>
      <c r="H108" s="376">
        <f t="shared" si="70"/>
        <v>0</v>
      </c>
      <c r="I108" s="376">
        <f t="shared" si="70"/>
        <v>0</v>
      </c>
      <c r="J108" s="376">
        <f t="shared" si="70"/>
        <v>0</v>
      </c>
      <c r="K108" s="377">
        <f t="shared" si="70"/>
        <v>0</v>
      </c>
      <c r="L108" s="376">
        <f t="shared" si="70"/>
        <v>0</v>
      </c>
      <c r="M108" s="378">
        <f t="shared" si="70"/>
        <v>0</v>
      </c>
      <c r="N108" s="378">
        <f t="shared" si="70"/>
        <v>0</v>
      </c>
      <c r="O108" s="376">
        <f t="shared" si="70"/>
        <v>0</v>
      </c>
      <c r="P108" s="379">
        <f t="shared" si="70"/>
        <v>0</v>
      </c>
    </row>
    <row r="109" spans="1:16" s="113" customFormat="1" ht="21" customHeight="1" hidden="1">
      <c r="A109" s="212"/>
      <c r="B109" s="277"/>
      <c r="C109" s="277"/>
      <c r="D109" s="277"/>
      <c r="E109" s="277"/>
      <c r="F109" s="254" t="s">
        <v>46</v>
      </c>
      <c r="G109" s="376">
        <f t="shared" si="70"/>
        <v>0</v>
      </c>
      <c r="H109" s="376">
        <f t="shared" si="70"/>
        <v>0</v>
      </c>
      <c r="I109" s="376">
        <f t="shared" si="70"/>
        <v>0</v>
      </c>
      <c r="J109" s="376">
        <f t="shared" si="70"/>
        <v>0</v>
      </c>
      <c r="K109" s="377">
        <f t="shared" si="70"/>
        <v>0</v>
      </c>
      <c r="L109" s="376">
        <f t="shared" si="70"/>
        <v>0</v>
      </c>
      <c r="M109" s="378">
        <f t="shared" si="70"/>
        <v>0</v>
      </c>
      <c r="N109" s="378">
        <f t="shared" si="70"/>
        <v>0</v>
      </c>
      <c r="O109" s="376">
        <f t="shared" si="70"/>
        <v>0</v>
      </c>
      <c r="P109" s="379">
        <f t="shared" si="70"/>
        <v>0</v>
      </c>
    </row>
    <row r="110" spans="1:16" s="114" customFormat="1" ht="21" customHeight="1" hidden="1">
      <c r="A110" s="212"/>
      <c r="B110" s="277"/>
      <c r="C110" s="277"/>
      <c r="D110" s="277">
        <v>1</v>
      </c>
      <c r="E110" s="277"/>
      <c r="F110" s="110" t="s">
        <v>71</v>
      </c>
      <c r="G110" s="380">
        <f aca="true" t="shared" si="71" ref="G110:P110">G111</f>
        <v>0</v>
      </c>
      <c r="H110" s="380">
        <f t="shared" si="71"/>
        <v>0</v>
      </c>
      <c r="I110" s="380">
        <f t="shared" si="71"/>
        <v>0</v>
      </c>
      <c r="J110" s="380">
        <f t="shared" si="71"/>
        <v>0</v>
      </c>
      <c r="K110" s="381">
        <f t="shared" si="71"/>
        <v>0</v>
      </c>
      <c r="L110" s="380">
        <f t="shared" si="71"/>
        <v>0</v>
      </c>
      <c r="M110" s="382">
        <f t="shared" si="71"/>
        <v>0</v>
      </c>
      <c r="N110" s="382">
        <f t="shared" si="71"/>
        <v>0</v>
      </c>
      <c r="O110" s="380">
        <f t="shared" si="71"/>
        <v>0</v>
      </c>
      <c r="P110" s="383">
        <f t="shared" si="71"/>
        <v>0</v>
      </c>
    </row>
    <row r="111" spans="1:16" s="118" customFormat="1" ht="21" customHeight="1" hidden="1">
      <c r="A111" s="211"/>
      <c r="B111" s="276"/>
      <c r="C111" s="276"/>
      <c r="D111" s="276"/>
      <c r="E111" s="276">
        <v>1</v>
      </c>
      <c r="F111" s="115" t="s">
        <v>66</v>
      </c>
      <c r="G111" s="384">
        <f aca="true" t="shared" si="72" ref="G111:N111">G112+G113</f>
        <v>0</v>
      </c>
      <c r="H111" s="384">
        <f t="shared" si="72"/>
        <v>0</v>
      </c>
      <c r="I111" s="384">
        <f t="shared" si="72"/>
        <v>0</v>
      </c>
      <c r="J111" s="384">
        <f t="shared" si="72"/>
        <v>0</v>
      </c>
      <c r="K111" s="385">
        <f t="shared" si="72"/>
        <v>0</v>
      </c>
      <c r="L111" s="384">
        <f t="shared" si="72"/>
        <v>0</v>
      </c>
      <c r="M111" s="386">
        <f t="shared" si="72"/>
        <v>0</v>
      </c>
      <c r="N111" s="386">
        <f t="shared" si="72"/>
        <v>0</v>
      </c>
      <c r="O111" s="384">
        <f aca="true" t="shared" si="73" ref="O111:P113">G111-I111-K111+M111</f>
        <v>0</v>
      </c>
      <c r="P111" s="387">
        <f t="shared" si="73"/>
        <v>0</v>
      </c>
    </row>
    <row r="112" spans="1:17" s="198" customFormat="1" ht="21.75" customHeight="1" hidden="1">
      <c r="A112" s="208"/>
      <c r="B112" s="208"/>
      <c r="C112" s="209"/>
      <c r="D112" s="209"/>
      <c r="E112" s="209"/>
      <c r="F112" s="196" t="s">
        <v>100</v>
      </c>
      <c r="G112" s="403"/>
      <c r="H112" s="403"/>
      <c r="I112" s="403"/>
      <c r="J112" s="403"/>
      <c r="K112" s="404"/>
      <c r="L112" s="403"/>
      <c r="M112" s="403"/>
      <c r="N112" s="403">
        <f>-M112</f>
        <v>0</v>
      </c>
      <c r="O112" s="405">
        <f t="shared" si="73"/>
        <v>0</v>
      </c>
      <c r="P112" s="405">
        <f t="shared" si="73"/>
        <v>0</v>
      </c>
      <c r="Q112" s="210"/>
    </row>
    <row r="113" spans="1:17" s="121" customFormat="1" ht="21.75" customHeight="1" hidden="1">
      <c r="A113" s="175"/>
      <c r="B113" s="175"/>
      <c r="C113" s="176"/>
      <c r="D113" s="176"/>
      <c r="E113" s="176"/>
      <c r="F113" s="119" t="s">
        <v>99</v>
      </c>
      <c r="G113" s="406">
        <v>0</v>
      </c>
      <c r="H113" s="406">
        <v>0</v>
      </c>
      <c r="I113" s="406">
        <v>0</v>
      </c>
      <c r="J113" s="406">
        <v>0</v>
      </c>
      <c r="K113" s="407">
        <v>0</v>
      </c>
      <c r="L113" s="406">
        <v>0</v>
      </c>
      <c r="M113" s="406"/>
      <c r="N113" s="406">
        <f>-M113</f>
        <v>0</v>
      </c>
      <c r="O113" s="408">
        <f t="shared" si="73"/>
        <v>0</v>
      </c>
      <c r="P113" s="408">
        <f t="shared" si="73"/>
        <v>0</v>
      </c>
      <c r="Q113" s="177"/>
    </row>
    <row r="114" spans="1:16" ht="9.75" customHeight="1" thickBot="1">
      <c r="A114" s="225"/>
      <c r="B114" s="226"/>
      <c r="C114" s="226"/>
      <c r="D114" s="226"/>
      <c r="E114" s="226"/>
      <c r="F114" s="106"/>
      <c r="G114" s="413"/>
      <c r="H114" s="413"/>
      <c r="I114" s="413"/>
      <c r="J114" s="413"/>
      <c r="K114" s="414"/>
      <c r="L114" s="413"/>
      <c r="M114" s="413"/>
      <c r="N114" s="413"/>
      <c r="O114" s="413"/>
      <c r="P114" s="415"/>
    </row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Q111</cp:lastModifiedBy>
  <cp:lastPrinted>2010-04-25T09:14:03Z</cp:lastPrinted>
  <dcterms:created xsi:type="dcterms:W3CDTF">2002-01-14T09:37:13Z</dcterms:created>
  <dcterms:modified xsi:type="dcterms:W3CDTF">2010-04-25T09:14:08Z</dcterms:modified>
  <cp:category/>
  <cp:version/>
  <cp:contentType/>
  <cp:contentStatus/>
</cp:coreProperties>
</file>