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6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'歲出明細'!$A$1:$P$199</definedName>
    <definedName name="_xlnm.Print_Area" localSheetId="1">'歲出總併'!$A$1:$P$33</definedName>
    <definedName name="_xlnm.Print_Area" localSheetId="2">'歲出總經'!$A$1:$P$36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comments7.xml><?xml version="1.0" encoding="utf-8"?>
<comments xmlns="http://schemas.openxmlformats.org/spreadsheetml/2006/main">
  <authors>
    <author>Q110</author>
  </authors>
  <commentList>
    <comment ref="J31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刪8,042,366</t>
        </r>
      </text>
    </comment>
    <comment ref="J32" authorId="0">
      <text>
        <r>
          <rPr>
            <b/>
            <sz val="9"/>
            <rFont val="新細明體"/>
            <family val="1"/>
          </rPr>
          <t>Q110: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刪179,280,319</t>
        </r>
      </text>
    </comment>
  </commentList>
</comments>
</file>

<file path=xl/sharedStrings.xml><?xml version="1.0" encoding="utf-8"?>
<sst xmlns="http://schemas.openxmlformats.org/spreadsheetml/2006/main" count="507" uniqueCount="212">
  <si>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</si>
  <si>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</si>
  <si>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</si>
  <si>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</si>
  <si>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</si>
  <si>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</si>
  <si>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</si>
  <si>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</si>
  <si>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</si>
  <si>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</si>
  <si>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</si>
  <si>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</si>
  <si>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</si>
  <si>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</si>
  <si>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</si>
  <si>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</si>
  <si>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</si>
  <si>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</si>
  <si>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</si>
  <si>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</si>
  <si>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</si>
  <si>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</si>
  <si>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</si>
  <si>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</si>
  <si>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</si>
  <si>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</si>
  <si>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</si>
  <si>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</si>
  <si>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</si>
  <si>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</si>
  <si>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</si>
  <si>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</si>
  <si>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</si>
  <si>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</si>
  <si>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</si>
  <si>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</si>
  <si>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</si>
  <si>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</si>
  <si>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</si>
  <si>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</si>
  <si>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</si>
  <si>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</si>
  <si>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</si>
  <si>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</si>
  <si>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</si>
  <si>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</si>
  <si>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</si>
  <si>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</si>
  <si>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</si>
  <si>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</si>
  <si>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</si>
  <si>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</si>
  <si>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</si>
  <si>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</si>
  <si>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</si>
  <si>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</si>
  <si>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</si>
  <si>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</si>
  <si>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</si>
  <si>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</si>
  <si>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</si>
  <si>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</si>
  <si>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</si>
  <si>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</si>
  <si>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</si>
  <si>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</si>
  <si>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</si>
  <si>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</si>
  <si>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</si>
  <si>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</si>
  <si>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</si>
  <si>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</si>
  <si>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</si>
  <si>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</si>
  <si>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</si>
  <si>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</si>
  <si>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</si>
  <si>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</si>
  <si>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</si>
  <si>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</si>
  <si>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</si>
  <si>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</si>
  <si>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</si>
  <si>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</si>
  <si>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</si>
  <si>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</si>
  <si>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</si>
  <si>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</si>
  <si>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</si>
  <si>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</si>
  <si>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</si>
  <si>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</si>
  <si>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</si>
  <si>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</si>
  <si>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</si>
  <si>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</si>
  <si>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</si>
  <si>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</si>
  <si>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</si>
  <si>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</si>
  <si>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</si>
  <si>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</si>
  <si>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</si>
  <si>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</si>
  <si>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</si>
  <si>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</si>
  <si>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</si>
  <si>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</si>
  <si>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</si>
  <si>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</si>
  <si>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</si>
  <si>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</si>
  <si>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</si>
  <si>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</si>
  <si>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</si>
  <si>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國立故宮博物院</t>
  </si>
  <si>
    <t>文化建設委員會及所屬</t>
  </si>
  <si>
    <t>客家委員會及所屬</t>
  </si>
  <si>
    <t>內政部主管</t>
  </si>
  <si>
    <t>經資小計</t>
  </si>
  <si>
    <t>經常門</t>
  </si>
  <si>
    <t>資本門</t>
  </si>
  <si>
    <t>營建署及所屬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</si>
  <si>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</si>
  <si>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</si>
  <si>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</si>
  <si>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</si>
  <si>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</si>
  <si>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</si>
  <si>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</si>
  <si>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</si>
  <si>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營業基金－台灣鐵路管理局</t>
  </si>
  <si>
    <t>台鐵捷運化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</si>
  <si>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</si>
  <si>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</si>
  <si>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</si>
  <si>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</si>
  <si>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</si>
  <si>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</si>
  <si>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</si>
  <si>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</si>
  <si>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</si>
  <si>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</si>
  <si>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</si>
  <si>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</si>
  <si>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</si>
  <si>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</si>
  <si>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</si>
  <si>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</si>
  <si>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  華  民  國</t>
    </r>
    <r>
      <rPr>
        <sz val="12"/>
        <rFont val="新細明體"/>
        <family val="1"/>
      </rPr>
      <t xml:space="preserve">  98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</si>
  <si>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>中央政府擴大公共建設投資計畫特別決算（</t>
    </r>
    <r>
      <rPr>
        <b/>
        <u val="single"/>
        <sz val="18"/>
        <rFont val="Times New Roman"/>
        <family val="1"/>
      </rPr>
      <t>97</t>
    </r>
    <r>
      <rPr>
        <b/>
        <u val="single"/>
        <sz val="18"/>
        <rFont val="新細明體"/>
        <family val="1"/>
      </rPr>
      <t>年度）</t>
    </r>
  </si>
  <si>
    <r>
      <t xml:space="preserve">  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 年  度</t>
    </r>
  </si>
  <si>
    <r>
      <t>資計畫特別決算（</t>
    </r>
    <r>
      <rPr>
        <b/>
        <u val="single"/>
        <sz val="18"/>
        <rFont val="Times New Roman"/>
        <family val="1"/>
      </rPr>
      <t>97</t>
    </r>
    <r>
      <rPr>
        <b/>
        <u val="single"/>
        <sz val="18"/>
        <rFont val="新細明體"/>
        <family val="1"/>
      </rPr>
      <t>年度）</t>
    </r>
  </si>
  <si>
    <r>
      <t xml:space="preserve">  </t>
    </r>
    <r>
      <rPr>
        <sz val="12"/>
        <rFont val="新細明體"/>
        <family val="1"/>
      </rPr>
      <t xml:space="preserve">98  </t>
    </r>
    <r>
      <rPr>
        <sz val="12"/>
        <rFont val="新細明體"/>
        <family val="1"/>
      </rPr>
      <t>年  度</t>
    </r>
  </si>
  <si>
    <t>影視產業發展</t>
  </si>
  <si>
    <t>公共工程委員會</t>
  </si>
  <si>
    <t>其他經濟服務支出</t>
  </si>
  <si>
    <t>原住民族委員會</t>
  </si>
  <si>
    <t>民政支出</t>
  </si>
  <si>
    <t>體育委員會</t>
  </si>
  <si>
    <t>內政部</t>
  </si>
  <si>
    <t>工業支出</t>
  </si>
  <si>
    <t>經濟部</t>
  </si>
  <si>
    <t>國家科學委員會主管</t>
  </si>
  <si>
    <t>國家科學委員會</t>
  </si>
  <si>
    <t>科學支出</t>
  </si>
  <si>
    <t>農業委員會主管</t>
  </si>
  <si>
    <t>農業委員會</t>
  </si>
  <si>
    <t>農業支出</t>
  </si>
  <si>
    <t>勞工委員會主管</t>
  </si>
  <si>
    <t>勞工委員會</t>
  </si>
  <si>
    <t>福利服務支出</t>
  </si>
  <si>
    <t>衛生署主管</t>
  </si>
  <si>
    <t>衛生署</t>
  </si>
  <si>
    <t>醫療保健支出</t>
  </si>
  <si>
    <t>環境保護署主管</t>
  </si>
  <si>
    <t>環境保護署</t>
  </si>
  <si>
    <t>環境保護支出</t>
  </si>
  <si>
    <t>加強地方環保建設</t>
  </si>
  <si>
    <t>研究發展考核委員會</t>
  </si>
  <si>
    <t>行政支出</t>
  </si>
  <si>
    <t>影視產業輔導</t>
  </si>
  <si>
    <t>一般建築及設備</t>
  </si>
  <si>
    <t>文化發展業務</t>
  </si>
  <si>
    <t>補助地方提升資訊數位能力計畫</t>
  </si>
  <si>
    <t>地方工程物價調整及其他工程</t>
  </si>
  <si>
    <t>補助地方經濟及公共建設</t>
  </si>
  <si>
    <t>補助地方體育建設</t>
  </si>
  <si>
    <t>台灣南北客家文化中心規劃興建</t>
  </si>
  <si>
    <t>加強地方公共建設</t>
  </si>
  <si>
    <t>Ｍ台灣計畫─寬頻管道建置</t>
  </si>
  <si>
    <t>下水道管理業務</t>
  </si>
  <si>
    <t>高等教育</t>
  </si>
  <si>
    <t>補助地方教育設施</t>
  </si>
  <si>
    <t>Ｍ台灣計畫－行動台灣應用推動</t>
  </si>
  <si>
    <t>水利建設及保育管理</t>
  </si>
  <si>
    <t>鐵公路重要交通工程</t>
  </si>
  <si>
    <t>補助地方交通建設</t>
  </si>
  <si>
    <t>補助地方科技發展建設</t>
  </si>
  <si>
    <t>農業發展</t>
  </si>
  <si>
    <t>勞工服務發展業務</t>
  </si>
  <si>
    <t>基層醫療提升計畫</t>
  </si>
  <si>
    <t>環境保護業務</t>
  </si>
  <si>
    <t>補助地方勞工服務設施</t>
  </si>
  <si>
    <t>補助地方農漁業建設</t>
  </si>
  <si>
    <t>北中南捷運</t>
  </si>
  <si>
    <t>頂尖大學及研究中心</t>
  </si>
  <si>
    <t>國家歷史及文化中心—台灣歷史文化風貌保存</t>
  </si>
  <si>
    <t>國家歷史及文化中心</t>
  </si>
  <si>
    <t>補助地方文化建設</t>
  </si>
  <si>
    <t>國家歷史及文化中心—故宮南部院區</t>
  </si>
  <si>
    <t>補助地方水利及經濟建設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</si>
</sst>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</numFmts>
  <fonts count="5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9"/>
      <color indexed="12"/>
      <name val="Arial"/>
      <family val="2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180" fontId="13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180" fontId="14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180" fontId="14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80" fontId="28" fillId="2" borderId="3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180" fontId="13" fillId="0" borderId="3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3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180" fontId="32" fillId="4" borderId="3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180" fontId="32" fillId="5" borderId="3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36" fillId="3" borderId="0" xfId="0" applyFont="1" applyFill="1" applyAlignment="1">
      <alignment vertical="top"/>
    </xf>
    <xf numFmtId="180" fontId="28" fillId="4" borderId="3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180" fontId="28" fillId="5" borderId="3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180" fontId="28" fillId="6" borderId="3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1" xfId="0" applyFont="1" applyFill="1" applyBorder="1" applyAlignment="1">
      <alignment horizontal="center" vertical="top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3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3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180" fontId="28" fillId="0" borderId="3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180" fontId="29" fillId="0" borderId="3" xfId="0" applyNumberFormat="1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center" vertical="top"/>
    </xf>
    <xf numFmtId="0" fontId="0" fillId="6" borderId="3" xfId="0" applyFont="1" applyFill="1" applyBorder="1" applyAlignment="1">
      <alignment horizontal="center" vertical="top"/>
    </xf>
    <xf numFmtId="180" fontId="29" fillId="2" borderId="0" xfId="0" applyNumberFormat="1" applyFont="1" applyFill="1" applyBorder="1" applyAlignment="1">
      <alignment horizontal="right" vertical="top"/>
    </xf>
    <xf numFmtId="180" fontId="29" fillId="0" borderId="0" xfId="0" applyNumberFormat="1" applyFont="1" applyFill="1" applyBorder="1" applyAlignment="1">
      <alignment horizontal="right" vertical="top"/>
    </xf>
    <xf numFmtId="180" fontId="29" fillId="6" borderId="0" xfId="0" applyNumberFormat="1" applyFont="1" applyFill="1" applyBorder="1" applyAlignment="1">
      <alignment horizontal="right" vertical="top"/>
    </xf>
    <xf numFmtId="0" fontId="0" fillId="3" borderId="1" xfId="0" applyFont="1" applyFill="1" applyBorder="1" applyAlignment="1">
      <alignment horizontal="center" vertical="top"/>
    </xf>
    <xf numFmtId="0" fontId="24" fillId="3" borderId="0" xfId="0" applyFont="1" applyFill="1" applyBorder="1" applyAlignment="1">
      <alignment vertical="top"/>
    </xf>
    <xf numFmtId="0" fontId="0" fillId="4" borderId="1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vertical="top"/>
    </xf>
    <xf numFmtId="0" fontId="0" fillId="5" borderId="1" xfId="0" applyFont="1" applyFill="1" applyBorder="1" applyAlignment="1">
      <alignment horizontal="center" vertical="top"/>
    </xf>
    <xf numFmtId="0" fontId="24" fillId="5" borderId="0" xfId="0" applyFont="1" applyFill="1" applyBorder="1" applyAlignment="1">
      <alignment vertical="top"/>
    </xf>
    <xf numFmtId="0" fontId="0" fillId="6" borderId="3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0" fontId="0" fillId="6" borderId="0" xfId="0" applyFont="1" applyFill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5" borderId="3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3" xfId="0" applyFont="1" applyFill="1" applyBorder="1" applyAlignment="1">
      <alignment vertical="top"/>
    </xf>
    <xf numFmtId="0" fontId="0" fillId="5" borderId="0" xfId="0" applyFont="1" applyFill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3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49" fontId="24" fillId="0" borderId="13" xfId="0" applyNumberFormat="1" applyFont="1" applyFill="1" applyBorder="1" applyAlignment="1">
      <alignment horizontal="center" vertical="center"/>
    </xf>
    <xf numFmtId="49" fontId="31" fillId="3" borderId="3" xfId="15" applyNumberFormat="1" applyFont="1" applyFill="1" applyBorder="1" applyAlignment="1">
      <alignment horizontal="left" vertical="top" wrapText="1"/>
    </xf>
    <xf numFmtId="49" fontId="30" fillId="4" borderId="3" xfId="15" applyNumberFormat="1" applyFont="1" applyFill="1" applyBorder="1" applyAlignment="1">
      <alignment horizontal="left" vertical="top" wrapText="1"/>
    </xf>
    <xf numFmtId="49" fontId="30" fillId="5" borderId="3" xfId="15" applyNumberFormat="1" applyFont="1" applyFill="1" applyBorder="1" applyAlignment="1">
      <alignment horizontal="left" vertical="top" wrapText="1"/>
    </xf>
    <xf numFmtId="49" fontId="25" fillId="0" borderId="3" xfId="15" applyNumberFormat="1" applyFont="1" applyFill="1" applyBorder="1" applyAlignment="1">
      <alignment horizontal="left" vertical="top" wrapText="1"/>
    </xf>
    <xf numFmtId="49" fontId="34" fillId="3" borderId="3" xfId="15" applyNumberFormat="1" applyFont="1" applyFill="1" applyBorder="1" applyAlignment="1">
      <alignment horizontal="left" vertical="top" wrapText="1"/>
    </xf>
    <xf numFmtId="49" fontId="27" fillId="4" borderId="3" xfId="15" applyNumberFormat="1" applyFont="1" applyFill="1" applyBorder="1" applyAlignment="1">
      <alignment horizontal="left" vertical="top" wrapText="1"/>
    </xf>
    <xf numFmtId="49" fontId="27" fillId="5" borderId="3" xfId="15" applyNumberFormat="1" applyFont="1" applyFill="1" applyBorder="1" applyAlignment="1">
      <alignment horizontal="left" vertical="top" wrapText="1"/>
    </xf>
    <xf numFmtId="49" fontId="24" fillId="0" borderId="3" xfId="15" applyNumberFormat="1" applyFont="1" applyBorder="1" applyAlignment="1">
      <alignment horizontal="left" vertical="top" wrapText="1"/>
    </xf>
    <xf numFmtId="49" fontId="42" fillId="0" borderId="3" xfId="15" applyNumberFormat="1" applyFont="1" applyBorder="1" applyAlignment="1">
      <alignment horizontal="left" vertical="top" wrapText="1"/>
    </xf>
    <xf numFmtId="49" fontId="0" fillId="0" borderId="3" xfId="15" applyNumberFormat="1" applyFont="1" applyBorder="1" applyAlignment="1">
      <alignment horizontal="left" vertical="top" wrapText="1"/>
    </xf>
    <xf numFmtId="49" fontId="0" fillId="0" borderId="3" xfId="15" applyNumberFormat="1" applyFont="1" applyFill="1" applyBorder="1" applyAlignment="1">
      <alignment horizontal="left" vertical="top" wrapText="1"/>
    </xf>
    <xf numFmtId="49" fontId="27" fillId="6" borderId="3" xfId="15" applyNumberFormat="1" applyFont="1" applyFill="1" applyBorder="1" applyAlignment="1">
      <alignment horizontal="left" vertical="top" wrapText="1"/>
    </xf>
    <xf numFmtId="49" fontId="27" fillId="2" borderId="3" xfId="15" applyNumberFormat="1" applyFont="1" applyFill="1" applyBorder="1" applyAlignment="1">
      <alignment horizontal="left" vertical="top" wrapText="1"/>
    </xf>
    <xf numFmtId="49" fontId="37" fillId="3" borderId="3" xfId="15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30" fillId="3" borderId="3" xfId="0" applyFont="1" applyFill="1" applyBorder="1" applyAlignment="1">
      <alignment vertical="top"/>
    </xf>
    <xf numFmtId="0" fontId="27" fillId="3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24" fillId="0" borderId="3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180" fontId="35" fillId="0" borderId="3" xfId="0" applyNumberFormat="1" applyFont="1" applyFill="1" applyBorder="1" applyAlignment="1">
      <alignment horizontal="right" vertical="top"/>
    </xf>
    <xf numFmtId="0" fontId="38" fillId="0" borderId="0" xfId="0" applyFont="1" applyFill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0" fontId="0" fillId="0" borderId="7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7" fillId="0" borderId="7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49" fontId="42" fillId="0" borderId="7" xfId="15" applyNumberFormat="1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 wrapText="1"/>
    </xf>
    <xf numFmtId="49" fontId="25" fillId="0" borderId="3" xfId="15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4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4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180" fontId="44" fillId="0" borderId="1" xfId="0" applyNumberFormat="1" applyFont="1" applyFill="1" applyBorder="1" applyAlignment="1">
      <alignment horizontal="right" vertical="center"/>
    </xf>
    <xf numFmtId="180" fontId="44" fillId="0" borderId="14" xfId="0" applyNumberFormat="1" applyFont="1" applyFill="1" applyBorder="1" applyAlignment="1">
      <alignment horizontal="right" vertical="center"/>
    </xf>
    <xf numFmtId="180" fontId="44" fillId="0" borderId="13" xfId="0" applyNumberFormat="1" applyFont="1" applyFill="1" applyBorder="1" applyAlignment="1">
      <alignment horizontal="right" vertical="center"/>
    </xf>
    <xf numFmtId="193" fontId="44" fillId="0" borderId="1" xfId="0" applyNumberFormat="1" applyFont="1" applyFill="1" applyBorder="1" applyAlignment="1">
      <alignment horizontal="right" vertical="center"/>
    </xf>
    <xf numFmtId="180" fontId="44" fillId="0" borderId="11" xfId="0" applyNumberFormat="1" applyFont="1" applyFill="1" applyBorder="1" applyAlignment="1">
      <alignment horizontal="right" vertical="center"/>
    </xf>
    <xf numFmtId="180" fontId="44" fillId="0" borderId="3" xfId="0" applyNumberFormat="1" applyFont="1" applyFill="1" applyBorder="1" applyAlignment="1">
      <alignment horizontal="right" vertical="center"/>
    </xf>
    <xf numFmtId="180" fontId="44" fillId="0" borderId="2" xfId="0" applyNumberFormat="1" applyFont="1" applyFill="1" applyBorder="1" applyAlignment="1">
      <alignment horizontal="right" vertical="center"/>
    </xf>
    <xf numFmtId="180" fontId="44" fillId="0" borderId="1" xfId="0" applyNumberFormat="1" applyFont="1" applyBorder="1" applyAlignment="1">
      <alignment horizontal="right" vertical="center"/>
    </xf>
    <xf numFmtId="178" fontId="44" fillId="0" borderId="1" xfId="0" applyNumberFormat="1" applyFont="1" applyBorder="1" applyAlignment="1">
      <alignment horizontal="right" vertical="center"/>
    </xf>
    <xf numFmtId="178" fontId="44" fillId="0" borderId="2" xfId="0" applyNumberFormat="1" applyFont="1" applyBorder="1" applyAlignment="1">
      <alignment horizontal="right" vertical="center"/>
    </xf>
    <xf numFmtId="180" fontId="44" fillId="0" borderId="14" xfId="0" applyNumberFormat="1" applyFont="1" applyBorder="1" applyAlignment="1">
      <alignment horizontal="right" vertical="center"/>
    </xf>
    <xf numFmtId="180" fontId="44" fillId="0" borderId="13" xfId="0" applyNumberFormat="1" applyFont="1" applyBorder="1" applyAlignment="1">
      <alignment horizontal="right" vertical="center"/>
    </xf>
    <xf numFmtId="193" fontId="44" fillId="0" borderId="1" xfId="0" applyNumberFormat="1" applyFont="1" applyBorder="1" applyAlignment="1">
      <alignment horizontal="right" vertical="center"/>
    </xf>
    <xf numFmtId="180" fontId="44" fillId="0" borderId="11" xfId="0" applyNumberFormat="1" applyFont="1" applyBorder="1" applyAlignment="1">
      <alignment horizontal="right" vertical="center"/>
    </xf>
    <xf numFmtId="180" fontId="45" fillId="3" borderId="1" xfId="0" applyNumberFormat="1" applyFont="1" applyFill="1" applyBorder="1" applyAlignment="1">
      <alignment horizontal="right" vertical="center"/>
    </xf>
    <xf numFmtId="180" fontId="45" fillId="3" borderId="3" xfId="0" applyNumberFormat="1" applyFont="1" applyFill="1" applyBorder="1" applyAlignment="1">
      <alignment horizontal="right" vertical="center"/>
    </xf>
    <xf numFmtId="180" fontId="45" fillId="3" borderId="2" xfId="0" applyNumberFormat="1" applyFont="1" applyFill="1" applyBorder="1" applyAlignment="1">
      <alignment horizontal="right" vertical="center"/>
    </xf>
    <xf numFmtId="180" fontId="45" fillId="4" borderId="1" xfId="0" applyNumberFormat="1" applyFont="1" applyFill="1" applyBorder="1" applyAlignment="1">
      <alignment horizontal="right" vertical="center"/>
    </xf>
    <xf numFmtId="180" fontId="45" fillId="4" borderId="3" xfId="0" applyNumberFormat="1" applyFont="1" applyFill="1" applyBorder="1" applyAlignment="1">
      <alignment horizontal="right" vertical="center"/>
    </xf>
    <xf numFmtId="180" fontId="45" fillId="4" borderId="2" xfId="0" applyNumberFormat="1" applyFont="1" applyFill="1" applyBorder="1" applyAlignment="1">
      <alignment horizontal="right" vertical="center"/>
    </xf>
    <xf numFmtId="180" fontId="45" fillId="5" borderId="1" xfId="0" applyNumberFormat="1" applyFont="1" applyFill="1" applyBorder="1" applyAlignment="1">
      <alignment horizontal="right" vertical="center"/>
    </xf>
    <xf numFmtId="180" fontId="45" fillId="5" borderId="3" xfId="0" applyNumberFormat="1" applyFont="1" applyFill="1" applyBorder="1" applyAlignment="1">
      <alignment horizontal="right" vertical="center"/>
    </xf>
    <xf numFmtId="180" fontId="45" fillId="5" borderId="2" xfId="0" applyNumberFormat="1" applyFont="1" applyFill="1" applyBorder="1" applyAlignment="1">
      <alignment horizontal="right" vertical="center"/>
    </xf>
    <xf numFmtId="195" fontId="44" fillId="0" borderId="1" xfId="0" applyNumberFormat="1" applyFont="1" applyFill="1" applyBorder="1" applyAlignment="1">
      <alignment horizontal="right" vertical="center"/>
    </xf>
    <xf numFmtId="180" fontId="46" fillId="3" borderId="1" xfId="0" applyNumberFormat="1" applyFont="1" applyFill="1" applyBorder="1" applyAlignment="1">
      <alignment horizontal="right" vertical="top"/>
    </xf>
    <xf numFmtId="180" fontId="46" fillId="3" borderId="3" xfId="0" applyNumberFormat="1" applyFont="1" applyFill="1" applyBorder="1" applyAlignment="1">
      <alignment horizontal="right" vertical="top"/>
    </xf>
    <xf numFmtId="180" fontId="46" fillId="3" borderId="2" xfId="0" applyNumberFormat="1" applyFont="1" applyFill="1" applyBorder="1" applyAlignment="1">
      <alignment horizontal="right" vertical="top"/>
    </xf>
    <xf numFmtId="180" fontId="47" fillId="4" borderId="1" xfId="0" applyNumberFormat="1" applyFont="1" applyFill="1" applyBorder="1" applyAlignment="1">
      <alignment horizontal="right" vertical="top"/>
    </xf>
    <xf numFmtId="180" fontId="47" fillId="4" borderId="3" xfId="0" applyNumberFormat="1" applyFont="1" applyFill="1" applyBorder="1" applyAlignment="1">
      <alignment horizontal="right" vertical="top"/>
    </xf>
    <xf numFmtId="180" fontId="47" fillId="4" borderId="2" xfId="0" applyNumberFormat="1" applyFont="1" applyFill="1" applyBorder="1" applyAlignment="1">
      <alignment horizontal="right" vertical="top"/>
    </xf>
    <xf numFmtId="180" fontId="47" fillId="5" borderId="1" xfId="0" applyNumberFormat="1" applyFont="1" applyFill="1" applyBorder="1" applyAlignment="1">
      <alignment horizontal="right" vertical="top"/>
    </xf>
    <xf numFmtId="180" fontId="47" fillId="5" borderId="3" xfId="0" applyNumberFormat="1" applyFont="1" applyFill="1" applyBorder="1" applyAlignment="1">
      <alignment horizontal="right" vertical="top"/>
    </xf>
    <xf numFmtId="180" fontId="47" fillId="5" borderId="2" xfId="0" applyNumberFormat="1" applyFont="1" applyFill="1" applyBorder="1" applyAlignment="1">
      <alignment horizontal="right" vertical="top"/>
    </xf>
    <xf numFmtId="180" fontId="44" fillId="0" borderId="1" xfId="0" applyNumberFormat="1" applyFont="1" applyBorder="1" applyAlignment="1">
      <alignment horizontal="right" vertical="top"/>
    </xf>
    <xf numFmtId="180" fontId="44" fillId="0" borderId="3" xfId="0" applyNumberFormat="1" applyFont="1" applyBorder="1" applyAlignment="1">
      <alignment horizontal="right" vertical="top"/>
    </xf>
    <xf numFmtId="191" fontId="44" fillId="0" borderId="1" xfId="0" applyNumberFormat="1" applyFont="1" applyBorder="1" applyAlignment="1">
      <alignment horizontal="right" vertical="top"/>
    </xf>
    <xf numFmtId="195" fontId="44" fillId="0" borderId="1" xfId="0" applyNumberFormat="1" applyFont="1" applyFill="1" applyBorder="1" applyAlignment="1">
      <alignment horizontal="right" vertical="top"/>
    </xf>
    <xf numFmtId="180" fontId="44" fillId="0" borderId="2" xfId="0" applyNumberFormat="1" applyFont="1" applyBorder="1" applyAlignment="1">
      <alignment horizontal="right" vertical="top"/>
    </xf>
    <xf numFmtId="180" fontId="48" fillId="0" borderId="1" xfId="0" applyNumberFormat="1" applyFont="1" applyBorder="1" applyAlignment="1">
      <alignment horizontal="right" vertical="top"/>
    </xf>
    <xf numFmtId="180" fontId="48" fillId="0" borderId="3" xfId="0" applyNumberFormat="1" applyFont="1" applyBorder="1" applyAlignment="1">
      <alignment horizontal="right" vertical="top"/>
    </xf>
    <xf numFmtId="191" fontId="48" fillId="0" borderId="1" xfId="0" applyNumberFormat="1" applyFont="1" applyBorder="1" applyAlignment="1">
      <alignment horizontal="right" vertical="top"/>
    </xf>
    <xf numFmtId="195" fontId="48" fillId="0" borderId="1" xfId="0" applyNumberFormat="1" applyFont="1" applyFill="1" applyBorder="1" applyAlignment="1">
      <alignment horizontal="right" vertical="top"/>
    </xf>
    <xf numFmtId="180" fontId="48" fillId="0" borderId="2" xfId="0" applyNumberFormat="1" applyFont="1" applyBorder="1" applyAlignment="1">
      <alignment horizontal="right" vertical="top"/>
    </xf>
    <xf numFmtId="180" fontId="48" fillId="0" borderId="1" xfId="0" applyNumberFormat="1" applyFont="1" applyFill="1" applyBorder="1" applyAlignment="1">
      <alignment horizontal="right" vertical="top"/>
    </xf>
    <xf numFmtId="180" fontId="48" fillId="0" borderId="3" xfId="0" applyNumberFormat="1" applyFont="1" applyFill="1" applyBorder="1" applyAlignment="1">
      <alignment horizontal="right" vertical="top"/>
    </xf>
    <xf numFmtId="191" fontId="48" fillId="0" borderId="1" xfId="0" applyNumberFormat="1" applyFont="1" applyFill="1" applyBorder="1" applyAlignment="1">
      <alignment horizontal="right" vertical="top"/>
    </xf>
    <xf numFmtId="180" fontId="48" fillId="0" borderId="2" xfId="0" applyNumberFormat="1" applyFont="1" applyFill="1" applyBorder="1" applyAlignment="1">
      <alignment horizontal="right" vertical="top"/>
    </xf>
    <xf numFmtId="180" fontId="47" fillId="6" borderId="1" xfId="0" applyNumberFormat="1" applyFont="1" applyFill="1" applyBorder="1" applyAlignment="1">
      <alignment horizontal="right" vertical="top"/>
    </xf>
    <xf numFmtId="180" fontId="47" fillId="6" borderId="3" xfId="0" applyNumberFormat="1" applyFont="1" applyFill="1" applyBorder="1" applyAlignment="1">
      <alignment horizontal="right" vertical="top"/>
    </xf>
    <xf numFmtId="180" fontId="47" fillId="6" borderId="2" xfId="0" applyNumberFormat="1" applyFont="1" applyFill="1" applyBorder="1" applyAlignment="1">
      <alignment horizontal="right" vertical="top"/>
    </xf>
    <xf numFmtId="180" fontId="47" fillId="2" borderId="1" xfId="0" applyNumberFormat="1" applyFont="1" applyFill="1" applyBorder="1" applyAlignment="1">
      <alignment horizontal="right" vertical="top"/>
    </xf>
    <xf numFmtId="180" fontId="47" fillId="2" borderId="3" xfId="0" applyNumberFormat="1" applyFont="1" applyFill="1" applyBorder="1" applyAlignment="1">
      <alignment horizontal="right" vertical="top"/>
    </xf>
    <xf numFmtId="180" fontId="47" fillId="2" borderId="2" xfId="0" applyNumberFormat="1" applyFont="1" applyFill="1" applyBorder="1" applyAlignment="1">
      <alignment horizontal="right" vertical="top"/>
    </xf>
    <xf numFmtId="180" fontId="44" fillId="0" borderId="1" xfId="0" applyNumberFormat="1" applyFont="1" applyFill="1" applyBorder="1" applyAlignment="1">
      <alignment horizontal="right" vertical="top"/>
    </xf>
    <xf numFmtId="180" fontId="44" fillId="0" borderId="3" xfId="0" applyNumberFormat="1" applyFont="1" applyFill="1" applyBorder="1" applyAlignment="1">
      <alignment horizontal="right" vertical="top"/>
    </xf>
    <xf numFmtId="180" fontId="44" fillId="0" borderId="2" xfId="0" applyNumberFormat="1" applyFont="1" applyFill="1" applyBorder="1" applyAlignment="1">
      <alignment horizontal="right" vertical="top"/>
    </xf>
    <xf numFmtId="180" fontId="48" fillId="0" borderId="5" xfId="0" applyNumberFormat="1" applyFont="1" applyFill="1" applyBorder="1" applyAlignment="1">
      <alignment horizontal="right" vertical="top"/>
    </xf>
    <xf numFmtId="180" fontId="44" fillId="0" borderId="5" xfId="0" applyNumberFormat="1" applyFont="1" applyFill="1" applyBorder="1" applyAlignment="1">
      <alignment horizontal="right" vertical="top"/>
    </xf>
    <xf numFmtId="180" fontId="48" fillId="0" borderId="7" xfId="0" applyNumberFormat="1" applyFont="1" applyFill="1" applyBorder="1" applyAlignment="1">
      <alignment horizontal="right" vertical="top"/>
    </xf>
    <xf numFmtId="195" fontId="44" fillId="0" borderId="5" xfId="0" applyNumberFormat="1" applyFont="1" applyFill="1" applyBorder="1" applyAlignment="1">
      <alignment horizontal="right" vertical="top"/>
    </xf>
    <xf numFmtId="180" fontId="48" fillId="0" borderId="6" xfId="0" applyNumberFormat="1" applyFont="1" applyFill="1" applyBorder="1" applyAlignment="1">
      <alignment horizontal="right" vertical="top"/>
    </xf>
    <xf numFmtId="191" fontId="44" fillId="0" borderId="1" xfId="0" applyNumberFormat="1" applyFont="1" applyFill="1" applyBorder="1" applyAlignment="1">
      <alignment horizontal="right" vertical="top"/>
    </xf>
    <xf numFmtId="180" fontId="44" fillId="3" borderId="1" xfId="0" applyNumberFormat="1" applyFont="1" applyFill="1" applyBorder="1" applyAlignment="1">
      <alignment horizontal="right" vertical="top"/>
    </xf>
    <xf numFmtId="180" fontId="44" fillId="3" borderId="3" xfId="0" applyNumberFormat="1" applyFont="1" applyFill="1" applyBorder="1" applyAlignment="1">
      <alignment horizontal="right" vertical="top"/>
    </xf>
    <xf numFmtId="180" fontId="44" fillId="3" borderId="2" xfId="0" applyNumberFormat="1" applyFont="1" applyFill="1" applyBorder="1" applyAlignment="1">
      <alignment horizontal="right" vertical="top"/>
    </xf>
    <xf numFmtId="180" fontId="44" fillId="4" borderId="1" xfId="0" applyNumberFormat="1" applyFont="1" applyFill="1" applyBorder="1" applyAlignment="1">
      <alignment horizontal="right" vertical="top"/>
    </xf>
    <xf numFmtId="180" fontId="44" fillId="4" borderId="3" xfId="0" applyNumberFormat="1" applyFont="1" applyFill="1" applyBorder="1" applyAlignment="1">
      <alignment horizontal="right" vertical="top"/>
    </xf>
    <xf numFmtId="180" fontId="44" fillId="4" borderId="2" xfId="0" applyNumberFormat="1" applyFont="1" applyFill="1" applyBorder="1" applyAlignment="1">
      <alignment horizontal="right" vertical="top"/>
    </xf>
    <xf numFmtId="180" fontId="44" fillId="5" borderId="1" xfId="0" applyNumberFormat="1" applyFont="1" applyFill="1" applyBorder="1" applyAlignment="1">
      <alignment horizontal="right" vertical="top"/>
    </xf>
    <xf numFmtId="180" fontId="44" fillId="5" borderId="3" xfId="0" applyNumberFormat="1" applyFont="1" applyFill="1" applyBorder="1" applyAlignment="1">
      <alignment horizontal="right" vertical="top"/>
    </xf>
    <xf numFmtId="180" fontId="44" fillId="5" borderId="2" xfId="0" applyNumberFormat="1" applyFont="1" applyFill="1" applyBorder="1" applyAlignment="1">
      <alignment horizontal="right" vertical="top"/>
    </xf>
    <xf numFmtId="180" fontId="48" fillId="0" borderId="5" xfId="0" applyNumberFormat="1" applyFont="1" applyBorder="1" applyAlignment="1">
      <alignment horizontal="right" vertical="top"/>
    </xf>
    <xf numFmtId="180" fontId="48" fillId="0" borderId="7" xfId="0" applyNumberFormat="1" applyFont="1" applyBorder="1" applyAlignment="1">
      <alignment horizontal="right" vertical="top"/>
    </xf>
    <xf numFmtId="195" fontId="48" fillId="0" borderId="5" xfId="0" applyNumberFormat="1" applyFont="1" applyFill="1" applyBorder="1" applyAlignment="1">
      <alignment horizontal="right" vertical="top"/>
    </xf>
    <xf numFmtId="180" fontId="48" fillId="0" borderId="6" xfId="0" applyNumberFormat="1" applyFont="1" applyBorder="1" applyAlignment="1">
      <alignment horizontal="right" vertical="top"/>
    </xf>
    <xf numFmtId="49" fontId="0" fillId="0" borderId="3" xfId="15" applyNumberFormat="1" applyFont="1" applyBorder="1" applyAlignment="1">
      <alignment horizontal="left" vertical="top" wrapText="1" indent="1"/>
    </xf>
    <xf numFmtId="0" fontId="40" fillId="0" borderId="3" xfId="0" applyFont="1" applyBorder="1" applyAlignment="1">
      <alignment horizontal="left" vertical="top" indent="2"/>
    </xf>
    <xf numFmtId="0" fontId="40" fillId="0" borderId="3" xfId="0" applyFont="1" applyBorder="1" applyAlignment="1">
      <alignment horizontal="left" vertical="top" wrapText="1" indent="2"/>
    </xf>
    <xf numFmtId="49" fontId="24" fillId="0" borderId="7" xfId="15" applyNumberFormat="1" applyFont="1" applyBorder="1" applyAlignment="1">
      <alignment horizontal="left" vertical="top" wrapText="1"/>
    </xf>
    <xf numFmtId="0" fontId="27" fillId="0" borderId="24" xfId="0" applyFont="1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49" fontId="42" fillId="0" borderId="24" xfId="15" applyNumberFormat="1" applyFont="1" applyBorder="1" applyAlignment="1">
      <alignment horizontal="left" vertical="top" wrapText="1"/>
    </xf>
    <xf numFmtId="180" fontId="48" fillId="0" borderId="25" xfId="0" applyNumberFormat="1" applyFont="1" applyFill="1" applyBorder="1" applyAlignment="1">
      <alignment horizontal="right" vertical="top"/>
    </xf>
    <xf numFmtId="180" fontId="44" fillId="0" borderId="25" xfId="0" applyNumberFormat="1" applyFont="1" applyFill="1" applyBorder="1" applyAlignment="1">
      <alignment horizontal="right" vertical="top"/>
    </xf>
    <xf numFmtId="180" fontId="48" fillId="0" borderId="24" xfId="0" applyNumberFormat="1" applyFont="1" applyFill="1" applyBorder="1" applyAlignment="1">
      <alignment horizontal="right" vertical="top"/>
    </xf>
    <xf numFmtId="195" fontId="44" fillId="0" borderId="25" xfId="0" applyNumberFormat="1" applyFont="1" applyFill="1" applyBorder="1" applyAlignment="1">
      <alignment horizontal="right" vertical="top"/>
    </xf>
    <xf numFmtId="180" fontId="48" fillId="0" borderId="22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top"/>
    </xf>
    <xf numFmtId="180" fontId="44" fillId="0" borderId="7" xfId="0" applyNumberFormat="1" applyFont="1" applyFill="1" applyBorder="1" applyAlignment="1">
      <alignment horizontal="right" vertical="top"/>
    </xf>
    <xf numFmtId="0" fontId="40" fillId="0" borderId="7" xfId="0" applyFont="1" applyBorder="1" applyAlignment="1">
      <alignment horizontal="left" vertical="top" wrapText="1" indent="2"/>
    </xf>
    <xf numFmtId="49" fontId="0" fillId="0" borderId="3" xfId="15" applyNumberFormat="1" applyFont="1" applyFill="1" applyBorder="1" applyAlignment="1">
      <alignment horizontal="left" vertical="top" wrapText="1" indent="2"/>
    </xf>
    <xf numFmtId="180" fontId="47" fillId="0" borderId="1" xfId="0" applyNumberFormat="1" applyFont="1" applyFill="1" applyBorder="1" applyAlignment="1">
      <alignment horizontal="right" vertical="top"/>
    </xf>
    <xf numFmtId="180" fontId="47" fillId="0" borderId="3" xfId="0" applyNumberFormat="1" applyFont="1" applyFill="1" applyBorder="1" applyAlignment="1">
      <alignment horizontal="right" vertical="top"/>
    </xf>
    <xf numFmtId="180" fontId="47" fillId="0" borderId="2" xfId="0" applyNumberFormat="1" applyFont="1" applyFill="1" applyBorder="1" applyAlignment="1">
      <alignment horizontal="right" vertical="top"/>
    </xf>
    <xf numFmtId="0" fontId="48" fillId="0" borderId="5" xfId="0" applyFont="1" applyBorder="1" applyAlignment="1">
      <alignment/>
    </xf>
    <xf numFmtId="0" fontId="48" fillId="0" borderId="7" xfId="0" applyFont="1" applyBorder="1" applyAlignment="1">
      <alignment/>
    </xf>
    <xf numFmtId="0" fontId="48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G8" sqref="G8"/>
    </sheetView>
  </sheetViews>
  <sheetFormatPr defaultColWidth="9.00390625" defaultRowHeight="16.5"/>
  <cols>
    <col min="1" max="1" width="3.75390625" style="219" customWidth="1"/>
    <col min="2" max="5" width="2.625" style="219" customWidth="1"/>
    <col min="6" max="6" width="6.125" style="220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42" t="s">
        <v>8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s="8" customFormat="1" ht="25.5" customHeight="1">
      <c r="A2" s="342" t="s">
        <v>150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s="8" customFormat="1" ht="25.5" customHeight="1">
      <c r="A3" s="342" t="s">
        <v>6</v>
      </c>
      <c r="B3" s="342"/>
      <c r="C3" s="342"/>
      <c r="D3" s="342"/>
      <c r="E3" s="342"/>
      <c r="F3" s="342"/>
      <c r="G3" s="342"/>
      <c r="H3" s="342"/>
      <c r="I3" s="342"/>
      <c r="J3" s="342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149</v>
      </c>
      <c r="I4" s="6" t="s">
        <v>5</v>
      </c>
      <c r="J4" s="5" t="s">
        <v>1</v>
      </c>
    </row>
    <row r="5" spans="1:10" ht="24" customHeight="1">
      <c r="A5" s="345" t="s">
        <v>0</v>
      </c>
      <c r="B5" s="350" t="s">
        <v>147</v>
      </c>
      <c r="C5" s="351"/>
      <c r="D5" s="351"/>
      <c r="E5" s="351"/>
      <c r="F5" s="352"/>
      <c r="G5" s="343" t="s">
        <v>2</v>
      </c>
      <c r="H5" s="347" t="s">
        <v>7</v>
      </c>
      <c r="I5" s="348" t="s">
        <v>3</v>
      </c>
      <c r="J5" s="343" t="s">
        <v>4</v>
      </c>
    </row>
    <row r="6" spans="1:10" ht="24" customHeight="1">
      <c r="A6" s="346"/>
      <c r="B6" s="353"/>
      <c r="C6" s="354"/>
      <c r="D6" s="354"/>
      <c r="E6" s="354"/>
      <c r="F6" s="355"/>
      <c r="G6" s="344"/>
      <c r="H6" s="331"/>
      <c r="I6" s="349"/>
      <c r="J6" s="344"/>
    </row>
    <row r="7" spans="1:10" s="27" customFormat="1" ht="11.25" customHeight="1">
      <c r="A7" s="214"/>
      <c r="B7" s="333"/>
      <c r="C7" s="334"/>
      <c r="D7" s="334"/>
      <c r="E7" s="334"/>
      <c r="F7" s="335"/>
      <c r="G7" s="21"/>
      <c r="H7" s="16"/>
      <c r="I7" s="21"/>
      <c r="J7" s="18"/>
    </row>
    <row r="8" spans="1:10" s="20" customFormat="1" ht="19.5" customHeight="1">
      <c r="A8" s="215">
        <v>97</v>
      </c>
      <c r="B8" s="336" t="s">
        <v>139</v>
      </c>
      <c r="C8" s="337"/>
      <c r="D8" s="337"/>
      <c r="E8" s="337"/>
      <c r="F8" s="335"/>
      <c r="G8" s="394">
        <v>54676002205</v>
      </c>
      <c r="H8" s="395">
        <v>2162700158</v>
      </c>
      <c r="I8" s="395">
        <v>46439849303</v>
      </c>
      <c r="J8" s="396">
        <f>G8-H8-I8</f>
        <v>6073452744</v>
      </c>
    </row>
    <row r="9" spans="1:10" s="20" customFormat="1" ht="19.5" customHeight="1">
      <c r="A9" s="221"/>
      <c r="B9" s="338"/>
      <c r="C9" s="339"/>
      <c r="D9" s="339"/>
      <c r="E9" s="339"/>
      <c r="F9" s="340"/>
      <c r="G9" s="21"/>
      <c r="H9" s="16"/>
      <c r="I9" s="16"/>
      <c r="J9" s="18"/>
    </row>
    <row r="10" spans="1:10" s="20" customFormat="1" ht="19.5" customHeight="1">
      <c r="A10" s="222"/>
      <c r="B10" s="341"/>
      <c r="C10" s="339"/>
      <c r="D10" s="339"/>
      <c r="E10" s="339"/>
      <c r="F10" s="340"/>
      <c r="G10" s="22"/>
      <c r="H10" s="17"/>
      <c r="I10" s="17"/>
      <c r="J10" s="19"/>
    </row>
    <row r="11" spans="1:12" s="20" customFormat="1" ht="19.5" customHeight="1">
      <c r="A11" s="222"/>
      <c r="B11" s="223"/>
      <c r="C11" s="224"/>
      <c r="D11" s="224"/>
      <c r="E11" s="224"/>
      <c r="F11" s="225"/>
      <c r="G11" s="29"/>
      <c r="H11" s="22"/>
      <c r="I11" s="17"/>
      <c r="J11" s="19"/>
      <c r="L11" s="258"/>
    </row>
    <row r="12" spans="1:10" s="20" customFormat="1" ht="19.5" customHeight="1">
      <c r="A12" s="222"/>
      <c r="B12" s="223"/>
      <c r="C12" s="224"/>
      <c r="D12" s="224"/>
      <c r="E12" s="224"/>
      <c r="F12" s="226"/>
      <c r="G12" s="29"/>
      <c r="H12" s="22"/>
      <c r="I12" s="17"/>
      <c r="J12" s="19"/>
    </row>
    <row r="13" spans="1:10" ht="19.5" customHeight="1">
      <c r="A13" s="217"/>
      <c r="B13" s="227"/>
      <c r="C13" s="228"/>
      <c r="D13" s="228"/>
      <c r="E13" s="228"/>
      <c r="F13" s="229"/>
      <c r="G13" s="30"/>
      <c r="H13" s="11"/>
      <c r="I13" s="11"/>
      <c r="J13" s="12"/>
    </row>
    <row r="14" spans="1:10" ht="19.5" customHeight="1">
      <c r="A14" s="217"/>
      <c r="B14" s="227"/>
      <c r="C14" s="228"/>
      <c r="D14" s="228"/>
      <c r="E14" s="228"/>
      <c r="F14" s="230"/>
      <c r="G14" s="30"/>
      <c r="H14" s="11"/>
      <c r="I14" s="11"/>
      <c r="J14" s="12"/>
    </row>
    <row r="15" spans="1:10" ht="19.5" customHeight="1">
      <c r="A15" s="217"/>
      <c r="B15" s="227"/>
      <c r="C15" s="228"/>
      <c r="D15" s="228"/>
      <c r="E15" s="228"/>
      <c r="F15" s="229"/>
      <c r="G15" s="30"/>
      <c r="H15" s="11"/>
      <c r="I15" s="11"/>
      <c r="J15" s="12"/>
    </row>
    <row r="16" spans="1:10" ht="19.5" customHeight="1">
      <c r="A16" s="217"/>
      <c r="B16" s="227"/>
      <c r="C16" s="228"/>
      <c r="D16" s="228"/>
      <c r="E16" s="228"/>
      <c r="F16" s="230"/>
      <c r="G16" s="30"/>
      <c r="H16" s="11"/>
      <c r="I16" s="11"/>
      <c r="J16" s="12"/>
    </row>
    <row r="17" spans="1:10" ht="19.5" customHeight="1">
      <c r="A17" s="217"/>
      <c r="B17" s="227"/>
      <c r="C17" s="228"/>
      <c r="D17" s="228"/>
      <c r="E17" s="228"/>
      <c r="F17" s="229"/>
      <c r="G17" s="30"/>
      <c r="H17" s="11"/>
      <c r="I17" s="11"/>
      <c r="J17" s="12"/>
    </row>
    <row r="18" spans="1:10" ht="19.5" customHeight="1">
      <c r="A18" s="217"/>
      <c r="B18" s="227"/>
      <c r="C18" s="228"/>
      <c r="D18" s="228"/>
      <c r="E18" s="228"/>
      <c r="F18" s="230"/>
      <c r="G18" s="30"/>
      <c r="H18" s="11"/>
      <c r="I18" s="11"/>
      <c r="J18" s="12"/>
    </row>
    <row r="19" spans="1:10" ht="19.5" customHeight="1">
      <c r="A19" s="217"/>
      <c r="B19" s="227"/>
      <c r="C19" s="228"/>
      <c r="D19" s="228"/>
      <c r="E19" s="228"/>
      <c r="F19" s="229"/>
      <c r="G19" s="30"/>
      <c r="H19" s="11"/>
      <c r="I19" s="11"/>
      <c r="J19" s="12"/>
    </row>
    <row r="20" spans="1:10" ht="19.5" customHeight="1">
      <c r="A20" s="217"/>
      <c r="B20" s="227"/>
      <c r="C20" s="228"/>
      <c r="D20" s="228"/>
      <c r="E20" s="228"/>
      <c r="F20" s="230"/>
      <c r="G20" s="30"/>
      <c r="H20" s="11"/>
      <c r="I20" s="11"/>
      <c r="J20" s="12"/>
    </row>
    <row r="21" spans="1:10" ht="19.5" customHeight="1">
      <c r="A21" s="217"/>
      <c r="B21" s="227"/>
      <c r="C21" s="228"/>
      <c r="D21" s="228"/>
      <c r="E21" s="228"/>
      <c r="F21" s="229"/>
      <c r="G21" s="30"/>
      <c r="H21" s="11"/>
      <c r="I21" s="11"/>
      <c r="J21" s="12"/>
    </row>
    <row r="22" spans="1:10" ht="19.5" customHeight="1">
      <c r="A22" s="217"/>
      <c r="B22" s="227"/>
      <c r="C22" s="228"/>
      <c r="D22" s="228"/>
      <c r="E22" s="228"/>
      <c r="F22" s="230"/>
      <c r="G22" s="30"/>
      <c r="H22" s="11"/>
      <c r="I22" s="11"/>
      <c r="J22" s="12"/>
    </row>
    <row r="23" spans="1:10" ht="19.5" customHeight="1">
      <c r="A23" s="217"/>
      <c r="B23" s="227"/>
      <c r="C23" s="228"/>
      <c r="D23" s="228"/>
      <c r="E23" s="228"/>
      <c r="F23" s="229"/>
      <c r="G23" s="30"/>
      <c r="H23" s="11"/>
      <c r="I23" s="11"/>
      <c r="J23" s="12"/>
    </row>
    <row r="24" spans="1:10" ht="19.5" customHeight="1">
      <c r="A24" s="217"/>
      <c r="B24" s="227"/>
      <c r="C24" s="228"/>
      <c r="D24" s="228"/>
      <c r="E24" s="228"/>
      <c r="F24" s="230"/>
      <c r="G24" s="30"/>
      <c r="H24" s="11"/>
      <c r="I24" s="11"/>
      <c r="J24" s="12"/>
    </row>
    <row r="25" spans="1:10" ht="19.5" customHeight="1">
      <c r="A25" s="217"/>
      <c r="B25" s="227"/>
      <c r="C25" s="228"/>
      <c r="D25" s="228"/>
      <c r="E25" s="228"/>
      <c r="F25" s="229"/>
      <c r="G25" s="30"/>
      <c r="H25" s="11"/>
      <c r="I25" s="11"/>
      <c r="J25" s="12"/>
    </row>
    <row r="26" spans="1:10" ht="19.5" customHeight="1">
      <c r="A26" s="217"/>
      <c r="B26" s="227"/>
      <c r="C26" s="228"/>
      <c r="D26" s="228"/>
      <c r="E26" s="228"/>
      <c r="F26" s="230"/>
      <c r="G26" s="30"/>
      <c r="H26" s="11"/>
      <c r="I26" s="11"/>
      <c r="J26" s="12"/>
    </row>
    <row r="27" spans="1:10" ht="19.5" customHeight="1">
      <c r="A27" s="217"/>
      <c r="B27" s="227"/>
      <c r="C27" s="228"/>
      <c r="D27" s="228"/>
      <c r="E27" s="228"/>
      <c r="F27" s="229"/>
      <c r="G27" s="30"/>
      <c r="H27" s="11"/>
      <c r="I27" s="11"/>
      <c r="J27" s="12"/>
    </row>
    <row r="28" spans="1:10" ht="19.5" customHeight="1">
      <c r="A28" s="217"/>
      <c r="B28" s="227"/>
      <c r="C28" s="228"/>
      <c r="D28" s="228"/>
      <c r="E28" s="228"/>
      <c r="F28" s="231"/>
      <c r="G28" s="31"/>
      <c r="H28" s="13"/>
      <c r="I28" s="13"/>
      <c r="J28" s="14"/>
    </row>
    <row r="29" spans="1:10" ht="19.5" customHeight="1">
      <c r="A29" s="207"/>
      <c r="B29" s="232"/>
      <c r="C29" s="196"/>
      <c r="D29" s="196"/>
      <c r="E29" s="196"/>
      <c r="F29" s="229"/>
      <c r="G29" s="30"/>
      <c r="H29" s="11"/>
      <c r="I29" s="11"/>
      <c r="J29" s="12"/>
    </row>
    <row r="30" spans="1:10" ht="19.5" customHeight="1">
      <c r="A30" s="217"/>
      <c r="B30" s="227"/>
      <c r="C30" s="228"/>
      <c r="D30" s="228"/>
      <c r="E30" s="228"/>
      <c r="F30" s="230"/>
      <c r="G30" s="30"/>
      <c r="H30" s="11"/>
      <c r="I30" s="11"/>
      <c r="J30" s="12"/>
    </row>
    <row r="31" spans="1:10" ht="19.5" customHeight="1">
      <c r="A31" s="217"/>
      <c r="B31" s="227"/>
      <c r="C31" s="228"/>
      <c r="D31" s="228"/>
      <c r="E31" s="228"/>
      <c r="F31" s="229"/>
      <c r="G31" s="30"/>
      <c r="H31" s="11"/>
      <c r="I31" s="11"/>
      <c r="J31" s="12"/>
    </row>
    <row r="32" spans="1:10" ht="19.5" customHeight="1">
      <c r="A32" s="217"/>
      <c r="B32" s="227"/>
      <c r="C32" s="228"/>
      <c r="D32" s="228"/>
      <c r="E32" s="228"/>
      <c r="F32" s="230"/>
      <c r="G32" s="30"/>
      <c r="H32" s="11"/>
      <c r="I32" s="11"/>
      <c r="J32" s="12"/>
    </row>
    <row r="33" spans="1:10" ht="19.5" customHeight="1">
      <c r="A33" s="217"/>
      <c r="B33" s="227"/>
      <c r="C33" s="228"/>
      <c r="D33" s="228"/>
      <c r="E33" s="228"/>
      <c r="F33" s="230"/>
      <c r="G33" s="30"/>
      <c r="H33" s="11"/>
      <c r="I33" s="11"/>
      <c r="J33" s="12"/>
    </row>
    <row r="34" spans="1:10" ht="19.5" customHeight="1">
      <c r="A34" s="217"/>
      <c r="B34" s="227"/>
      <c r="C34" s="228"/>
      <c r="D34" s="228"/>
      <c r="E34" s="228"/>
      <c r="F34" s="229"/>
      <c r="G34" s="30"/>
      <c r="H34" s="11"/>
      <c r="I34" s="11"/>
      <c r="J34" s="12"/>
    </row>
    <row r="35" spans="1:10" ht="19.5" customHeight="1">
      <c r="A35" s="217"/>
      <c r="B35" s="227"/>
      <c r="C35" s="228"/>
      <c r="D35" s="228"/>
      <c r="E35" s="228"/>
      <c r="F35" s="229"/>
      <c r="G35" s="30"/>
      <c r="H35" s="11"/>
      <c r="I35" s="11"/>
      <c r="J35" s="12"/>
    </row>
    <row r="36" spans="1:10" ht="19.5" customHeight="1">
      <c r="A36" s="217"/>
      <c r="B36" s="227"/>
      <c r="C36" s="228"/>
      <c r="D36" s="228"/>
      <c r="E36" s="228"/>
      <c r="F36" s="230"/>
      <c r="G36" s="30"/>
      <c r="H36" s="11"/>
      <c r="I36" s="11"/>
      <c r="J36" s="12"/>
    </row>
    <row r="37" spans="1:10" s="24" customFormat="1" ht="30.75" customHeight="1" thickBot="1">
      <c r="A37" s="218"/>
      <c r="B37" s="233"/>
      <c r="C37" s="234"/>
      <c r="D37" s="234"/>
      <c r="E37" s="234"/>
      <c r="F37" s="235"/>
      <c r="G37" s="32"/>
      <c r="H37" s="25"/>
      <c r="I37" s="25"/>
      <c r="J37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1" sqref="I1:I16384"/>
    </sheetView>
  </sheetViews>
  <sheetFormatPr defaultColWidth="9.00390625" defaultRowHeight="16.5"/>
  <cols>
    <col min="1" max="1" width="3.00390625" style="244" customWidth="1"/>
    <col min="2" max="5" width="2.625" style="244" customWidth="1"/>
    <col min="6" max="6" width="20.625" style="154" customWidth="1"/>
    <col min="7" max="8" width="15.125" style="130" customWidth="1"/>
    <col min="9" max="9" width="11.625" style="130" customWidth="1"/>
    <col min="10" max="10" width="15.125" style="130" customWidth="1"/>
    <col min="11" max="11" width="14.75390625" style="130" customWidth="1"/>
    <col min="12" max="12" width="15.125" style="130" customWidth="1"/>
    <col min="13" max="15" width="14.75390625" style="130" customWidth="1"/>
    <col min="16" max="16" width="14.875" style="130" customWidth="1"/>
    <col min="17" max="16384" width="9.00390625" style="130" customWidth="1"/>
  </cols>
  <sheetData>
    <row r="1" spans="1:11" s="121" customFormat="1" ht="15.75" customHeight="1">
      <c r="A1" s="212"/>
      <c r="B1" s="213"/>
      <c r="C1" s="213"/>
      <c r="D1" s="213"/>
      <c r="E1" s="213"/>
      <c r="F1" s="118"/>
      <c r="G1" s="118"/>
      <c r="H1" s="118"/>
      <c r="I1" s="118"/>
      <c r="J1" s="119" t="s">
        <v>91</v>
      </c>
      <c r="K1" s="120" t="s">
        <v>17</v>
      </c>
    </row>
    <row r="2" spans="1:11" s="124" customFormat="1" ht="25.5" customHeight="1">
      <c r="A2" s="212"/>
      <c r="B2" s="212"/>
      <c r="C2" s="212"/>
      <c r="D2" s="212"/>
      <c r="E2" s="212"/>
      <c r="F2" s="36"/>
      <c r="G2" s="36"/>
      <c r="H2" s="36"/>
      <c r="I2" s="36"/>
      <c r="J2" s="122" t="s">
        <v>15</v>
      </c>
      <c r="K2" s="35" t="s">
        <v>152</v>
      </c>
    </row>
    <row r="3" spans="1:11" s="124" customFormat="1" ht="25.5" customHeight="1">
      <c r="A3" s="212"/>
      <c r="B3" s="212"/>
      <c r="C3" s="212"/>
      <c r="D3" s="212"/>
      <c r="E3" s="212"/>
      <c r="F3" s="36"/>
      <c r="G3" s="36"/>
      <c r="H3" s="125"/>
      <c r="J3" s="122" t="s">
        <v>96</v>
      </c>
      <c r="K3" s="123" t="s">
        <v>97</v>
      </c>
    </row>
    <row r="4" spans="1:16" s="126" customFormat="1" ht="16.5" customHeight="1" thickBot="1">
      <c r="A4" s="356" t="s">
        <v>93</v>
      </c>
      <c r="B4" s="356"/>
      <c r="C4" s="356"/>
      <c r="D4" s="356"/>
      <c r="E4" s="356"/>
      <c r="G4" s="127"/>
      <c r="H4" s="127"/>
      <c r="I4" s="127"/>
      <c r="J4" s="128" t="s">
        <v>92</v>
      </c>
      <c r="K4" s="129" t="s">
        <v>153</v>
      </c>
      <c r="P4" s="128" t="s">
        <v>1</v>
      </c>
    </row>
    <row r="5" spans="1:16" ht="24" customHeight="1">
      <c r="A5" s="357" t="s">
        <v>0</v>
      </c>
      <c r="B5" s="361" t="s">
        <v>143</v>
      </c>
      <c r="C5" s="362"/>
      <c r="D5" s="362"/>
      <c r="E5" s="362"/>
      <c r="F5" s="363"/>
      <c r="G5" s="359" t="s">
        <v>2</v>
      </c>
      <c r="H5" s="364"/>
      <c r="I5" s="359" t="s">
        <v>24</v>
      </c>
      <c r="J5" s="364"/>
      <c r="K5" s="360" t="s">
        <v>3</v>
      </c>
      <c r="L5" s="364"/>
      <c r="M5" s="359" t="s">
        <v>9</v>
      </c>
      <c r="N5" s="364"/>
      <c r="O5" s="359" t="s">
        <v>4</v>
      </c>
      <c r="P5" s="360"/>
    </row>
    <row r="6" spans="1:16" ht="24" customHeight="1">
      <c r="A6" s="358"/>
      <c r="B6" s="237" t="s">
        <v>10</v>
      </c>
      <c r="C6" s="237" t="s">
        <v>11</v>
      </c>
      <c r="D6" s="237" t="s">
        <v>12</v>
      </c>
      <c r="E6" s="237" t="s">
        <v>13</v>
      </c>
      <c r="F6" s="42" t="s">
        <v>142</v>
      </c>
      <c r="G6" s="131" t="s">
        <v>98</v>
      </c>
      <c r="H6" s="131" t="s">
        <v>14</v>
      </c>
      <c r="I6" s="131" t="s">
        <v>98</v>
      </c>
      <c r="J6" s="132" t="s">
        <v>14</v>
      </c>
      <c r="K6" s="133" t="s">
        <v>98</v>
      </c>
      <c r="L6" s="131" t="s">
        <v>14</v>
      </c>
      <c r="M6" s="131" t="s">
        <v>98</v>
      </c>
      <c r="N6" s="131" t="s">
        <v>14</v>
      </c>
      <c r="O6" s="131" t="s">
        <v>98</v>
      </c>
      <c r="P6" s="134" t="s">
        <v>14</v>
      </c>
    </row>
    <row r="7" spans="1:16" s="136" customFormat="1" ht="23.25" customHeight="1">
      <c r="A7" s="238">
        <v>97</v>
      </c>
      <c r="B7" s="239"/>
      <c r="C7" s="240"/>
      <c r="D7" s="240"/>
      <c r="E7" s="240"/>
      <c r="F7" s="236" t="s">
        <v>144</v>
      </c>
      <c r="G7" s="387">
        <f>SUM(G8:G17)</f>
        <v>2943622159</v>
      </c>
      <c r="H7" s="387">
        <f aca="true" t="shared" si="0" ref="H7:P7">SUM(H8:H17)</f>
        <v>60864314581</v>
      </c>
      <c r="I7" s="387">
        <f t="shared" si="0"/>
        <v>74492</v>
      </c>
      <c r="J7" s="388">
        <f t="shared" si="0"/>
        <v>2162625666</v>
      </c>
      <c r="K7" s="389">
        <f t="shared" si="0"/>
        <v>2037136765</v>
      </c>
      <c r="L7" s="387">
        <f t="shared" si="0"/>
        <v>53423112284</v>
      </c>
      <c r="M7" s="387">
        <f t="shared" si="0"/>
        <v>687731439</v>
      </c>
      <c r="N7" s="390">
        <f t="shared" si="0"/>
        <v>-687731439</v>
      </c>
      <c r="O7" s="387">
        <f t="shared" si="0"/>
        <v>1594142341</v>
      </c>
      <c r="P7" s="391">
        <f t="shared" si="0"/>
        <v>4590845192</v>
      </c>
    </row>
    <row r="8" spans="1:16" s="139" customFormat="1" ht="23.25" customHeight="1">
      <c r="A8" s="216"/>
      <c r="B8" s="241">
        <v>1</v>
      </c>
      <c r="C8" s="242"/>
      <c r="D8" s="242"/>
      <c r="E8" s="242"/>
      <c r="F8" s="141" t="s">
        <v>134</v>
      </c>
      <c r="G8" s="387">
        <f>'歲出總經'!G8+'歲出總資'!G8</f>
        <v>5376924</v>
      </c>
      <c r="H8" s="387">
        <f>'歲出總經'!H8+'歲出總資'!H8</f>
        <v>11950092839</v>
      </c>
      <c r="I8" s="387">
        <f>'歲出總經'!I8+'歲出總資'!I8</f>
        <v>0</v>
      </c>
      <c r="J8" s="387">
        <f>'歲出總經'!J8+'歲出總資'!J8</f>
        <v>928593258</v>
      </c>
      <c r="K8" s="392">
        <f>'歲出總經'!K8+'歲出總資'!K8</f>
        <v>5376924</v>
      </c>
      <c r="L8" s="387">
        <f>'歲出總經'!L8+'歲出總資'!L8</f>
        <v>9828371631</v>
      </c>
      <c r="M8" s="387">
        <f>'歲出總經'!M8+'歲出總資'!M8</f>
        <v>545684147</v>
      </c>
      <c r="N8" s="390">
        <f>'歲出總經'!N8+'歲出總資'!N8</f>
        <v>-545684147</v>
      </c>
      <c r="O8" s="387">
        <f>'歲出總經'!O8+'歲出總資'!O8</f>
        <v>545684147</v>
      </c>
      <c r="P8" s="393">
        <f>'歲出總經'!P8+'歲出總資'!P8</f>
        <v>647443803</v>
      </c>
    </row>
    <row r="9" spans="1:16" s="139" customFormat="1" ht="23.25" customHeight="1">
      <c r="A9" s="216"/>
      <c r="B9" s="241">
        <v>2</v>
      </c>
      <c r="C9" s="242"/>
      <c r="D9" s="242"/>
      <c r="E9" s="242"/>
      <c r="F9" s="141" t="s">
        <v>135</v>
      </c>
      <c r="G9" s="387">
        <f>'歲出總經'!G9+'歲出總資'!G9</f>
        <v>0</v>
      </c>
      <c r="H9" s="387">
        <f>'歲出總經'!H9+'歲出總資'!H9</f>
        <v>13883563407</v>
      </c>
      <c r="I9" s="387">
        <f>'歲出總經'!I9+'歲出總資'!I9</f>
        <v>0</v>
      </c>
      <c r="J9" s="387">
        <f>'歲出總經'!J9+'歲出總資'!J9</f>
        <v>569018470</v>
      </c>
      <c r="K9" s="392">
        <f>'歲出總經'!K9+'歲出總資'!K9</f>
        <v>0</v>
      </c>
      <c r="L9" s="387">
        <f>'歲出總經'!L9+'歲出總資'!L9</f>
        <v>12924109093</v>
      </c>
      <c r="M9" s="387">
        <f>'歲出總經'!M9+'歲出總資'!M9</f>
        <v>0</v>
      </c>
      <c r="N9" s="390">
        <f>'歲出總經'!N9+'歲出總資'!N9</f>
        <v>0</v>
      </c>
      <c r="O9" s="387">
        <f>'歲出總經'!O9+'歲出總資'!O9</f>
        <v>0</v>
      </c>
      <c r="P9" s="393">
        <f>'歲出總經'!P9+'歲出總資'!P9</f>
        <v>390435844</v>
      </c>
    </row>
    <row r="10" spans="1:16" s="139" customFormat="1" ht="23.25" customHeight="1">
      <c r="A10" s="216"/>
      <c r="B10" s="241">
        <v>3</v>
      </c>
      <c r="C10" s="242"/>
      <c r="D10" s="242"/>
      <c r="E10" s="242"/>
      <c r="F10" s="141" t="s">
        <v>136</v>
      </c>
      <c r="G10" s="387">
        <f>'歲出總經'!G10+'歲出總資'!G10</f>
        <v>1342673039</v>
      </c>
      <c r="H10" s="387">
        <f>'歲出總經'!H10+'歲出總資'!H10</f>
        <v>6255100284</v>
      </c>
      <c r="I10" s="387">
        <f>'歲出總經'!I10+'歲出總資'!I10</f>
        <v>0</v>
      </c>
      <c r="J10" s="387">
        <f>'歲出總經'!J10+'歲出總資'!J10</f>
        <v>12951975</v>
      </c>
      <c r="K10" s="392">
        <f>'歲出總經'!K10+'歲出總資'!K10</f>
        <v>1251990199</v>
      </c>
      <c r="L10" s="387">
        <f>'歲出總經'!L10+'歲出總資'!L10</f>
        <v>5818058586</v>
      </c>
      <c r="M10" s="387">
        <f>'歲出總經'!M10+'歲出總資'!M10</f>
        <v>0</v>
      </c>
      <c r="N10" s="390">
        <f>'歲出總經'!N10+'歲出總資'!N10</f>
        <v>0</v>
      </c>
      <c r="O10" s="387">
        <f>'歲出總經'!O10+'歲出總資'!O10</f>
        <v>90682840</v>
      </c>
      <c r="P10" s="393">
        <f>'歲出總經'!P10+'歲出總資'!P10</f>
        <v>424089723</v>
      </c>
    </row>
    <row r="11" spans="1:16" s="140" customFormat="1" ht="23.25" customHeight="1">
      <c r="A11" s="216"/>
      <c r="B11" s="241">
        <v>4</v>
      </c>
      <c r="C11" s="242"/>
      <c r="D11" s="242"/>
      <c r="E11" s="242"/>
      <c r="F11" s="141" t="s">
        <v>137</v>
      </c>
      <c r="G11" s="387">
        <f>'歲出總經'!G11+'歲出總資'!G11</f>
        <v>30131046</v>
      </c>
      <c r="H11" s="387">
        <f>'歲出總經'!H11+'歲出總資'!H11</f>
        <v>4357658478</v>
      </c>
      <c r="I11" s="387">
        <f>'歲出總經'!I11+'歲出總資'!I11</f>
        <v>4041</v>
      </c>
      <c r="J11" s="387">
        <f>'歲出總經'!J11+'歲出總資'!J11</f>
        <v>107911206</v>
      </c>
      <c r="K11" s="392">
        <f>'歲出總經'!K11+'歲出總資'!K11</f>
        <v>23828611</v>
      </c>
      <c r="L11" s="387">
        <f>'歲出總經'!L11+'歲出總資'!L11</f>
        <v>3799347780</v>
      </c>
      <c r="M11" s="387">
        <f>'歲出總經'!M11+'歲出總資'!M11</f>
        <v>122197262</v>
      </c>
      <c r="N11" s="390">
        <f>'歲出總經'!N11+'歲出總資'!N11</f>
        <v>-122197262</v>
      </c>
      <c r="O11" s="387">
        <f>'歲出總經'!O11+'歲出總資'!O11</f>
        <v>128495656</v>
      </c>
      <c r="P11" s="393">
        <f>'歲出總經'!P11+'歲出總資'!P11</f>
        <v>328202230</v>
      </c>
    </row>
    <row r="12" spans="1:16" s="140" customFormat="1" ht="23.25" customHeight="1">
      <c r="A12" s="216"/>
      <c r="B12" s="241">
        <v>5</v>
      </c>
      <c r="C12" s="242"/>
      <c r="D12" s="242"/>
      <c r="E12" s="243"/>
      <c r="F12" s="141" t="s">
        <v>138</v>
      </c>
      <c r="G12" s="387">
        <f>'歲出總經'!G12+'歲出總資'!G12</f>
        <v>1546915338</v>
      </c>
      <c r="H12" s="387">
        <f>'歲出總經'!H12+'歲出總資'!H12</f>
        <v>21328710634</v>
      </c>
      <c r="I12" s="387">
        <f>'歲出總經'!I12+'歲出總資'!I12</f>
        <v>70451</v>
      </c>
      <c r="J12" s="387">
        <f>'歲出總經'!J12+'歲出總資'!J12</f>
        <v>462302481</v>
      </c>
      <c r="K12" s="392">
        <f>'歲出總經'!K12+'歲出總資'!K12</f>
        <v>737415219</v>
      </c>
      <c r="L12" s="387">
        <f>'歲出總經'!L12+'歲出總資'!L12</f>
        <v>18145600920</v>
      </c>
      <c r="M12" s="387">
        <f>'歲出總經'!M12+'歲出總資'!M12</f>
        <v>19850030</v>
      </c>
      <c r="N12" s="390">
        <f>'歲出總經'!N12+'歲出總資'!N12</f>
        <v>-19850030</v>
      </c>
      <c r="O12" s="387">
        <f>'歲出總經'!O12+'歲出總資'!O12</f>
        <v>829279698</v>
      </c>
      <c r="P12" s="393">
        <f>'歲出總經'!P12+'歲出總資'!P12</f>
        <v>2700957203</v>
      </c>
    </row>
    <row r="13" spans="1:16" s="142" customFormat="1" ht="23.25" customHeight="1">
      <c r="A13" s="216"/>
      <c r="B13" s="241">
        <v>6</v>
      </c>
      <c r="C13" s="242"/>
      <c r="D13" s="242"/>
      <c r="E13" s="242"/>
      <c r="F13" s="141" t="s">
        <v>163</v>
      </c>
      <c r="G13" s="387">
        <f>'歲出總經'!G13+'歲出總資'!G13</f>
        <v>829224</v>
      </c>
      <c r="H13" s="387">
        <f>'歲出總經'!H13+'歲出總資'!H13</f>
        <v>29070776</v>
      </c>
      <c r="I13" s="387">
        <f>'歲出總經'!I13+'歲出總資'!I13</f>
        <v>0</v>
      </c>
      <c r="J13" s="387">
        <f>'歲出總經'!J13+'歲出總資'!J13</f>
        <v>999913</v>
      </c>
      <c r="K13" s="392">
        <f>'歲出總經'!K13+'歲出總資'!K13</f>
        <v>829224</v>
      </c>
      <c r="L13" s="387">
        <f>'歲出總經'!L13+'歲出總資'!L13</f>
        <v>28070863</v>
      </c>
      <c r="M13" s="387">
        <f>'歲出總經'!M13+'歲出總資'!M13</f>
        <v>0</v>
      </c>
      <c r="N13" s="390">
        <f>'歲出總經'!N13+'歲出總資'!N13</f>
        <v>0</v>
      </c>
      <c r="O13" s="387">
        <f>'歲出總經'!O13+'歲出總資'!O13</f>
        <v>0</v>
      </c>
      <c r="P13" s="393">
        <f>'歲出總經'!P13+'歲出總資'!P13</f>
        <v>0</v>
      </c>
    </row>
    <row r="14" spans="1:16" s="142" customFormat="1" ht="23.25" customHeight="1">
      <c r="A14" s="216"/>
      <c r="B14" s="241">
        <v>7</v>
      </c>
      <c r="C14" s="242"/>
      <c r="D14" s="242"/>
      <c r="E14" s="242"/>
      <c r="F14" s="141" t="s">
        <v>166</v>
      </c>
      <c r="G14" s="387">
        <f>'歲出總經'!G14+'歲出總資'!G14</f>
        <v>17696588</v>
      </c>
      <c r="H14" s="387">
        <f>'歲出總經'!H14+'歲出總資'!H14</f>
        <v>2100567695</v>
      </c>
      <c r="I14" s="387">
        <f>'歲出總經'!I14+'歲出總資'!I14</f>
        <v>0</v>
      </c>
      <c r="J14" s="387">
        <f>'歲出總經'!J14+'歲出總資'!J14</f>
        <v>45294971</v>
      </c>
      <c r="K14" s="392">
        <f>'歲出總經'!K14+'歲出總資'!K14</f>
        <v>17696588</v>
      </c>
      <c r="L14" s="387">
        <f>'歲出總經'!L14+'歲出總資'!L14</f>
        <v>1964236335</v>
      </c>
      <c r="M14" s="387">
        <f>'歲出總經'!M14+'歲出總資'!M14</f>
        <v>0</v>
      </c>
      <c r="N14" s="390">
        <f>'歲出總經'!N14+'歲出總資'!N14</f>
        <v>0</v>
      </c>
      <c r="O14" s="387">
        <f>'歲出總經'!O14+'歲出總資'!O14</f>
        <v>0</v>
      </c>
      <c r="P14" s="393">
        <f>'歲出總經'!P14+'歲出總資'!P14</f>
        <v>91036389</v>
      </c>
    </row>
    <row r="15" spans="1:16" s="148" customFormat="1" ht="23.25" customHeight="1">
      <c r="A15" s="216"/>
      <c r="B15" s="241">
        <v>8</v>
      </c>
      <c r="C15" s="242"/>
      <c r="D15" s="242"/>
      <c r="E15" s="242"/>
      <c r="F15" s="141" t="s">
        <v>169</v>
      </c>
      <c r="G15" s="387">
        <f>'歲出總經'!G15+'歲出總資'!G15</f>
        <v>0</v>
      </c>
      <c r="H15" s="387">
        <f>'歲出總經'!H15+'歲出總資'!H15</f>
        <v>20197343</v>
      </c>
      <c r="I15" s="387">
        <f>'歲出總經'!I15+'歲出總資'!I15</f>
        <v>0</v>
      </c>
      <c r="J15" s="387">
        <f>'歲出總經'!J15+'歲出總資'!J15</f>
        <v>77</v>
      </c>
      <c r="K15" s="392">
        <f>'歲出總經'!K15+'歲出總資'!K15</f>
        <v>0</v>
      </c>
      <c r="L15" s="387">
        <f>'歲出總經'!L15+'歲出總資'!L15</f>
        <v>20197266</v>
      </c>
      <c r="M15" s="387">
        <f>'歲出總經'!M15+'歲出總資'!M15</f>
        <v>0</v>
      </c>
      <c r="N15" s="390">
        <f>'歲出總經'!N15+'歲出總資'!N15</f>
        <v>0</v>
      </c>
      <c r="O15" s="387">
        <f>'歲出總經'!O15+'歲出總資'!O15</f>
        <v>0</v>
      </c>
      <c r="P15" s="393">
        <f>'歲出總經'!P15+'歲出總資'!P15</f>
        <v>0</v>
      </c>
    </row>
    <row r="16" spans="1:16" s="148" customFormat="1" ht="23.25" customHeight="1">
      <c r="A16" s="216"/>
      <c r="B16" s="241">
        <v>9</v>
      </c>
      <c r="C16" s="242"/>
      <c r="D16" s="242"/>
      <c r="E16" s="242"/>
      <c r="F16" s="141" t="s">
        <v>172</v>
      </c>
      <c r="G16" s="387">
        <f>'歲出總經'!G16+'歲出總資'!G16</f>
        <v>0</v>
      </c>
      <c r="H16" s="387">
        <f>'歲出總經'!H16+'歲出總資'!H16</f>
        <v>35163910</v>
      </c>
      <c r="I16" s="387">
        <f>'歲出總經'!I16+'歲出總資'!I16</f>
        <v>0</v>
      </c>
      <c r="J16" s="387">
        <f>'歲出總經'!J16+'歲出總資'!J16</f>
        <v>1673782</v>
      </c>
      <c r="K16" s="392">
        <f>'歲出總經'!K16+'歲出總資'!K16</f>
        <v>0</v>
      </c>
      <c r="L16" s="387">
        <f>'歲出總經'!L16+'歲出總資'!L16</f>
        <v>33490128</v>
      </c>
      <c r="M16" s="387">
        <f>'歲出總經'!M16+'歲出總資'!M16</f>
        <v>0</v>
      </c>
      <c r="N16" s="390">
        <f>'歲出總經'!N16+'歲出總資'!N16</f>
        <v>0</v>
      </c>
      <c r="O16" s="387">
        <f>'歲出總經'!O16+'歲出總資'!O16</f>
        <v>0</v>
      </c>
      <c r="P16" s="393">
        <f>'歲出總經'!P16+'歲出總資'!P16</f>
        <v>0</v>
      </c>
    </row>
    <row r="17" spans="1:16" s="142" customFormat="1" ht="23.25" customHeight="1">
      <c r="A17" s="216"/>
      <c r="B17" s="241">
        <v>10</v>
      </c>
      <c r="C17" s="242"/>
      <c r="D17" s="242"/>
      <c r="E17" s="242"/>
      <c r="F17" s="141" t="s">
        <v>175</v>
      </c>
      <c r="G17" s="387">
        <f>'歲出總經'!G17+'歲出總資'!G17</f>
        <v>0</v>
      </c>
      <c r="H17" s="387">
        <f>'歲出總經'!H17+'歲出總資'!H17</f>
        <v>904189215</v>
      </c>
      <c r="I17" s="387">
        <f>'歲出總經'!I17+'歲出總資'!I17</f>
        <v>0</v>
      </c>
      <c r="J17" s="387">
        <f>'歲出總經'!J17+'歲出總資'!J17</f>
        <v>33879533</v>
      </c>
      <c r="K17" s="392">
        <f>'歲出總經'!K17+'歲出總資'!K17</f>
        <v>0</v>
      </c>
      <c r="L17" s="387">
        <f>'歲出總經'!L17+'歲出總資'!L17</f>
        <v>861629682</v>
      </c>
      <c r="M17" s="387">
        <f>'歲出總經'!M17+'歲出總資'!M17</f>
        <v>0</v>
      </c>
      <c r="N17" s="390">
        <f>'歲出總經'!N17+'歲出總資'!N17</f>
        <v>0</v>
      </c>
      <c r="O17" s="387">
        <f>'歲出總經'!O17+'歲出總資'!O17</f>
        <v>0</v>
      </c>
      <c r="P17" s="393">
        <f>'歲出總經'!P17+'歲出總資'!P17</f>
        <v>8680000</v>
      </c>
    </row>
    <row r="18" spans="1:16" s="142" customFormat="1" ht="23.25" customHeight="1">
      <c r="A18" s="216"/>
      <c r="B18" s="241"/>
      <c r="C18" s="242"/>
      <c r="D18" s="242"/>
      <c r="E18" s="242"/>
      <c r="F18" s="141"/>
      <c r="G18" s="135"/>
      <c r="H18" s="135"/>
      <c r="I18" s="135"/>
      <c r="J18" s="135"/>
      <c r="K18" s="137"/>
      <c r="L18" s="135"/>
      <c r="M18" s="135"/>
      <c r="N18" s="135"/>
      <c r="O18" s="135"/>
      <c r="P18" s="138"/>
    </row>
    <row r="19" spans="1:16" s="142" customFormat="1" ht="23.25" customHeight="1">
      <c r="A19" s="216"/>
      <c r="B19" s="241"/>
      <c r="C19" s="242"/>
      <c r="D19" s="242"/>
      <c r="E19" s="242"/>
      <c r="F19" s="143"/>
      <c r="G19" s="135"/>
      <c r="H19" s="135"/>
      <c r="I19" s="135"/>
      <c r="J19" s="135"/>
      <c r="K19" s="137"/>
      <c r="L19" s="135"/>
      <c r="M19" s="135"/>
      <c r="N19" s="135"/>
      <c r="O19" s="135"/>
      <c r="P19" s="138"/>
    </row>
    <row r="20" spans="1:16" s="148" customFormat="1" ht="23.25" customHeight="1">
      <c r="A20" s="216"/>
      <c r="B20" s="241"/>
      <c r="C20" s="242"/>
      <c r="D20" s="242"/>
      <c r="E20" s="242"/>
      <c r="F20" s="144"/>
      <c r="G20" s="145"/>
      <c r="H20" s="145"/>
      <c r="I20" s="145"/>
      <c r="J20" s="145"/>
      <c r="K20" s="146"/>
      <c r="L20" s="145"/>
      <c r="M20" s="145"/>
      <c r="N20" s="145"/>
      <c r="O20" s="145"/>
      <c r="P20" s="147"/>
    </row>
    <row r="21" spans="1:16" s="142" customFormat="1" ht="23.25" customHeight="1">
      <c r="A21" s="216"/>
      <c r="B21" s="241"/>
      <c r="C21" s="242"/>
      <c r="D21" s="242"/>
      <c r="E21" s="242"/>
      <c r="F21" s="143"/>
      <c r="G21" s="135"/>
      <c r="H21" s="135"/>
      <c r="I21" s="135"/>
      <c r="J21" s="135"/>
      <c r="K21" s="137"/>
      <c r="L21" s="135"/>
      <c r="M21" s="135"/>
      <c r="N21" s="135"/>
      <c r="O21" s="135"/>
      <c r="P21" s="138"/>
    </row>
    <row r="22" spans="1:16" s="148" customFormat="1" ht="23.25" customHeight="1">
      <c r="A22" s="216"/>
      <c r="B22" s="241"/>
      <c r="C22" s="242"/>
      <c r="D22" s="242"/>
      <c r="E22" s="242"/>
      <c r="F22" s="144"/>
      <c r="G22" s="145"/>
      <c r="H22" s="145"/>
      <c r="I22" s="145"/>
      <c r="J22" s="145"/>
      <c r="K22" s="146"/>
      <c r="L22" s="145"/>
      <c r="M22" s="145"/>
      <c r="N22" s="145"/>
      <c r="O22" s="145"/>
      <c r="P22" s="147"/>
    </row>
    <row r="23" spans="1:16" s="148" customFormat="1" ht="23.25" customHeight="1">
      <c r="A23" s="216"/>
      <c r="B23" s="241"/>
      <c r="C23" s="242"/>
      <c r="D23" s="242"/>
      <c r="E23" s="242"/>
      <c r="F23" s="144"/>
      <c r="G23" s="145"/>
      <c r="H23" s="145"/>
      <c r="I23" s="145"/>
      <c r="J23" s="145"/>
      <c r="K23" s="146"/>
      <c r="L23" s="145"/>
      <c r="M23" s="145"/>
      <c r="N23" s="145"/>
      <c r="O23" s="145"/>
      <c r="P23" s="147"/>
    </row>
    <row r="24" spans="1:16" s="142" customFormat="1" ht="23.25" customHeight="1">
      <c r="A24" s="216"/>
      <c r="B24" s="241"/>
      <c r="C24" s="242"/>
      <c r="D24" s="242"/>
      <c r="E24" s="242"/>
      <c r="F24" s="143"/>
      <c r="G24" s="135"/>
      <c r="H24" s="135"/>
      <c r="I24" s="135"/>
      <c r="J24" s="135"/>
      <c r="K24" s="137"/>
      <c r="L24" s="135"/>
      <c r="M24" s="135"/>
      <c r="N24" s="135"/>
      <c r="O24" s="135"/>
      <c r="P24" s="138"/>
    </row>
    <row r="25" spans="1:16" s="142" customFormat="1" ht="23.25" customHeight="1">
      <c r="A25" s="216"/>
      <c r="B25" s="241"/>
      <c r="C25" s="242"/>
      <c r="D25" s="242"/>
      <c r="E25" s="242"/>
      <c r="F25" s="141"/>
      <c r="G25" s="135"/>
      <c r="H25" s="135"/>
      <c r="I25" s="135"/>
      <c r="J25" s="135"/>
      <c r="K25" s="137"/>
      <c r="L25" s="135"/>
      <c r="M25" s="135"/>
      <c r="N25" s="135"/>
      <c r="O25" s="135"/>
      <c r="P25" s="138"/>
    </row>
    <row r="26" spans="1:16" s="142" customFormat="1" ht="23.25" customHeight="1">
      <c r="A26" s="216"/>
      <c r="B26" s="241"/>
      <c r="C26" s="242"/>
      <c r="D26" s="242"/>
      <c r="E26" s="242"/>
      <c r="F26" s="143"/>
      <c r="G26" s="135"/>
      <c r="H26" s="135"/>
      <c r="I26" s="135"/>
      <c r="J26" s="135"/>
      <c r="K26" s="137"/>
      <c r="L26" s="135"/>
      <c r="M26" s="135"/>
      <c r="N26" s="135"/>
      <c r="O26" s="135"/>
      <c r="P26" s="138"/>
    </row>
    <row r="27" spans="1:16" s="148" customFormat="1" ht="23.25" customHeight="1">
      <c r="A27" s="216"/>
      <c r="B27" s="241"/>
      <c r="C27" s="242"/>
      <c r="D27" s="242"/>
      <c r="E27" s="242"/>
      <c r="F27" s="144"/>
      <c r="G27" s="145"/>
      <c r="H27" s="145"/>
      <c r="I27" s="145"/>
      <c r="J27" s="145"/>
      <c r="K27" s="146"/>
      <c r="L27" s="145"/>
      <c r="M27" s="145"/>
      <c r="N27" s="145"/>
      <c r="O27" s="145"/>
      <c r="P27" s="147"/>
    </row>
    <row r="28" spans="1:16" s="148" customFormat="1" ht="23.25" customHeight="1">
      <c r="A28" s="216"/>
      <c r="B28" s="241"/>
      <c r="C28" s="242"/>
      <c r="D28" s="242"/>
      <c r="E28" s="242"/>
      <c r="F28" s="144"/>
      <c r="G28" s="145"/>
      <c r="H28" s="145"/>
      <c r="I28" s="145"/>
      <c r="J28" s="145"/>
      <c r="K28" s="146"/>
      <c r="L28" s="145"/>
      <c r="M28" s="145"/>
      <c r="N28" s="145"/>
      <c r="O28" s="145"/>
      <c r="P28" s="147"/>
    </row>
    <row r="29" spans="1:16" s="149" customFormat="1" ht="23.25" customHeight="1">
      <c r="A29" s="244"/>
      <c r="B29" s="242"/>
      <c r="C29" s="242"/>
      <c r="D29" s="242"/>
      <c r="E29" s="242"/>
      <c r="F29" s="143"/>
      <c r="G29" s="135"/>
      <c r="H29" s="135"/>
      <c r="I29" s="135"/>
      <c r="J29" s="135"/>
      <c r="K29" s="137"/>
      <c r="L29" s="135"/>
      <c r="M29" s="135"/>
      <c r="N29" s="135"/>
      <c r="O29" s="135"/>
      <c r="P29" s="138"/>
    </row>
    <row r="30" spans="1:16" s="149" customFormat="1" ht="23.25" customHeight="1">
      <c r="A30" s="244"/>
      <c r="B30" s="242"/>
      <c r="C30" s="242"/>
      <c r="D30" s="242"/>
      <c r="E30" s="242"/>
      <c r="F30" s="143"/>
      <c r="G30" s="135"/>
      <c r="H30" s="135"/>
      <c r="I30" s="135"/>
      <c r="J30" s="135"/>
      <c r="K30" s="137"/>
      <c r="L30" s="135"/>
      <c r="M30" s="135"/>
      <c r="N30" s="135"/>
      <c r="O30" s="135"/>
      <c r="P30" s="138"/>
    </row>
    <row r="31" spans="1:16" s="149" customFormat="1" ht="23.25" customHeight="1">
      <c r="A31" s="244"/>
      <c r="B31" s="242"/>
      <c r="C31" s="242"/>
      <c r="D31" s="242"/>
      <c r="E31" s="242"/>
      <c r="F31" s="141"/>
      <c r="G31" s="135"/>
      <c r="H31" s="135"/>
      <c r="I31" s="135"/>
      <c r="J31" s="135"/>
      <c r="K31" s="137"/>
      <c r="L31" s="135"/>
      <c r="M31" s="135"/>
      <c r="N31" s="135"/>
      <c r="O31" s="135"/>
      <c r="P31" s="138"/>
    </row>
    <row r="32" spans="1:16" s="149" customFormat="1" ht="23.25" customHeight="1">
      <c r="A32" s="244"/>
      <c r="B32" s="242"/>
      <c r="C32" s="242"/>
      <c r="D32" s="242"/>
      <c r="E32" s="242"/>
      <c r="F32" s="143"/>
      <c r="G32" s="135"/>
      <c r="H32" s="135"/>
      <c r="I32" s="135"/>
      <c r="J32" s="135"/>
      <c r="K32" s="137"/>
      <c r="L32" s="135"/>
      <c r="M32" s="135"/>
      <c r="N32" s="135"/>
      <c r="O32" s="135"/>
      <c r="P32" s="138"/>
    </row>
    <row r="33" spans="1:16" s="126" customFormat="1" ht="24" customHeight="1" thickBot="1">
      <c r="A33" s="245"/>
      <c r="B33" s="246"/>
      <c r="C33" s="246"/>
      <c r="D33" s="247"/>
      <c r="E33" s="246"/>
      <c r="F33" s="150"/>
      <c r="G33" s="151"/>
      <c r="H33" s="151"/>
      <c r="I33" s="151"/>
      <c r="J33" s="151"/>
      <c r="K33" s="152"/>
      <c r="L33" s="151"/>
      <c r="M33" s="151"/>
      <c r="N33" s="151"/>
      <c r="O33" s="151"/>
      <c r="P33" s="1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pane xSplit="6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7" sqref="J7"/>
    </sheetView>
  </sheetViews>
  <sheetFormatPr defaultColWidth="9.00390625" defaultRowHeight="16.5"/>
  <cols>
    <col min="1" max="1" width="3.00390625" style="244" customWidth="1"/>
    <col min="2" max="5" width="2.625" style="244" customWidth="1"/>
    <col min="6" max="6" width="20.625" style="154" customWidth="1"/>
    <col min="7" max="7" width="14.125" style="130" customWidth="1"/>
    <col min="8" max="8" width="15.125" style="130" customWidth="1"/>
    <col min="9" max="9" width="12.625" style="130" customWidth="1"/>
    <col min="10" max="10" width="14.125" style="130" customWidth="1"/>
    <col min="11" max="16" width="14.75390625" style="130" customWidth="1"/>
    <col min="17" max="16384" width="9.00390625" style="130" customWidth="1"/>
  </cols>
  <sheetData>
    <row r="1" spans="1:11" s="121" customFormat="1" ht="15.75" customHeight="1">
      <c r="A1" s="212"/>
      <c r="B1" s="213"/>
      <c r="C1" s="213"/>
      <c r="D1" s="213"/>
      <c r="E1" s="213"/>
      <c r="F1" s="118"/>
      <c r="G1" s="118"/>
      <c r="H1" s="118"/>
      <c r="I1" s="118"/>
      <c r="J1" s="119" t="s">
        <v>91</v>
      </c>
      <c r="K1" s="120" t="s">
        <v>17</v>
      </c>
    </row>
    <row r="2" spans="1:11" s="124" customFormat="1" ht="25.5" customHeight="1">
      <c r="A2" s="212"/>
      <c r="B2" s="212"/>
      <c r="C2" s="212"/>
      <c r="D2" s="212"/>
      <c r="E2" s="212"/>
      <c r="F2" s="36"/>
      <c r="G2" s="36"/>
      <c r="H2" s="36"/>
      <c r="I2" s="36"/>
      <c r="J2" s="122" t="s">
        <v>15</v>
      </c>
      <c r="K2" s="35" t="s">
        <v>152</v>
      </c>
    </row>
    <row r="3" spans="1:11" s="124" customFormat="1" ht="25.5" customHeight="1">
      <c r="A3" s="212"/>
      <c r="B3" s="212"/>
      <c r="C3" s="212"/>
      <c r="D3" s="212"/>
      <c r="E3" s="212"/>
      <c r="F3" s="36"/>
      <c r="G3" s="36"/>
      <c r="H3" s="125"/>
      <c r="J3" s="122" t="s">
        <v>96</v>
      </c>
      <c r="K3" s="123" t="s">
        <v>97</v>
      </c>
    </row>
    <row r="4" spans="1:16" s="126" customFormat="1" ht="16.5" customHeight="1" thickBot="1">
      <c r="A4" s="356" t="s">
        <v>94</v>
      </c>
      <c r="B4" s="356"/>
      <c r="C4" s="356"/>
      <c r="D4" s="356"/>
      <c r="E4" s="356"/>
      <c r="G4" s="127"/>
      <c r="H4" s="127"/>
      <c r="I4" s="127"/>
      <c r="J4" s="128" t="s">
        <v>92</v>
      </c>
      <c r="K4" s="129" t="s">
        <v>153</v>
      </c>
      <c r="P4" s="128" t="s">
        <v>1</v>
      </c>
    </row>
    <row r="5" spans="1:16" ht="24" customHeight="1">
      <c r="A5" s="357" t="s">
        <v>0</v>
      </c>
      <c r="B5" s="361" t="s">
        <v>143</v>
      </c>
      <c r="C5" s="362"/>
      <c r="D5" s="362"/>
      <c r="E5" s="362"/>
      <c r="F5" s="363"/>
      <c r="G5" s="359" t="s">
        <v>2</v>
      </c>
      <c r="H5" s="364"/>
      <c r="I5" s="359" t="s">
        <v>24</v>
      </c>
      <c r="J5" s="364"/>
      <c r="K5" s="360" t="s">
        <v>3</v>
      </c>
      <c r="L5" s="364"/>
      <c r="M5" s="359" t="s">
        <v>9</v>
      </c>
      <c r="N5" s="364"/>
      <c r="O5" s="359" t="s">
        <v>4</v>
      </c>
      <c r="P5" s="360"/>
    </row>
    <row r="6" spans="1:16" ht="24" customHeight="1">
      <c r="A6" s="358"/>
      <c r="B6" s="237" t="s">
        <v>10</v>
      </c>
      <c r="C6" s="237" t="s">
        <v>11</v>
      </c>
      <c r="D6" s="237" t="s">
        <v>12</v>
      </c>
      <c r="E6" s="237" t="s">
        <v>13</v>
      </c>
      <c r="F6" s="42" t="s">
        <v>142</v>
      </c>
      <c r="G6" s="131" t="s">
        <v>98</v>
      </c>
      <c r="H6" s="131" t="s">
        <v>14</v>
      </c>
      <c r="I6" s="131" t="s">
        <v>98</v>
      </c>
      <c r="J6" s="132" t="s">
        <v>14</v>
      </c>
      <c r="K6" s="133" t="s">
        <v>98</v>
      </c>
      <c r="L6" s="131" t="s">
        <v>14</v>
      </c>
      <c r="M6" s="131" t="s">
        <v>98</v>
      </c>
      <c r="N6" s="131" t="s">
        <v>14</v>
      </c>
      <c r="O6" s="131" t="s">
        <v>98</v>
      </c>
      <c r="P6" s="134" t="s">
        <v>14</v>
      </c>
    </row>
    <row r="7" spans="1:16" s="136" customFormat="1" ht="23.25" customHeight="1">
      <c r="A7" s="238">
        <v>97</v>
      </c>
      <c r="B7" s="239"/>
      <c r="C7" s="240"/>
      <c r="D7" s="240"/>
      <c r="E7" s="240"/>
      <c r="F7" s="236" t="s">
        <v>140</v>
      </c>
      <c r="G7" s="387">
        <f>SUM(G8:G17)</f>
        <v>432279951</v>
      </c>
      <c r="H7" s="387">
        <f aca="true" t="shared" si="0" ref="H7:P7">SUM(H8:H17)</f>
        <v>3503936793</v>
      </c>
      <c r="I7" s="387">
        <f t="shared" si="0"/>
        <v>0</v>
      </c>
      <c r="J7" s="388">
        <f t="shared" si="0"/>
        <v>32666392</v>
      </c>
      <c r="K7" s="389">
        <f t="shared" si="0"/>
        <v>432260389</v>
      </c>
      <c r="L7" s="387">
        <f t="shared" si="0"/>
        <v>3052037003</v>
      </c>
      <c r="M7" s="387">
        <f t="shared" si="0"/>
        <v>378968000</v>
      </c>
      <c r="N7" s="390">
        <f t="shared" si="0"/>
        <v>-378968000</v>
      </c>
      <c r="O7" s="387">
        <f t="shared" si="0"/>
        <v>378987562</v>
      </c>
      <c r="P7" s="391">
        <f t="shared" si="0"/>
        <v>40265398</v>
      </c>
    </row>
    <row r="8" spans="1:16" s="139" customFormat="1" ht="23.25" customHeight="1">
      <c r="A8" s="216"/>
      <c r="B8" s="241">
        <v>1</v>
      </c>
      <c r="C8" s="242"/>
      <c r="D8" s="242"/>
      <c r="E8" s="242"/>
      <c r="F8" s="141" t="s">
        <v>134</v>
      </c>
      <c r="G8" s="387">
        <f>'歲出明細'!G13</f>
        <v>0</v>
      </c>
      <c r="H8" s="387">
        <f>'歲出明細'!H13</f>
        <v>597496089</v>
      </c>
      <c r="I8" s="387">
        <f>'歲出明細'!I13</f>
        <v>0</v>
      </c>
      <c r="J8" s="387">
        <f>'歲出明細'!J13</f>
        <v>11186644</v>
      </c>
      <c r="K8" s="392">
        <f>'歲出明細'!K13</f>
        <v>0</v>
      </c>
      <c r="L8" s="387">
        <f>'歲出明細'!L13</f>
        <v>203951270</v>
      </c>
      <c r="M8" s="387">
        <f>'歲出明細'!M13</f>
        <v>378968000</v>
      </c>
      <c r="N8" s="390">
        <f>'歲出明細'!N13</f>
        <v>-378968000</v>
      </c>
      <c r="O8" s="387">
        <f>'歲出明細'!O13</f>
        <v>378968000</v>
      </c>
      <c r="P8" s="393">
        <f>'歲出明細'!P13</f>
        <v>3390175</v>
      </c>
    </row>
    <row r="9" spans="1:16" s="139" customFormat="1" ht="23.25" customHeight="1">
      <c r="A9" s="216"/>
      <c r="B9" s="241">
        <v>2</v>
      </c>
      <c r="C9" s="242"/>
      <c r="D9" s="242"/>
      <c r="E9" s="242"/>
      <c r="F9" s="141" t="s">
        <v>135</v>
      </c>
      <c r="G9" s="387">
        <f>'歲出明細'!G64</f>
        <v>0</v>
      </c>
      <c r="H9" s="387">
        <f>'歲出明細'!H64</f>
        <v>29425000</v>
      </c>
      <c r="I9" s="387">
        <f>'歲出明細'!I64</f>
        <v>0</v>
      </c>
      <c r="J9" s="387">
        <f>'歲出明細'!J64</f>
        <v>0</v>
      </c>
      <c r="K9" s="392">
        <f>'歲出明細'!K64</f>
        <v>0</v>
      </c>
      <c r="L9" s="387">
        <f>'歲出明細'!L64</f>
        <v>14474500</v>
      </c>
      <c r="M9" s="387">
        <f>'歲出明細'!M64</f>
        <v>0</v>
      </c>
      <c r="N9" s="390">
        <f>'歲出明細'!N64</f>
        <v>0</v>
      </c>
      <c r="O9" s="387">
        <f>'歲出明細'!O64</f>
        <v>0</v>
      </c>
      <c r="P9" s="393">
        <f>'歲出明細'!P64</f>
        <v>14950500</v>
      </c>
    </row>
    <row r="10" spans="1:16" s="139" customFormat="1" ht="23.25" customHeight="1">
      <c r="A10" s="216"/>
      <c r="B10" s="241">
        <v>3</v>
      </c>
      <c r="C10" s="242"/>
      <c r="D10" s="242"/>
      <c r="E10" s="242"/>
      <c r="F10" s="141" t="s">
        <v>136</v>
      </c>
      <c r="G10" s="387">
        <f>'歲出明細'!G83</f>
        <v>431708039</v>
      </c>
      <c r="H10" s="387">
        <f>'歲出明細'!H83</f>
        <v>2444414916</v>
      </c>
      <c r="I10" s="387">
        <f>'歲出明細'!I83</f>
        <v>0</v>
      </c>
      <c r="J10" s="387">
        <f>'歲出明細'!J83</f>
        <v>3921702</v>
      </c>
      <c r="K10" s="392">
        <f>'歲出明細'!K83</f>
        <v>431688477</v>
      </c>
      <c r="L10" s="387">
        <f>'歲出明細'!L83</f>
        <v>2421168491</v>
      </c>
      <c r="M10" s="387">
        <f>'歲出明細'!M83</f>
        <v>0</v>
      </c>
      <c r="N10" s="390">
        <f>'歲出明細'!N83</f>
        <v>0</v>
      </c>
      <c r="O10" s="387">
        <f>'歲出明細'!O83</f>
        <v>19562</v>
      </c>
      <c r="P10" s="393">
        <f>'歲出明細'!P83</f>
        <v>19324723</v>
      </c>
    </row>
    <row r="11" spans="1:16" s="140" customFormat="1" ht="23.25" customHeight="1">
      <c r="A11" s="216"/>
      <c r="B11" s="241">
        <v>4</v>
      </c>
      <c r="C11" s="242"/>
      <c r="D11" s="242"/>
      <c r="E11" s="242"/>
      <c r="F11" s="141" t="s">
        <v>137</v>
      </c>
      <c r="G11" s="387">
        <f>'歲出明細'!G96</f>
        <v>571912</v>
      </c>
      <c r="H11" s="387">
        <f>'歲出明細'!H96</f>
        <v>205397464</v>
      </c>
      <c r="I11" s="387">
        <f>'歲出明細'!I96</f>
        <v>0</v>
      </c>
      <c r="J11" s="387">
        <f>'歲出明細'!J96</f>
        <v>14674628</v>
      </c>
      <c r="K11" s="392">
        <f>'歲出明細'!K96</f>
        <v>571912</v>
      </c>
      <c r="L11" s="387">
        <f>'歲出明細'!L96</f>
        <v>188122836</v>
      </c>
      <c r="M11" s="387">
        <f>'歲出明細'!M96</f>
        <v>0</v>
      </c>
      <c r="N11" s="390">
        <f>'歲出明細'!N96</f>
        <v>0</v>
      </c>
      <c r="O11" s="387">
        <f>'歲出明細'!O96</f>
        <v>0</v>
      </c>
      <c r="P11" s="393">
        <f>'歲出明細'!P96</f>
        <v>2600000</v>
      </c>
    </row>
    <row r="12" spans="1:16" s="140" customFormat="1" ht="23.25" customHeight="1">
      <c r="A12" s="216"/>
      <c r="B12" s="241">
        <v>5</v>
      </c>
      <c r="C12" s="242"/>
      <c r="D12" s="242"/>
      <c r="E12" s="242"/>
      <c r="F12" s="141" t="s">
        <v>138</v>
      </c>
      <c r="G12" s="387">
        <f>'歲出明細'!G116</f>
        <v>0</v>
      </c>
      <c r="H12" s="387">
        <f>'歲出明細'!H116</f>
        <v>38863534</v>
      </c>
      <c r="I12" s="387">
        <f>'歲出明細'!I116</f>
        <v>0</v>
      </c>
      <c r="J12" s="387">
        <f>'歲出明細'!J116</f>
        <v>1421406</v>
      </c>
      <c r="K12" s="392">
        <f>'歲出明細'!K116</f>
        <v>0</v>
      </c>
      <c r="L12" s="387">
        <f>'歲出明細'!L116</f>
        <v>37442128</v>
      </c>
      <c r="M12" s="387">
        <f>'歲出明細'!M116</f>
        <v>0</v>
      </c>
      <c r="N12" s="390">
        <f>'歲出明細'!N116</f>
        <v>0</v>
      </c>
      <c r="O12" s="387">
        <f>'歲出明細'!O116</f>
        <v>0</v>
      </c>
      <c r="P12" s="393">
        <f>'歲出明細'!P116</f>
        <v>0</v>
      </c>
    </row>
    <row r="13" spans="1:16" s="148" customFormat="1" ht="23.25" customHeight="1" hidden="1">
      <c r="A13" s="216"/>
      <c r="B13" s="241">
        <v>6</v>
      </c>
      <c r="C13" s="242"/>
      <c r="D13" s="242"/>
      <c r="E13" s="242"/>
      <c r="F13" s="141" t="s">
        <v>163</v>
      </c>
      <c r="G13" s="387">
        <f>'歲出明細'!G139</f>
        <v>0</v>
      </c>
      <c r="H13" s="387">
        <f>'歲出明細'!H139</f>
        <v>0</v>
      </c>
      <c r="I13" s="387">
        <f>'歲出明細'!I139</f>
        <v>0</v>
      </c>
      <c r="J13" s="387">
        <f>'歲出明細'!J139</f>
        <v>0</v>
      </c>
      <c r="K13" s="392">
        <f>'歲出明細'!K139</f>
        <v>0</v>
      </c>
      <c r="L13" s="387">
        <f>'歲出明細'!L139</f>
        <v>0</v>
      </c>
      <c r="M13" s="387">
        <f>'歲出明細'!M139</f>
        <v>0</v>
      </c>
      <c r="N13" s="390">
        <f>'歲出明細'!N139</f>
        <v>0</v>
      </c>
      <c r="O13" s="387">
        <f>'歲出明細'!O139</f>
        <v>0</v>
      </c>
      <c r="P13" s="393">
        <f>'歲出明細'!P139</f>
        <v>0</v>
      </c>
    </row>
    <row r="14" spans="1:16" s="148" customFormat="1" ht="23.25" customHeight="1">
      <c r="A14" s="216"/>
      <c r="B14" s="241">
        <v>7</v>
      </c>
      <c r="C14" s="242"/>
      <c r="D14" s="242"/>
      <c r="E14" s="242"/>
      <c r="F14" s="141" t="s">
        <v>166</v>
      </c>
      <c r="G14" s="387">
        <f>'歲出明細'!G148</f>
        <v>0</v>
      </c>
      <c r="H14" s="387">
        <f>'歲出明細'!H148</f>
        <v>31386393</v>
      </c>
      <c r="I14" s="387">
        <f>'歲出明細'!I148</f>
        <v>0</v>
      </c>
      <c r="J14" s="387">
        <f>'歲出明細'!J148</f>
        <v>16196</v>
      </c>
      <c r="K14" s="392">
        <f>'歲出明細'!K148</f>
        <v>0</v>
      </c>
      <c r="L14" s="387">
        <f>'歲出明細'!L148</f>
        <v>31370197</v>
      </c>
      <c r="M14" s="387">
        <f>'歲出明細'!M148</f>
        <v>0</v>
      </c>
      <c r="N14" s="390">
        <f>'歲出明細'!N148</f>
        <v>0</v>
      </c>
      <c r="O14" s="387">
        <f>'歲出明細'!O148</f>
        <v>0</v>
      </c>
      <c r="P14" s="393">
        <f>'歲出明細'!P148</f>
        <v>0</v>
      </c>
    </row>
    <row r="15" spans="1:16" s="148" customFormat="1" ht="23.25" customHeight="1">
      <c r="A15" s="216"/>
      <c r="B15" s="241">
        <v>8</v>
      </c>
      <c r="C15" s="242"/>
      <c r="D15" s="242"/>
      <c r="E15" s="242"/>
      <c r="F15" s="141" t="s">
        <v>169</v>
      </c>
      <c r="G15" s="387">
        <f>'歲出明細'!G158</f>
        <v>0</v>
      </c>
      <c r="H15" s="387">
        <f>'歲出明細'!H158</f>
        <v>1778262</v>
      </c>
      <c r="I15" s="387">
        <f>'歲出明細'!I158</f>
        <v>0</v>
      </c>
      <c r="J15" s="387">
        <f>'歲出明細'!J158</f>
        <v>0</v>
      </c>
      <c r="K15" s="392">
        <f>'歲出明細'!K158</f>
        <v>0</v>
      </c>
      <c r="L15" s="387">
        <f>'歲出明細'!L158</f>
        <v>1778262</v>
      </c>
      <c r="M15" s="387">
        <f>'歲出明細'!M158</f>
        <v>0</v>
      </c>
      <c r="N15" s="390">
        <f>'歲出明細'!N158</f>
        <v>0</v>
      </c>
      <c r="O15" s="387">
        <f>'歲出明細'!O158</f>
        <v>0</v>
      </c>
      <c r="P15" s="393">
        <f>'歲出明細'!P158</f>
        <v>0</v>
      </c>
    </row>
    <row r="16" spans="1:16" s="142" customFormat="1" ht="23.25" customHeight="1" hidden="1">
      <c r="A16" s="216"/>
      <c r="B16" s="241">
        <v>9</v>
      </c>
      <c r="C16" s="242"/>
      <c r="D16" s="242"/>
      <c r="E16" s="242"/>
      <c r="F16" s="141" t="s">
        <v>172</v>
      </c>
      <c r="G16" s="387">
        <f>'歲出明細'!G168</f>
        <v>0</v>
      </c>
      <c r="H16" s="387">
        <f>'歲出明細'!H168</f>
        <v>0</v>
      </c>
      <c r="I16" s="387">
        <f>'歲出明細'!I168</f>
        <v>0</v>
      </c>
      <c r="J16" s="387">
        <f>'歲出明細'!J168</f>
        <v>0</v>
      </c>
      <c r="K16" s="392">
        <f>'歲出明細'!K168</f>
        <v>0</v>
      </c>
      <c r="L16" s="387">
        <f>'歲出明細'!L168</f>
        <v>0</v>
      </c>
      <c r="M16" s="387">
        <f>'歲出明細'!M168</f>
        <v>0</v>
      </c>
      <c r="N16" s="390">
        <f>'歲出明細'!N168</f>
        <v>0</v>
      </c>
      <c r="O16" s="387">
        <f>'歲出明細'!O168</f>
        <v>0</v>
      </c>
      <c r="P16" s="393">
        <f>'歲出明細'!P168</f>
        <v>0</v>
      </c>
    </row>
    <row r="17" spans="1:16" s="142" customFormat="1" ht="23.25" customHeight="1">
      <c r="A17" s="216"/>
      <c r="B17" s="241">
        <v>10</v>
      </c>
      <c r="C17" s="242"/>
      <c r="D17" s="242"/>
      <c r="E17" s="242"/>
      <c r="F17" s="141" t="s">
        <v>175</v>
      </c>
      <c r="G17" s="387">
        <f>'歲出明細'!G177</f>
        <v>0</v>
      </c>
      <c r="H17" s="387">
        <f>'歲出明細'!H177</f>
        <v>155175135</v>
      </c>
      <c r="I17" s="387">
        <f>'歲出明細'!I177</f>
        <v>0</v>
      </c>
      <c r="J17" s="387">
        <f>'歲出明細'!J177</f>
        <v>1445816</v>
      </c>
      <c r="K17" s="392">
        <f>'歲出明細'!K177</f>
        <v>0</v>
      </c>
      <c r="L17" s="387">
        <f>'歲出明細'!L177</f>
        <v>153729319</v>
      </c>
      <c r="M17" s="387">
        <f>'歲出明細'!M177</f>
        <v>0</v>
      </c>
      <c r="N17" s="390">
        <f>'歲出明細'!N177</f>
        <v>0</v>
      </c>
      <c r="O17" s="387">
        <f>'歲出明細'!O177</f>
        <v>0</v>
      </c>
      <c r="P17" s="393">
        <f>'歲出明細'!P177</f>
        <v>0</v>
      </c>
    </row>
    <row r="18" spans="1:16" s="142" customFormat="1" ht="23.25" customHeight="1">
      <c r="A18" s="216"/>
      <c r="B18" s="241"/>
      <c r="C18" s="242"/>
      <c r="D18" s="242"/>
      <c r="E18" s="242"/>
      <c r="F18" s="143"/>
      <c r="G18" s="387"/>
      <c r="H18" s="387"/>
      <c r="I18" s="387"/>
      <c r="J18" s="387"/>
      <c r="K18" s="392"/>
      <c r="L18" s="387"/>
      <c r="M18" s="387"/>
      <c r="N18" s="387"/>
      <c r="O18" s="387"/>
      <c r="P18" s="393"/>
    </row>
    <row r="19" spans="1:16" s="148" customFormat="1" ht="23.25" customHeight="1">
      <c r="A19" s="216"/>
      <c r="B19" s="241"/>
      <c r="C19" s="242"/>
      <c r="D19" s="242"/>
      <c r="E19" s="242"/>
      <c r="F19" s="144"/>
      <c r="G19" s="145"/>
      <c r="H19" s="145"/>
      <c r="I19" s="145"/>
      <c r="J19" s="145"/>
      <c r="K19" s="146"/>
      <c r="L19" s="145"/>
      <c r="M19" s="145"/>
      <c r="N19" s="145"/>
      <c r="O19" s="145"/>
      <c r="P19" s="147"/>
    </row>
    <row r="20" spans="1:16" s="142" customFormat="1" ht="23.25" customHeight="1">
      <c r="A20" s="216"/>
      <c r="B20" s="241"/>
      <c r="C20" s="242"/>
      <c r="D20" s="242"/>
      <c r="E20" s="242"/>
      <c r="F20" s="143"/>
      <c r="G20" s="135"/>
      <c r="H20" s="135"/>
      <c r="I20" s="135"/>
      <c r="J20" s="135"/>
      <c r="K20" s="137"/>
      <c r="L20" s="135"/>
      <c r="M20" s="135"/>
      <c r="N20" s="135"/>
      <c r="O20" s="135"/>
      <c r="P20" s="138"/>
    </row>
    <row r="21" spans="1:16" s="148" customFormat="1" ht="23.25" customHeight="1">
      <c r="A21" s="216"/>
      <c r="B21" s="241"/>
      <c r="C21" s="242"/>
      <c r="D21" s="242"/>
      <c r="E21" s="242"/>
      <c r="F21" s="144"/>
      <c r="G21" s="145"/>
      <c r="H21" s="145"/>
      <c r="I21" s="145"/>
      <c r="J21" s="145"/>
      <c r="K21" s="146"/>
      <c r="L21" s="145"/>
      <c r="M21" s="145"/>
      <c r="N21" s="145"/>
      <c r="O21" s="145"/>
      <c r="P21" s="147"/>
    </row>
    <row r="22" spans="1:16" s="148" customFormat="1" ht="23.25" customHeight="1">
      <c r="A22" s="216"/>
      <c r="B22" s="241"/>
      <c r="C22" s="242"/>
      <c r="D22" s="242"/>
      <c r="E22" s="242"/>
      <c r="F22" s="144"/>
      <c r="G22" s="145"/>
      <c r="H22" s="145"/>
      <c r="I22" s="145"/>
      <c r="J22" s="145"/>
      <c r="K22" s="146"/>
      <c r="L22" s="145"/>
      <c r="M22" s="145"/>
      <c r="N22" s="145"/>
      <c r="O22" s="145"/>
      <c r="P22" s="147"/>
    </row>
    <row r="23" spans="1:16" s="142" customFormat="1" ht="23.25" customHeight="1">
      <c r="A23" s="216"/>
      <c r="B23" s="241"/>
      <c r="C23" s="242"/>
      <c r="D23" s="242"/>
      <c r="E23" s="242"/>
      <c r="F23" s="143"/>
      <c r="G23" s="135"/>
      <c r="H23" s="135"/>
      <c r="I23" s="135"/>
      <c r="J23" s="135"/>
      <c r="K23" s="137"/>
      <c r="L23" s="135"/>
      <c r="M23" s="135"/>
      <c r="N23" s="135"/>
      <c r="O23" s="135"/>
      <c r="P23" s="138"/>
    </row>
    <row r="24" spans="1:16" s="142" customFormat="1" ht="23.25" customHeight="1">
      <c r="A24" s="216"/>
      <c r="B24" s="241"/>
      <c r="C24" s="242"/>
      <c r="D24" s="242"/>
      <c r="E24" s="242"/>
      <c r="F24" s="141"/>
      <c r="G24" s="135"/>
      <c r="H24" s="135"/>
      <c r="I24" s="135"/>
      <c r="J24" s="135"/>
      <c r="K24" s="137"/>
      <c r="L24" s="135"/>
      <c r="M24" s="135"/>
      <c r="N24" s="135"/>
      <c r="O24" s="135"/>
      <c r="P24" s="138"/>
    </row>
    <row r="25" spans="1:16" s="142" customFormat="1" ht="23.25" customHeight="1">
      <c r="A25" s="216"/>
      <c r="B25" s="241"/>
      <c r="C25" s="242"/>
      <c r="D25" s="242"/>
      <c r="E25" s="242"/>
      <c r="F25" s="143"/>
      <c r="G25" s="135"/>
      <c r="H25" s="135"/>
      <c r="I25" s="135"/>
      <c r="J25" s="135"/>
      <c r="K25" s="137"/>
      <c r="L25" s="135"/>
      <c r="M25" s="135"/>
      <c r="N25" s="135"/>
      <c r="O25" s="135"/>
      <c r="P25" s="138"/>
    </row>
    <row r="26" spans="1:16" s="148" customFormat="1" ht="23.25" customHeight="1">
      <c r="A26" s="216"/>
      <c r="B26" s="241"/>
      <c r="C26" s="242"/>
      <c r="D26" s="242"/>
      <c r="E26" s="242"/>
      <c r="F26" s="144"/>
      <c r="G26" s="145"/>
      <c r="H26" s="145"/>
      <c r="I26" s="145"/>
      <c r="J26" s="145"/>
      <c r="K26" s="146"/>
      <c r="L26" s="145"/>
      <c r="M26" s="145"/>
      <c r="N26" s="145"/>
      <c r="O26" s="145"/>
      <c r="P26" s="147"/>
    </row>
    <row r="27" spans="1:16" s="148" customFormat="1" ht="23.25" customHeight="1">
      <c r="A27" s="216"/>
      <c r="B27" s="241"/>
      <c r="C27" s="242"/>
      <c r="D27" s="242"/>
      <c r="E27" s="242"/>
      <c r="F27" s="144"/>
      <c r="G27" s="145"/>
      <c r="H27" s="145"/>
      <c r="I27" s="145"/>
      <c r="J27" s="145"/>
      <c r="K27" s="146"/>
      <c r="L27" s="145"/>
      <c r="M27" s="145"/>
      <c r="N27" s="145"/>
      <c r="O27" s="145"/>
      <c r="P27" s="147"/>
    </row>
    <row r="28" spans="1:16" s="149" customFormat="1" ht="23.25" customHeight="1">
      <c r="A28" s="244"/>
      <c r="B28" s="242"/>
      <c r="C28" s="242"/>
      <c r="D28" s="242"/>
      <c r="E28" s="242"/>
      <c r="F28" s="143"/>
      <c r="G28" s="135"/>
      <c r="H28" s="135"/>
      <c r="I28" s="135"/>
      <c r="J28" s="135"/>
      <c r="K28" s="137"/>
      <c r="L28" s="135"/>
      <c r="M28" s="135"/>
      <c r="N28" s="135"/>
      <c r="O28" s="135"/>
      <c r="P28" s="138"/>
    </row>
    <row r="29" spans="1:16" s="149" customFormat="1" ht="23.25" customHeight="1">
      <c r="A29" s="244"/>
      <c r="B29" s="242"/>
      <c r="C29" s="242"/>
      <c r="D29" s="242"/>
      <c r="E29" s="242"/>
      <c r="F29" s="143"/>
      <c r="G29" s="135"/>
      <c r="H29" s="135"/>
      <c r="I29" s="135"/>
      <c r="J29" s="135"/>
      <c r="K29" s="137"/>
      <c r="L29" s="135"/>
      <c r="M29" s="135"/>
      <c r="N29" s="135"/>
      <c r="O29" s="135"/>
      <c r="P29" s="138"/>
    </row>
    <row r="30" spans="1:16" s="149" customFormat="1" ht="23.25" customHeight="1">
      <c r="A30" s="244"/>
      <c r="B30" s="242"/>
      <c r="C30" s="242"/>
      <c r="D30" s="242"/>
      <c r="E30" s="242"/>
      <c r="F30" s="143"/>
      <c r="G30" s="135"/>
      <c r="H30" s="135"/>
      <c r="I30" s="135"/>
      <c r="J30" s="135"/>
      <c r="K30" s="137"/>
      <c r="L30" s="135"/>
      <c r="M30" s="135"/>
      <c r="N30" s="135"/>
      <c r="O30" s="135"/>
      <c r="P30" s="138"/>
    </row>
    <row r="31" spans="1:16" s="149" customFormat="1" ht="23.25" customHeight="1">
      <c r="A31" s="244"/>
      <c r="B31" s="242"/>
      <c r="C31" s="242"/>
      <c r="D31" s="242"/>
      <c r="E31" s="242"/>
      <c r="F31" s="143"/>
      <c r="G31" s="135"/>
      <c r="H31" s="135"/>
      <c r="I31" s="135"/>
      <c r="J31" s="135"/>
      <c r="K31" s="137"/>
      <c r="L31" s="135"/>
      <c r="M31" s="135"/>
      <c r="N31" s="135"/>
      <c r="O31" s="135"/>
      <c r="P31" s="138"/>
    </row>
    <row r="32" spans="1:16" s="149" customFormat="1" ht="23.25" customHeight="1">
      <c r="A32" s="244"/>
      <c r="B32" s="242"/>
      <c r="C32" s="242"/>
      <c r="D32" s="242"/>
      <c r="E32" s="242"/>
      <c r="F32" s="143"/>
      <c r="G32" s="135"/>
      <c r="H32" s="135"/>
      <c r="I32" s="135"/>
      <c r="J32" s="135"/>
      <c r="K32" s="137"/>
      <c r="L32" s="135"/>
      <c r="M32" s="135"/>
      <c r="N32" s="135"/>
      <c r="O32" s="135"/>
      <c r="P32" s="138"/>
    </row>
    <row r="33" spans="1:16" s="149" customFormat="1" ht="23.25" customHeight="1">
      <c r="A33" s="244"/>
      <c r="B33" s="242"/>
      <c r="C33" s="242"/>
      <c r="D33" s="242"/>
      <c r="E33" s="242"/>
      <c r="F33" s="143"/>
      <c r="G33" s="135"/>
      <c r="H33" s="135"/>
      <c r="I33" s="135"/>
      <c r="J33" s="135"/>
      <c r="K33" s="137"/>
      <c r="L33" s="135"/>
      <c r="M33" s="135"/>
      <c r="N33" s="135"/>
      <c r="O33" s="135"/>
      <c r="P33" s="138"/>
    </row>
    <row r="34" spans="1:16" s="149" customFormat="1" ht="23.25" customHeight="1">
      <c r="A34" s="244"/>
      <c r="B34" s="242"/>
      <c r="C34" s="242"/>
      <c r="D34" s="242"/>
      <c r="E34" s="242"/>
      <c r="F34" s="143"/>
      <c r="G34" s="135"/>
      <c r="H34" s="135"/>
      <c r="I34" s="135"/>
      <c r="J34" s="135"/>
      <c r="K34" s="137"/>
      <c r="L34" s="135"/>
      <c r="M34" s="135"/>
      <c r="N34" s="135"/>
      <c r="O34" s="135"/>
      <c r="P34" s="138"/>
    </row>
    <row r="35" spans="1:16" s="149" customFormat="1" ht="16.5" customHeight="1">
      <c r="A35" s="244"/>
      <c r="B35" s="242"/>
      <c r="C35" s="242"/>
      <c r="D35" s="242"/>
      <c r="E35" s="242"/>
      <c r="F35" s="141"/>
      <c r="G35" s="135"/>
      <c r="H35" s="135"/>
      <c r="I35" s="135"/>
      <c r="J35" s="135"/>
      <c r="K35" s="137"/>
      <c r="L35" s="135"/>
      <c r="M35" s="135"/>
      <c r="N35" s="135"/>
      <c r="O35" s="135"/>
      <c r="P35" s="138"/>
    </row>
    <row r="36" spans="1:16" s="126" customFormat="1" ht="7.5" customHeight="1" thickBot="1">
      <c r="A36" s="245"/>
      <c r="B36" s="246"/>
      <c r="C36" s="246"/>
      <c r="D36" s="247"/>
      <c r="E36" s="246"/>
      <c r="F36" s="150"/>
      <c r="G36" s="151"/>
      <c r="H36" s="151"/>
      <c r="I36" s="151"/>
      <c r="J36" s="151"/>
      <c r="K36" s="152"/>
      <c r="L36" s="151"/>
      <c r="M36" s="151"/>
      <c r="N36" s="151"/>
      <c r="O36" s="151"/>
      <c r="P36" s="1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" sqref="L1:L16384"/>
    </sheetView>
  </sheetViews>
  <sheetFormatPr defaultColWidth="9.00390625" defaultRowHeight="16.5"/>
  <cols>
    <col min="1" max="1" width="2.875" style="244" customWidth="1"/>
    <col min="2" max="2" width="2.75390625" style="244" customWidth="1"/>
    <col min="3" max="5" width="2.625" style="244" customWidth="1"/>
    <col min="6" max="6" width="20.625" style="154" customWidth="1"/>
    <col min="7" max="8" width="15.125" style="130" customWidth="1"/>
    <col min="9" max="9" width="11.625" style="130" customWidth="1"/>
    <col min="10" max="10" width="15.125" style="130" customWidth="1"/>
    <col min="11" max="11" width="14.75390625" style="130" customWidth="1"/>
    <col min="12" max="12" width="15.125" style="130" customWidth="1"/>
    <col min="13" max="16" width="14.75390625" style="130" customWidth="1"/>
    <col min="17" max="17" width="9.00390625" style="130" hidden="1" customWidth="1"/>
    <col min="18" max="16384" width="9.00390625" style="130" customWidth="1"/>
  </cols>
  <sheetData>
    <row r="1" spans="1:11" s="121" customFormat="1" ht="15.75" customHeight="1">
      <c r="A1" s="212"/>
      <c r="B1" s="213"/>
      <c r="C1" s="213"/>
      <c r="D1" s="213"/>
      <c r="E1" s="213"/>
      <c r="F1" s="118"/>
      <c r="G1" s="118"/>
      <c r="H1" s="118"/>
      <c r="I1" s="118"/>
      <c r="J1" s="119" t="s">
        <v>91</v>
      </c>
      <c r="K1" s="120" t="s">
        <v>17</v>
      </c>
    </row>
    <row r="2" spans="1:11" s="124" customFormat="1" ht="25.5" customHeight="1">
      <c r="A2" s="212"/>
      <c r="B2" s="212"/>
      <c r="C2" s="212"/>
      <c r="D2" s="212"/>
      <c r="E2" s="212"/>
      <c r="F2" s="36"/>
      <c r="G2" s="36"/>
      <c r="H2" s="36"/>
      <c r="I2" s="36"/>
      <c r="J2" s="122" t="s">
        <v>15</v>
      </c>
      <c r="K2" s="35" t="s">
        <v>152</v>
      </c>
    </row>
    <row r="3" spans="1:11" s="124" customFormat="1" ht="25.5" customHeight="1">
      <c r="A3" s="212"/>
      <c r="B3" s="212"/>
      <c r="C3" s="212"/>
      <c r="D3" s="212"/>
      <c r="E3" s="212"/>
      <c r="F3" s="36"/>
      <c r="G3" s="36"/>
      <c r="H3" s="125"/>
      <c r="J3" s="122" t="s">
        <v>96</v>
      </c>
      <c r="K3" s="123" t="s">
        <v>97</v>
      </c>
    </row>
    <row r="4" spans="1:16" s="126" customFormat="1" ht="16.5" customHeight="1" thickBot="1">
      <c r="A4" s="356" t="s">
        <v>148</v>
      </c>
      <c r="B4" s="356"/>
      <c r="C4" s="356"/>
      <c r="D4" s="356"/>
      <c r="E4" s="356"/>
      <c r="G4" s="127"/>
      <c r="J4" s="155" t="s">
        <v>95</v>
      </c>
      <c r="K4" s="129" t="s">
        <v>153</v>
      </c>
      <c r="P4" s="128" t="s">
        <v>1</v>
      </c>
    </row>
    <row r="5" spans="1:16" ht="24" customHeight="1">
      <c r="A5" s="357" t="s">
        <v>0</v>
      </c>
      <c r="B5" s="361" t="s">
        <v>141</v>
      </c>
      <c r="C5" s="362"/>
      <c r="D5" s="362"/>
      <c r="E5" s="362"/>
      <c r="F5" s="363"/>
      <c r="G5" s="359" t="s">
        <v>2</v>
      </c>
      <c r="H5" s="364"/>
      <c r="I5" s="359" t="s">
        <v>24</v>
      </c>
      <c r="J5" s="364"/>
      <c r="K5" s="360" t="s">
        <v>3</v>
      </c>
      <c r="L5" s="364"/>
      <c r="M5" s="359" t="s">
        <v>9</v>
      </c>
      <c r="N5" s="364"/>
      <c r="O5" s="359" t="s">
        <v>4</v>
      </c>
      <c r="P5" s="360"/>
    </row>
    <row r="6" spans="1:16" ht="24" customHeight="1">
      <c r="A6" s="358"/>
      <c r="B6" s="237" t="s">
        <v>10</v>
      </c>
      <c r="C6" s="237" t="s">
        <v>11</v>
      </c>
      <c r="D6" s="237" t="s">
        <v>12</v>
      </c>
      <c r="E6" s="237" t="s">
        <v>13</v>
      </c>
      <c r="F6" s="42" t="s">
        <v>142</v>
      </c>
      <c r="G6" s="131" t="s">
        <v>98</v>
      </c>
      <c r="H6" s="131" t="s">
        <v>14</v>
      </c>
      <c r="I6" s="131" t="s">
        <v>98</v>
      </c>
      <c r="J6" s="132" t="s">
        <v>14</v>
      </c>
      <c r="K6" s="133" t="s">
        <v>98</v>
      </c>
      <c r="L6" s="131" t="s">
        <v>14</v>
      </c>
      <c r="M6" s="131" t="s">
        <v>98</v>
      </c>
      <c r="N6" s="131" t="s">
        <v>14</v>
      </c>
      <c r="O6" s="131" t="s">
        <v>98</v>
      </c>
      <c r="P6" s="134" t="s">
        <v>14</v>
      </c>
    </row>
    <row r="7" spans="1:17" s="136" customFormat="1" ht="23.25" customHeight="1">
      <c r="A7" s="238">
        <v>97</v>
      </c>
      <c r="B7" s="239"/>
      <c r="C7" s="240"/>
      <c r="D7" s="240"/>
      <c r="E7" s="240"/>
      <c r="F7" s="236" t="s">
        <v>140</v>
      </c>
      <c r="G7" s="387">
        <f>SUM(G8:G17)</f>
        <v>2511342208</v>
      </c>
      <c r="H7" s="387">
        <f aca="true" t="shared" si="0" ref="H7:O7">SUM(H8:H17)</f>
        <v>57360377788</v>
      </c>
      <c r="I7" s="387">
        <f t="shared" si="0"/>
        <v>74492</v>
      </c>
      <c r="J7" s="388">
        <f t="shared" si="0"/>
        <v>2129959274</v>
      </c>
      <c r="K7" s="389">
        <f t="shared" si="0"/>
        <v>1604876376</v>
      </c>
      <c r="L7" s="387">
        <f t="shared" si="0"/>
        <v>50371075281</v>
      </c>
      <c r="M7" s="387">
        <f t="shared" si="0"/>
        <v>308763439</v>
      </c>
      <c r="N7" s="390">
        <f t="shared" si="0"/>
        <v>-308763439</v>
      </c>
      <c r="O7" s="387">
        <f t="shared" si="0"/>
        <v>1215154779</v>
      </c>
      <c r="P7" s="391">
        <f>SUM(P8:P17)</f>
        <v>4550579794</v>
      </c>
      <c r="Q7" s="156">
        <f>Q8+Q12+Q18+Q22+Q26</f>
        <v>10</v>
      </c>
    </row>
    <row r="8" spans="1:17" s="139" customFormat="1" ht="23.25" customHeight="1">
      <c r="A8" s="216"/>
      <c r="B8" s="241">
        <v>1</v>
      </c>
      <c r="C8" s="242"/>
      <c r="D8" s="242"/>
      <c r="E8" s="242"/>
      <c r="F8" s="141" t="s">
        <v>134</v>
      </c>
      <c r="G8" s="387">
        <f>'歲出明細'!G14</f>
        <v>5376924</v>
      </c>
      <c r="H8" s="387">
        <f>'歲出明細'!H14</f>
        <v>11352596750</v>
      </c>
      <c r="I8" s="387">
        <f>'歲出明細'!I14</f>
        <v>0</v>
      </c>
      <c r="J8" s="387">
        <f>'歲出明細'!J14</f>
        <v>917406614</v>
      </c>
      <c r="K8" s="392">
        <f>'歲出明細'!K14</f>
        <v>5376924</v>
      </c>
      <c r="L8" s="387">
        <f>'歲出明細'!L14</f>
        <v>9624420361</v>
      </c>
      <c r="M8" s="387">
        <f>'歲出明細'!M14</f>
        <v>166716147</v>
      </c>
      <c r="N8" s="390">
        <f>'歲出明細'!N14</f>
        <v>-166716147</v>
      </c>
      <c r="O8" s="387">
        <f>'歲出明細'!O14</f>
        <v>166716147</v>
      </c>
      <c r="P8" s="393">
        <f>'歲出明細'!P14</f>
        <v>644053628</v>
      </c>
      <c r="Q8" s="137">
        <f>'歲出明細'!Q14</f>
        <v>0</v>
      </c>
    </row>
    <row r="9" spans="1:17" s="139" customFormat="1" ht="23.25" customHeight="1">
      <c r="A9" s="216"/>
      <c r="B9" s="241">
        <v>2</v>
      </c>
      <c r="C9" s="242"/>
      <c r="D9" s="242"/>
      <c r="E9" s="242"/>
      <c r="F9" s="141" t="s">
        <v>135</v>
      </c>
      <c r="G9" s="387">
        <f>'歲出明細'!G65</f>
        <v>0</v>
      </c>
      <c r="H9" s="387">
        <f>'歲出明細'!H65</f>
        <v>13854138407</v>
      </c>
      <c r="I9" s="387">
        <f>'歲出明細'!I65</f>
        <v>0</v>
      </c>
      <c r="J9" s="387">
        <f>'歲出明細'!J65</f>
        <v>569018470</v>
      </c>
      <c r="K9" s="392">
        <f>'歲出明細'!K65</f>
        <v>0</v>
      </c>
      <c r="L9" s="387">
        <f>'歲出明細'!L65</f>
        <v>12909634593</v>
      </c>
      <c r="M9" s="387">
        <f>'歲出明細'!M65</f>
        <v>0</v>
      </c>
      <c r="N9" s="390">
        <f>'歲出明細'!N65</f>
        <v>0</v>
      </c>
      <c r="O9" s="387">
        <f>'歲出明細'!O65</f>
        <v>0</v>
      </c>
      <c r="P9" s="393">
        <f>'歲出明細'!P65</f>
        <v>375485344</v>
      </c>
      <c r="Q9" s="137">
        <f>'歲出明細'!Q65</f>
        <v>0</v>
      </c>
    </row>
    <row r="10" spans="1:17" s="139" customFormat="1" ht="23.25" customHeight="1">
      <c r="A10" s="216"/>
      <c r="B10" s="241">
        <v>3</v>
      </c>
      <c r="C10" s="242"/>
      <c r="D10" s="242"/>
      <c r="E10" s="242"/>
      <c r="F10" s="141" t="s">
        <v>136</v>
      </c>
      <c r="G10" s="387">
        <f>'歲出明細'!G84</f>
        <v>910965000</v>
      </c>
      <c r="H10" s="387">
        <f>'歲出明細'!H84</f>
        <v>3810685368</v>
      </c>
      <c r="I10" s="387">
        <f>'歲出明細'!I84</f>
        <v>0</v>
      </c>
      <c r="J10" s="387">
        <f>'歲出明細'!J84</f>
        <v>9030273</v>
      </c>
      <c r="K10" s="392">
        <f>'歲出明細'!K84</f>
        <v>820301722</v>
      </c>
      <c r="L10" s="387">
        <f>'歲出明細'!L84</f>
        <v>3396890095</v>
      </c>
      <c r="M10" s="387">
        <f>'歲出明細'!M84</f>
        <v>0</v>
      </c>
      <c r="N10" s="390">
        <f>'歲出明細'!N84</f>
        <v>0</v>
      </c>
      <c r="O10" s="387">
        <f>'歲出明細'!O84</f>
        <v>90663278</v>
      </c>
      <c r="P10" s="393">
        <f>'歲出明細'!P84</f>
        <v>404765000</v>
      </c>
      <c r="Q10" s="137">
        <f>'歲出明細'!Q84</f>
        <v>0</v>
      </c>
    </row>
    <row r="11" spans="1:17" s="140" customFormat="1" ht="23.25" customHeight="1">
      <c r="A11" s="216"/>
      <c r="B11" s="241">
        <v>4</v>
      </c>
      <c r="C11" s="242"/>
      <c r="D11" s="242"/>
      <c r="E11" s="242"/>
      <c r="F11" s="141" t="s">
        <v>137</v>
      </c>
      <c r="G11" s="387">
        <f>'歲出明細'!G97</f>
        <v>29559134</v>
      </c>
      <c r="H11" s="387">
        <f>'歲出明細'!H97</f>
        <v>4152261014</v>
      </c>
      <c r="I11" s="387">
        <f>'歲出明細'!I97</f>
        <v>4041</v>
      </c>
      <c r="J11" s="387">
        <f>'歲出明細'!J97</f>
        <v>93236578</v>
      </c>
      <c r="K11" s="392">
        <f>'歲出明細'!K97</f>
        <v>23256699</v>
      </c>
      <c r="L11" s="387">
        <f>'歲出明細'!L97</f>
        <v>3611224944</v>
      </c>
      <c r="M11" s="387">
        <f>'歲出明細'!M97</f>
        <v>122197262</v>
      </c>
      <c r="N11" s="390">
        <f>'歲出明細'!N97</f>
        <v>-122197262</v>
      </c>
      <c r="O11" s="387">
        <f>'歲出明細'!O97</f>
        <v>128495656</v>
      </c>
      <c r="P11" s="393">
        <f>'歲出明細'!P97</f>
        <v>325602230</v>
      </c>
      <c r="Q11" s="137">
        <f>'歲出明細'!Q97</f>
        <v>0</v>
      </c>
    </row>
    <row r="12" spans="1:17" s="140" customFormat="1" ht="23.25" customHeight="1">
      <c r="A12" s="216"/>
      <c r="B12" s="241">
        <v>5</v>
      </c>
      <c r="C12" s="242"/>
      <c r="D12" s="242"/>
      <c r="E12" s="243"/>
      <c r="F12" s="141" t="s">
        <v>138</v>
      </c>
      <c r="G12" s="387">
        <f>'歲出明細'!G117</f>
        <v>1546915338</v>
      </c>
      <c r="H12" s="387">
        <f>'歲出明細'!H117</f>
        <v>21289847100</v>
      </c>
      <c r="I12" s="387">
        <f>'歲出明細'!I117</f>
        <v>70451</v>
      </c>
      <c r="J12" s="387">
        <f>'歲出明細'!J117</f>
        <v>460881075</v>
      </c>
      <c r="K12" s="392">
        <f>'歲出明細'!K117</f>
        <v>737415219</v>
      </c>
      <c r="L12" s="387">
        <f>'歲出明細'!L117</f>
        <v>18108158792</v>
      </c>
      <c r="M12" s="387">
        <f>'歲出明細'!M117</f>
        <v>19850030</v>
      </c>
      <c r="N12" s="390">
        <f>'歲出明細'!N117</f>
        <v>-19850030</v>
      </c>
      <c r="O12" s="387">
        <f>'歲出明細'!O117</f>
        <v>829279698</v>
      </c>
      <c r="P12" s="393">
        <f>'歲出明細'!P117</f>
        <v>2700957203</v>
      </c>
      <c r="Q12" s="137">
        <f>'歲出明細'!Q117</f>
        <v>0</v>
      </c>
    </row>
    <row r="13" spans="1:17" s="142" customFormat="1" ht="23.25" customHeight="1">
      <c r="A13" s="216"/>
      <c r="B13" s="241">
        <v>6</v>
      </c>
      <c r="C13" s="242"/>
      <c r="D13" s="242"/>
      <c r="E13" s="242"/>
      <c r="F13" s="141" t="s">
        <v>163</v>
      </c>
      <c r="G13" s="387">
        <f>'歲出明細'!G140</f>
        <v>829224</v>
      </c>
      <c r="H13" s="387">
        <f>'歲出明細'!H140</f>
        <v>29070776</v>
      </c>
      <c r="I13" s="387">
        <f>'歲出明細'!I140</f>
        <v>0</v>
      </c>
      <c r="J13" s="387">
        <f>'歲出明細'!J140</f>
        <v>999913</v>
      </c>
      <c r="K13" s="392">
        <f>'歲出明細'!K140</f>
        <v>829224</v>
      </c>
      <c r="L13" s="387">
        <f>'歲出明細'!L140</f>
        <v>28070863</v>
      </c>
      <c r="M13" s="387">
        <f>'歲出明細'!M140</f>
        <v>0</v>
      </c>
      <c r="N13" s="390">
        <f>'歲出明細'!N140</f>
        <v>0</v>
      </c>
      <c r="O13" s="387">
        <f>'歲出明細'!O140</f>
        <v>0</v>
      </c>
      <c r="P13" s="393">
        <f>'歲出明細'!P140</f>
        <v>0</v>
      </c>
      <c r="Q13" s="137">
        <f>'歲出明細'!Q140</f>
        <v>0</v>
      </c>
    </row>
    <row r="14" spans="1:17" s="142" customFormat="1" ht="23.25" customHeight="1">
      <c r="A14" s="216"/>
      <c r="B14" s="241">
        <v>7</v>
      </c>
      <c r="C14" s="242"/>
      <c r="D14" s="242"/>
      <c r="E14" s="242"/>
      <c r="F14" s="141" t="s">
        <v>166</v>
      </c>
      <c r="G14" s="387">
        <f>'歲出明細'!G149</f>
        <v>17696588</v>
      </c>
      <c r="H14" s="387">
        <f>'歲出明細'!H149</f>
        <v>2069181302</v>
      </c>
      <c r="I14" s="387">
        <f>'歲出明細'!I149</f>
        <v>0</v>
      </c>
      <c r="J14" s="387">
        <f>'歲出明細'!J149</f>
        <v>45278775</v>
      </c>
      <c r="K14" s="392">
        <f>'歲出明細'!K149</f>
        <v>17696588</v>
      </c>
      <c r="L14" s="387">
        <f>'歲出明細'!L149</f>
        <v>1932866138</v>
      </c>
      <c r="M14" s="387">
        <f>'歲出明細'!M149</f>
        <v>0</v>
      </c>
      <c r="N14" s="390">
        <f>'歲出明細'!N149</f>
        <v>0</v>
      </c>
      <c r="O14" s="387">
        <f>'歲出明細'!O149</f>
        <v>0</v>
      </c>
      <c r="P14" s="393">
        <f>'歲出明細'!P149</f>
        <v>91036389</v>
      </c>
      <c r="Q14" s="137">
        <f>'歲出明細'!Q149</f>
        <v>0</v>
      </c>
    </row>
    <row r="15" spans="1:17" s="148" customFormat="1" ht="23.25" customHeight="1">
      <c r="A15" s="216"/>
      <c r="B15" s="241">
        <v>8</v>
      </c>
      <c r="C15" s="242"/>
      <c r="D15" s="242"/>
      <c r="E15" s="242"/>
      <c r="F15" s="141" t="s">
        <v>169</v>
      </c>
      <c r="G15" s="387">
        <f>'歲出明細'!G159</f>
        <v>0</v>
      </c>
      <c r="H15" s="387">
        <f>'歲出明細'!H159</f>
        <v>18419081</v>
      </c>
      <c r="I15" s="387">
        <f>'歲出明細'!I159</f>
        <v>0</v>
      </c>
      <c r="J15" s="387">
        <f>'歲出明細'!J159</f>
        <v>77</v>
      </c>
      <c r="K15" s="392">
        <f>'歲出明細'!K159</f>
        <v>0</v>
      </c>
      <c r="L15" s="387">
        <f>'歲出明細'!L159</f>
        <v>18419004</v>
      </c>
      <c r="M15" s="387">
        <f>'歲出明細'!M159</f>
        <v>0</v>
      </c>
      <c r="N15" s="390">
        <f>'歲出明細'!N159</f>
        <v>0</v>
      </c>
      <c r="O15" s="387">
        <f>'歲出明細'!O159</f>
        <v>0</v>
      </c>
      <c r="P15" s="393">
        <f>'歲出明細'!P159</f>
        <v>0</v>
      </c>
      <c r="Q15" s="146">
        <f>'歲出明細'!Q159</f>
        <v>0</v>
      </c>
    </row>
    <row r="16" spans="1:17" s="148" customFormat="1" ht="23.25" customHeight="1">
      <c r="A16" s="216"/>
      <c r="B16" s="241">
        <v>9</v>
      </c>
      <c r="C16" s="242"/>
      <c r="D16" s="242"/>
      <c r="E16" s="242"/>
      <c r="F16" s="141" t="s">
        <v>172</v>
      </c>
      <c r="G16" s="387">
        <f>'歲出明細'!G169</f>
        <v>0</v>
      </c>
      <c r="H16" s="387">
        <f>'歲出明細'!H169</f>
        <v>35163910</v>
      </c>
      <c r="I16" s="387">
        <f>'歲出明細'!I169</f>
        <v>0</v>
      </c>
      <c r="J16" s="387">
        <f>'歲出明細'!J169</f>
        <v>1673782</v>
      </c>
      <c r="K16" s="392">
        <f>'歲出明細'!K169</f>
        <v>0</v>
      </c>
      <c r="L16" s="387">
        <f>'歲出明細'!L169</f>
        <v>33490128</v>
      </c>
      <c r="M16" s="387">
        <f>'歲出明細'!M169</f>
        <v>0</v>
      </c>
      <c r="N16" s="390">
        <f>'歲出明細'!N169</f>
        <v>0</v>
      </c>
      <c r="O16" s="387">
        <f>'歲出明細'!O169</f>
        <v>0</v>
      </c>
      <c r="P16" s="393">
        <f>'歲出明細'!P169</f>
        <v>0</v>
      </c>
      <c r="Q16" s="146">
        <f>'歲出明細'!Q169</f>
        <v>0</v>
      </c>
    </row>
    <row r="17" spans="1:17" s="142" customFormat="1" ht="23.25" customHeight="1">
      <c r="A17" s="216"/>
      <c r="B17" s="241">
        <v>10</v>
      </c>
      <c r="C17" s="242"/>
      <c r="D17" s="242"/>
      <c r="E17" s="242"/>
      <c r="F17" s="141" t="s">
        <v>175</v>
      </c>
      <c r="G17" s="387">
        <f>'歲出明細'!G178</f>
        <v>0</v>
      </c>
      <c r="H17" s="387">
        <f>'歲出明細'!H178</f>
        <v>749014080</v>
      </c>
      <c r="I17" s="387">
        <f>'歲出明細'!I178</f>
        <v>0</v>
      </c>
      <c r="J17" s="387">
        <f>'歲出明細'!J178</f>
        <v>32433717</v>
      </c>
      <c r="K17" s="392">
        <f>'歲出明細'!K178</f>
        <v>0</v>
      </c>
      <c r="L17" s="387">
        <f>'歲出明細'!L178</f>
        <v>707900363</v>
      </c>
      <c r="M17" s="387">
        <f>'歲出明細'!M178</f>
        <v>0</v>
      </c>
      <c r="N17" s="390">
        <f>'歲出明細'!N178</f>
        <v>0</v>
      </c>
      <c r="O17" s="387">
        <f>'歲出明細'!O178</f>
        <v>0</v>
      </c>
      <c r="P17" s="393">
        <f>'歲出明細'!P178</f>
        <v>8680000</v>
      </c>
      <c r="Q17" s="137">
        <f>'歲出明細'!Q178</f>
        <v>0</v>
      </c>
    </row>
    <row r="18" spans="1:17" s="142" customFormat="1" ht="23.25" customHeight="1">
      <c r="A18" s="216"/>
      <c r="B18" s="241"/>
      <c r="C18" s="242"/>
      <c r="D18" s="242"/>
      <c r="E18" s="242"/>
      <c r="F18" s="141"/>
      <c r="G18" s="135"/>
      <c r="H18" s="135"/>
      <c r="I18" s="135"/>
      <c r="J18" s="135"/>
      <c r="K18" s="137"/>
      <c r="L18" s="135"/>
      <c r="M18" s="135"/>
      <c r="N18" s="135"/>
      <c r="O18" s="135"/>
      <c r="P18" s="138"/>
      <c r="Q18" s="137">
        <f>Q19</f>
        <v>10</v>
      </c>
    </row>
    <row r="19" spans="1:17" s="142" customFormat="1" ht="23.25" customHeight="1">
      <c r="A19" s="216"/>
      <c r="B19" s="241"/>
      <c r="C19" s="242"/>
      <c r="D19" s="242"/>
      <c r="E19" s="242"/>
      <c r="F19" s="143"/>
      <c r="G19" s="135"/>
      <c r="H19" s="135"/>
      <c r="I19" s="135"/>
      <c r="J19" s="135"/>
      <c r="K19" s="137"/>
      <c r="L19" s="135"/>
      <c r="M19" s="135"/>
      <c r="N19" s="135"/>
      <c r="O19" s="135"/>
      <c r="P19" s="138"/>
      <c r="Q19" s="137">
        <f>Q20</f>
        <v>10</v>
      </c>
    </row>
    <row r="20" spans="1:17" s="148" customFormat="1" ht="23.25" customHeight="1">
      <c r="A20" s="216"/>
      <c r="B20" s="241"/>
      <c r="C20" s="242"/>
      <c r="D20" s="242"/>
      <c r="E20" s="242"/>
      <c r="F20" s="144"/>
      <c r="G20" s="145"/>
      <c r="H20" s="145"/>
      <c r="I20" s="145"/>
      <c r="J20" s="145"/>
      <c r="K20" s="146"/>
      <c r="L20" s="145"/>
      <c r="M20" s="145"/>
      <c r="N20" s="145"/>
      <c r="O20" s="145"/>
      <c r="P20" s="147"/>
      <c r="Q20" s="146">
        <f>Q21</f>
        <v>10</v>
      </c>
    </row>
    <row r="21" spans="1:17" s="142" customFormat="1" ht="23.25" customHeight="1">
      <c r="A21" s="216"/>
      <c r="B21" s="241"/>
      <c r="C21" s="242"/>
      <c r="D21" s="242"/>
      <c r="E21" s="242"/>
      <c r="F21" s="143"/>
      <c r="G21" s="135"/>
      <c r="H21" s="135"/>
      <c r="I21" s="135"/>
      <c r="J21" s="135"/>
      <c r="K21" s="137"/>
      <c r="L21" s="135"/>
      <c r="M21" s="135"/>
      <c r="N21" s="135"/>
      <c r="O21" s="135"/>
      <c r="P21" s="138"/>
      <c r="Q21" s="137">
        <v>10</v>
      </c>
    </row>
    <row r="22" spans="1:17" s="148" customFormat="1" ht="23.25" customHeight="1">
      <c r="A22" s="216"/>
      <c r="B22" s="241"/>
      <c r="C22" s="242"/>
      <c r="D22" s="242"/>
      <c r="E22" s="242"/>
      <c r="F22" s="144"/>
      <c r="G22" s="145"/>
      <c r="H22" s="145"/>
      <c r="I22" s="145"/>
      <c r="J22" s="145"/>
      <c r="K22" s="146"/>
      <c r="L22" s="145"/>
      <c r="M22" s="145"/>
      <c r="N22" s="145"/>
      <c r="O22" s="145"/>
      <c r="P22" s="147"/>
      <c r="Q22" s="146"/>
    </row>
    <row r="23" spans="1:17" s="148" customFormat="1" ht="23.25" customHeight="1">
      <c r="A23" s="216"/>
      <c r="B23" s="241"/>
      <c r="C23" s="242"/>
      <c r="D23" s="242"/>
      <c r="E23" s="242"/>
      <c r="F23" s="144"/>
      <c r="G23" s="145"/>
      <c r="H23" s="145"/>
      <c r="I23" s="145"/>
      <c r="J23" s="145"/>
      <c r="K23" s="146"/>
      <c r="L23" s="145"/>
      <c r="M23" s="145"/>
      <c r="N23" s="145"/>
      <c r="O23" s="145"/>
      <c r="P23" s="147"/>
      <c r="Q23" s="146"/>
    </row>
    <row r="24" spans="1:17" s="142" customFormat="1" ht="23.25" customHeight="1">
      <c r="A24" s="216"/>
      <c r="B24" s="241"/>
      <c r="C24" s="242"/>
      <c r="D24" s="242"/>
      <c r="E24" s="242"/>
      <c r="F24" s="143"/>
      <c r="G24" s="135"/>
      <c r="H24" s="135"/>
      <c r="I24" s="135"/>
      <c r="J24" s="135"/>
      <c r="K24" s="137"/>
      <c r="L24" s="135"/>
      <c r="M24" s="135"/>
      <c r="N24" s="135"/>
      <c r="O24" s="135"/>
      <c r="P24" s="138"/>
      <c r="Q24" s="137">
        <f>Q25</f>
        <v>0</v>
      </c>
    </row>
    <row r="25" spans="1:17" s="142" customFormat="1" ht="23.25" customHeight="1">
      <c r="A25" s="216"/>
      <c r="B25" s="241"/>
      <c r="C25" s="242"/>
      <c r="D25" s="242"/>
      <c r="E25" s="242"/>
      <c r="F25" s="141"/>
      <c r="G25" s="135"/>
      <c r="H25" s="135"/>
      <c r="I25" s="135"/>
      <c r="J25" s="135"/>
      <c r="K25" s="137"/>
      <c r="L25" s="135"/>
      <c r="M25" s="135"/>
      <c r="N25" s="135"/>
      <c r="O25" s="135"/>
      <c r="P25" s="138"/>
      <c r="Q25" s="137"/>
    </row>
    <row r="26" spans="1:17" s="142" customFormat="1" ht="23.25" customHeight="1">
      <c r="A26" s="216"/>
      <c r="B26" s="241"/>
      <c r="C26" s="242"/>
      <c r="D26" s="242"/>
      <c r="E26" s="242"/>
      <c r="F26" s="143"/>
      <c r="G26" s="135"/>
      <c r="H26" s="135"/>
      <c r="I26" s="135"/>
      <c r="J26" s="135"/>
      <c r="K26" s="137"/>
      <c r="L26" s="135"/>
      <c r="M26" s="135"/>
      <c r="N26" s="135"/>
      <c r="O26" s="135"/>
      <c r="P26" s="138"/>
      <c r="Q26" s="137"/>
    </row>
    <row r="27" spans="1:17" s="148" customFormat="1" ht="23.25" customHeight="1">
      <c r="A27" s="216"/>
      <c r="B27" s="241"/>
      <c r="C27" s="242"/>
      <c r="D27" s="242"/>
      <c r="E27" s="242"/>
      <c r="F27" s="144"/>
      <c r="G27" s="145"/>
      <c r="H27" s="145"/>
      <c r="I27" s="145"/>
      <c r="J27" s="145"/>
      <c r="K27" s="146"/>
      <c r="L27" s="145"/>
      <c r="M27" s="145"/>
      <c r="N27" s="145"/>
      <c r="O27" s="145"/>
      <c r="P27" s="147"/>
      <c r="Q27" s="146"/>
    </row>
    <row r="28" spans="1:17" s="148" customFormat="1" ht="23.25" customHeight="1">
      <c r="A28" s="216"/>
      <c r="B28" s="241"/>
      <c r="C28" s="242"/>
      <c r="D28" s="242"/>
      <c r="E28" s="242"/>
      <c r="F28" s="144"/>
      <c r="G28" s="145"/>
      <c r="H28" s="145"/>
      <c r="I28" s="145"/>
      <c r="J28" s="145"/>
      <c r="K28" s="146"/>
      <c r="L28" s="145"/>
      <c r="M28" s="145"/>
      <c r="N28" s="145"/>
      <c r="O28" s="145"/>
      <c r="P28" s="147"/>
      <c r="Q28" s="146">
        <v>0</v>
      </c>
    </row>
    <row r="29" spans="1:16" s="149" customFormat="1" ht="23.25" customHeight="1">
      <c r="A29" s="244"/>
      <c r="B29" s="242"/>
      <c r="C29" s="242"/>
      <c r="D29" s="242"/>
      <c r="E29" s="242"/>
      <c r="F29" s="143"/>
      <c r="G29" s="135"/>
      <c r="H29" s="135"/>
      <c r="I29" s="135"/>
      <c r="J29" s="135"/>
      <c r="K29" s="137"/>
      <c r="L29" s="135"/>
      <c r="M29" s="135"/>
      <c r="N29" s="135"/>
      <c r="O29" s="135"/>
      <c r="P29" s="138"/>
    </row>
    <row r="30" spans="1:16" s="149" customFormat="1" ht="23.25" customHeight="1">
      <c r="A30" s="244"/>
      <c r="B30" s="242"/>
      <c r="C30" s="242"/>
      <c r="D30" s="242"/>
      <c r="E30" s="242"/>
      <c r="F30" s="143"/>
      <c r="G30" s="135"/>
      <c r="H30" s="135"/>
      <c r="I30" s="135"/>
      <c r="J30" s="135"/>
      <c r="K30" s="137"/>
      <c r="L30" s="135"/>
      <c r="M30" s="135"/>
      <c r="N30" s="135"/>
      <c r="O30" s="135"/>
      <c r="P30" s="138"/>
    </row>
    <row r="31" spans="1:16" s="149" customFormat="1" ht="23.25" customHeight="1">
      <c r="A31" s="244"/>
      <c r="B31" s="242"/>
      <c r="C31" s="242"/>
      <c r="D31" s="242"/>
      <c r="E31" s="242"/>
      <c r="F31" s="141"/>
      <c r="G31" s="135"/>
      <c r="H31" s="135"/>
      <c r="I31" s="135"/>
      <c r="J31" s="135"/>
      <c r="K31" s="137"/>
      <c r="L31" s="135"/>
      <c r="M31" s="135"/>
      <c r="N31" s="135"/>
      <c r="O31" s="135"/>
      <c r="P31" s="138"/>
    </row>
    <row r="32" spans="1:16" s="149" customFormat="1" ht="23.25" customHeight="1">
      <c r="A32" s="244"/>
      <c r="B32" s="242"/>
      <c r="C32" s="242"/>
      <c r="D32" s="242"/>
      <c r="E32" s="242"/>
      <c r="F32" s="143"/>
      <c r="G32" s="135"/>
      <c r="H32" s="135"/>
      <c r="I32" s="135"/>
      <c r="J32" s="135"/>
      <c r="K32" s="137"/>
      <c r="L32" s="135"/>
      <c r="M32" s="135"/>
      <c r="N32" s="135"/>
      <c r="O32" s="135"/>
      <c r="P32" s="138"/>
    </row>
    <row r="33" spans="1:17" s="126" customFormat="1" ht="24" customHeight="1" thickBot="1">
      <c r="A33" s="245"/>
      <c r="B33" s="246"/>
      <c r="C33" s="246"/>
      <c r="D33" s="247"/>
      <c r="E33" s="246"/>
      <c r="F33" s="150"/>
      <c r="G33" s="151"/>
      <c r="H33" s="151"/>
      <c r="I33" s="151"/>
      <c r="J33" s="151"/>
      <c r="K33" s="152"/>
      <c r="L33" s="151"/>
      <c r="M33" s="151"/>
      <c r="N33" s="151"/>
      <c r="O33" s="151"/>
      <c r="P33" s="153"/>
      <c r="Q33" s="146">
        <v>0</v>
      </c>
    </row>
    <row r="34" spans="1:16" s="149" customFormat="1" ht="23.25" customHeight="1">
      <c r="A34" s="248"/>
      <c r="B34" s="249"/>
      <c r="C34" s="249"/>
      <c r="D34" s="249"/>
      <c r="E34" s="249"/>
      <c r="F34" s="157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1:16" s="149" customFormat="1" ht="23.25" customHeight="1">
      <c r="A35" s="250"/>
      <c r="B35" s="251"/>
      <c r="C35" s="251"/>
      <c r="D35" s="251"/>
      <c r="E35" s="251"/>
      <c r="F35" s="159"/>
      <c r="G35" s="160"/>
      <c r="H35" s="160"/>
      <c r="I35" s="160"/>
      <c r="J35" s="160"/>
      <c r="K35" s="160"/>
      <c r="L35" s="160"/>
      <c r="M35" s="160"/>
      <c r="N35" s="160"/>
      <c r="O35" s="160"/>
      <c r="P35" s="160"/>
    </row>
    <row r="36" spans="1:16" s="126" customFormat="1" ht="20.25" customHeight="1">
      <c r="A36" s="250"/>
      <c r="B36" s="251"/>
      <c r="C36" s="251"/>
      <c r="D36" s="251"/>
      <c r="E36" s="251"/>
      <c r="F36" s="161"/>
      <c r="G36" s="162"/>
      <c r="H36" s="162"/>
      <c r="I36" s="162"/>
      <c r="J36" s="162"/>
      <c r="K36" s="162"/>
      <c r="L36" s="162"/>
      <c r="M36" s="162"/>
      <c r="N36" s="162"/>
      <c r="O36" s="162"/>
      <c r="P36" s="162"/>
    </row>
    <row r="37" spans="1:16" s="126" customFormat="1" ht="20.25" customHeight="1">
      <c r="A37" s="250"/>
      <c r="B37" s="251"/>
      <c r="C37" s="251"/>
      <c r="D37" s="251"/>
      <c r="E37" s="251"/>
      <c r="F37" s="161"/>
      <c r="G37" s="162"/>
      <c r="H37" s="162"/>
      <c r="I37" s="162"/>
      <c r="J37" s="162"/>
      <c r="K37" s="162"/>
      <c r="L37" s="162"/>
      <c r="M37" s="162"/>
      <c r="N37" s="162"/>
      <c r="O37" s="162"/>
      <c r="P37" s="162"/>
    </row>
    <row r="38" spans="1:16" s="149" customFormat="1" ht="20.25" customHeight="1">
      <c r="A38" s="250"/>
      <c r="B38" s="251"/>
      <c r="C38" s="251"/>
      <c r="D38" s="251"/>
      <c r="E38" s="251"/>
      <c r="F38" s="159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6" s="149" customFormat="1" ht="20.25" customHeight="1">
      <c r="A39" s="250"/>
      <c r="B39" s="251"/>
      <c r="C39" s="251"/>
      <c r="D39" s="251"/>
      <c r="E39" s="251"/>
      <c r="F39" s="163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s="149" customFormat="1" ht="20.25" customHeight="1">
      <c r="A40" s="250"/>
      <c r="B40" s="251"/>
      <c r="C40" s="251"/>
      <c r="D40" s="251"/>
      <c r="E40" s="251"/>
      <c r="F40" s="159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16" s="126" customFormat="1" ht="36" customHeight="1">
      <c r="A41" s="250"/>
      <c r="B41" s="251"/>
      <c r="C41" s="251"/>
      <c r="D41" s="251"/>
      <c r="E41" s="251"/>
      <c r="F41" s="161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 s="126" customFormat="1" ht="20.25" customHeight="1">
      <c r="A42" s="250"/>
      <c r="B42" s="251"/>
      <c r="C42" s="251"/>
      <c r="D42" s="251"/>
      <c r="E42" s="251"/>
      <c r="F42" s="161"/>
      <c r="G42" s="162"/>
      <c r="H42" s="162"/>
      <c r="I42" s="162"/>
      <c r="J42" s="162"/>
      <c r="K42" s="162"/>
      <c r="L42" s="162"/>
      <c r="M42" s="162"/>
      <c r="N42" s="162"/>
      <c r="O42" s="162"/>
      <c r="P42" s="162"/>
    </row>
    <row r="43" spans="1:16" s="126" customFormat="1" ht="20.25" customHeight="1">
      <c r="A43" s="250"/>
      <c r="B43" s="251"/>
      <c r="C43" s="251"/>
      <c r="D43" s="251"/>
      <c r="E43" s="251"/>
      <c r="F43" s="161"/>
      <c r="G43" s="162"/>
      <c r="H43" s="162"/>
      <c r="I43" s="162"/>
      <c r="J43" s="162"/>
      <c r="K43" s="162"/>
      <c r="L43" s="162"/>
      <c r="M43" s="162"/>
      <c r="N43" s="162"/>
      <c r="O43" s="162"/>
      <c r="P43" s="162"/>
    </row>
    <row r="44" spans="1:16" s="126" customFormat="1" ht="20.25" customHeight="1">
      <c r="A44" s="250"/>
      <c r="B44" s="251"/>
      <c r="C44" s="251"/>
      <c r="D44" s="251"/>
      <c r="E44" s="251"/>
      <c r="F44" s="161"/>
      <c r="G44" s="162"/>
      <c r="H44" s="162"/>
      <c r="I44" s="162"/>
      <c r="J44" s="162"/>
      <c r="K44" s="162"/>
      <c r="L44" s="162"/>
      <c r="M44" s="162"/>
      <c r="N44" s="162"/>
      <c r="O44" s="162"/>
      <c r="P44" s="162"/>
    </row>
    <row r="45" spans="1:16" s="126" customFormat="1" ht="20.25" customHeight="1">
      <c r="A45" s="250"/>
      <c r="B45" s="251"/>
      <c r="C45" s="251"/>
      <c r="D45" s="251"/>
      <c r="E45" s="251"/>
      <c r="F45" s="161"/>
      <c r="G45" s="162"/>
      <c r="H45" s="162"/>
      <c r="I45" s="162"/>
      <c r="J45" s="162"/>
      <c r="K45" s="162"/>
      <c r="L45" s="162"/>
      <c r="M45" s="162"/>
      <c r="N45" s="162"/>
      <c r="O45" s="162"/>
      <c r="P45" s="162"/>
    </row>
    <row r="46" spans="1:17" s="126" customFormat="1" ht="35.25" customHeight="1">
      <c r="A46" s="250"/>
      <c r="B46" s="251"/>
      <c r="C46" s="251"/>
      <c r="D46" s="251"/>
      <c r="E46" s="251"/>
      <c r="F46" s="161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46">
        <v>0</v>
      </c>
    </row>
    <row r="47" spans="1:16" s="126" customFormat="1" ht="20.25" customHeight="1">
      <c r="A47" s="250"/>
      <c r="B47" s="251"/>
      <c r="C47" s="251"/>
      <c r="D47" s="251"/>
      <c r="E47" s="251"/>
      <c r="F47" s="161"/>
      <c r="G47" s="162"/>
      <c r="H47" s="162"/>
      <c r="I47" s="162"/>
      <c r="J47" s="162"/>
      <c r="K47" s="162"/>
      <c r="L47" s="162"/>
      <c r="M47" s="162"/>
      <c r="N47" s="162"/>
      <c r="O47" s="162"/>
      <c r="P47" s="162"/>
    </row>
    <row r="48" spans="1:16" s="126" customFormat="1" ht="20.25" customHeight="1">
      <c r="A48" s="250"/>
      <c r="B48" s="251"/>
      <c r="C48" s="251"/>
      <c r="D48" s="251"/>
      <c r="E48" s="251"/>
      <c r="F48" s="161"/>
      <c r="G48" s="162"/>
      <c r="H48" s="162"/>
      <c r="I48" s="162"/>
      <c r="J48" s="162"/>
      <c r="K48" s="162"/>
      <c r="L48" s="162"/>
      <c r="M48" s="162"/>
      <c r="N48" s="162"/>
      <c r="O48" s="162"/>
      <c r="P48" s="162"/>
    </row>
    <row r="49" spans="1:16" s="149" customFormat="1" ht="20.25" customHeight="1">
      <c r="A49" s="250"/>
      <c r="B49" s="251"/>
      <c r="C49" s="251"/>
      <c r="D49" s="251"/>
      <c r="E49" s="251"/>
      <c r="F49" s="163"/>
      <c r="G49" s="160"/>
      <c r="H49" s="160"/>
      <c r="I49" s="160"/>
      <c r="J49" s="160"/>
      <c r="K49" s="160"/>
      <c r="L49" s="160"/>
      <c r="M49" s="160"/>
      <c r="N49" s="160"/>
      <c r="O49" s="160"/>
      <c r="P49" s="160"/>
    </row>
    <row r="50" spans="1:17" s="149" customFormat="1" ht="20.25" customHeight="1">
      <c r="A50" s="250"/>
      <c r="B50" s="251"/>
      <c r="C50" s="251"/>
      <c r="D50" s="251"/>
      <c r="E50" s="251"/>
      <c r="F50" s="159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37">
        <f>Q51</f>
        <v>0</v>
      </c>
    </row>
    <row r="51" spans="1:16" s="126" customFormat="1" ht="20.25" customHeight="1">
      <c r="A51" s="250"/>
      <c r="B51" s="251"/>
      <c r="C51" s="251"/>
      <c r="D51" s="251"/>
      <c r="E51" s="251"/>
      <c r="F51" s="161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6" s="126" customFormat="1" ht="22.5" customHeight="1">
      <c r="A52" s="250"/>
      <c r="B52" s="251"/>
      <c r="C52" s="251"/>
      <c r="D52" s="251"/>
      <c r="E52" s="251"/>
      <c r="F52" s="161"/>
      <c r="G52" s="162"/>
      <c r="H52" s="162"/>
      <c r="I52" s="162"/>
      <c r="J52" s="162"/>
      <c r="K52" s="162"/>
      <c r="L52" s="162"/>
      <c r="M52" s="162"/>
      <c r="N52" s="162"/>
      <c r="O52" s="162"/>
      <c r="P52" s="162"/>
    </row>
    <row r="53" spans="1:18" ht="23.25" customHeight="1">
      <c r="A53" s="250"/>
      <c r="B53" s="251"/>
      <c r="C53" s="251"/>
      <c r="D53" s="251"/>
      <c r="E53" s="251"/>
      <c r="F53" s="164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</row>
    <row r="54" spans="1:18" ht="22.5" customHeight="1">
      <c r="A54" s="250"/>
      <c r="B54" s="251"/>
      <c r="C54" s="251"/>
      <c r="D54" s="251"/>
      <c r="E54" s="251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</row>
    <row r="55" spans="1:18" ht="22.5" customHeight="1">
      <c r="A55" s="250"/>
      <c r="B55" s="250"/>
      <c r="C55" s="250"/>
      <c r="D55" s="250"/>
      <c r="E55" s="250"/>
      <c r="F55" s="166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</row>
    <row r="56" spans="1:18" ht="22.5" customHeight="1">
      <c r="A56" s="250"/>
      <c r="B56" s="250"/>
      <c r="C56" s="250"/>
      <c r="D56" s="250"/>
      <c r="E56" s="250"/>
      <c r="F56" s="166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</row>
    <row r="57" spans="1:16" ht="22.5" customHeight="1">
      <c r="A57" s="250"/>
      <c r="B57" s="250"/>
      <c r="C57" s="250"/>
      <c r="D57" s="250"/>
      <c r="E57" s="250"/>
      <c r="F57" s="166"/>
      <c r="G57" s="165"/>
      <c r="H57" s="165"/>
      <c r="I57" s="165"/>
      <c r="J57" s="165"/>
      <c r="K57" s="165"/>
      <c r="L57" s="165"/>
      <c r="M57" s="165"/>
      <c r="N57" s="165"/>
      <c r="O57" s="165"/>
      <c r="P57" s="165"/>
    </row>
    <row r="58" spans="1:16" ht="22.5" customHeight="1">
      <c r="A58" s="250"/>
      <c r="B58" s="250"/>
      <c r="C58" s="250"/>
      <c r="D58" s="250"/>
      <c r="E58" s="250"/>
      <c r="F58" s="166"/>
      <c r="G58" s="165"/>
      <c r="H58" s="165"/>
      <c r="I58" s="165"/>
      <c r="J58" s="165"/>
      <c r="K58" s="165"/>
      <c r="L58" s="165"/>
      <c r="M58" s="165"/>
      <c r="N58" s="165"/>
      <c r="O58" s="165"/>
      <c r="P58" s="165"/>
    </row>
    <row r="59" spans="1:16" ht="22.5" customHeight="1">
      <c r="A59" s="250"/>
      <c r="B59" s="250"/>
      <c r="C59" s="250"/>
      <c r="D59" s="250"/>
      <c r="E59" s="250"/>
      <c r="F59" s="166"/>
      <c r="G59" s="165"/>
      <c r="H59" s="165"/>
      <c r="I59" s="165"/>
      <c r="J59" s="165"/>
      <c r="K59" s="165"/>
      <c r="L59" s="165"/>
      <c r="M59" s="165"/>
      <c r="N59" s="165"/>
      <c r="O59" s="165"/>
      <c r="P59" s="165"/>
    </row>
    <row r="60" spans="1:16" ht="34.5" customHeight="1">
      <c r="A60" s="250"/>
      <c r="B60" s="250"/>
      <c r="C60" s="250"/>
      <c r="D60" s="250"/>
      <c r="E60" s="250"/>
      <c r="F60" s="166"/>
      <c r="G60" s="165"/>
      <c r="H60" s="165"/>
      <c r="I60" s="165"/>
      <c r="J60" s="165"/>
      <c r="K60" s="165"/>
      <c r="L60" s="165"/>
      <c r="M60" s="165"/>
      <c r="N60" s="165"/>
      <c r="O60" s="165"/>
      <c r="P60" s="165"/>
    </row>
    <row r="61" spans="1:16" ht="16.5">
      <c r="A61" s="250"/>
      <c r="B61" s="250"/>
      <c r="C61" s="250"/>
      <c r="D61" s="250"/>
      <c r="E61" s="250"/>
      <c r="F61" s="166"/>
      <c r="G61" s="165"/>
      <c r="H61" s="165"/>
      <c r="I61" s="165"/>
      <c r="J61" s="165"/>
      <c r="K61" s="165"/>
      <c r="L61" s="165"/>
      <c r="M61" s="165"/>
      <c r="N61" s="165"/>
      <c r="O61" s="165"/>
      <c r="P61" s="16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72</v>
      </c>
      <c r="K1" s="34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365" t="s">
        <v>74</v>
      </c>
      <c r="I2" s="366"/>
      <c r="J2" s="366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75</v>
      </c>
      <c r="K3" s="35" t="s">
        <v>76</v>
      </c>
    </row>
    <row r="4" spans="5:16" s="37" customFormat="1" ht="16.5" customHeight="1" thickBot="1">
      <c r="E4" s="38"/>
      <c r="G4" s="39"/>
      <c r="J4" s="53" t="s">
        <v>77</v>
      </c>
      <c r="K4" s="41" t="s">
        <v>78</v>
      </c>
      <c r="P4" s="40" t="s">
        <v>1</v>
      </c>
    </row>
    <row r="5" spans="1:16" ht="20.25" customHeight="1" thickTop="1">
      <c r="A5" s="88" t="s">
        <v>79</v>
      </c>
      <c r="B5" s="373" t="s">
        <v>80</v>
      </c>
      <c r="C5" s="373"/>
      <c r="D5" s="373"/>
      <c r="E5" s="373"/>
      <c r="F5" s="373"/>
      <c r="G5" s="376" t="s">
        <v>2</v>
      </c>
      <c r="H5" s="377"/>
      <c r="I5" s="371" t="s">
        <v>81</v>
      </c>
      <c r="J5" s="374"/>
      <c r="K5" s="372" t="s">
        <v>3</v>
      </c>
      <c r="L5" s="375"/>
      <c r="M5" s="371" t="s">
        <v>9</v>
      </c>
      <c r="N5" s="374"/>
      <c r="O5" s="371" t="s">
        <v>4</v>
      </c>
      <c r="P5" s="372"/>
    </row>
    <row r="6" spans="1:16" s="55" customFormat="1" ht="19.5" customHeight="1">
      <c r="A6" s="54" t="s">
        <v>82</v>
      </c>
      <c r="B6" s="367" t="s">
        <v>10</v>
      </c>
      <c r="C6" s="367" t="s">
        <v>11</v>
      </c>
      <c r="D6" s="367" t="s">
        <v>12</v>
      </c>
      <c r="E6" s="367" t="s">
        <v>13</v>
      </c>
      <c r="F6" s="369" t="s">
        <v>83</v>
      </c>
      <c r="G6" s="369" t="s">
        <v>84</v>
      </c>
      <c r="H6" s="369" t="s">
        <v>85</v>
      </c>
      <c r="I6" s="369" t="s">
        <v>86</v>
      </c>
      <c r="J6" s="369" t="s">
        <v>85</v>
      </c>
      <c r="K6" s="380" t="s">
        <v>84</v>
      </c>
      <c r="L6" s="369" t="s">
        <v>87</v>
      </c>
      <c r="M6" s="369" t="s">
        <v>86</v>
      </c>
      <c r="N6" s="369" t="s">
        <v>85</v>
      </c>
      <c r="O6" s="369" t="s">
        <v>84</v>
      </c>
      <c r="P6" s="378" t="s">
        <v>87</v>
      </c>
    </row>
    <row r="7" spans="1:16" ht="21" customHeight="1">
      <c r="A7" s="56" t="s">
        <v>88</v>
      </c>
      <c r="B7" s="368"/>
      <c r="C7" s="368"/>
      <c r="D7" s="368"/>
      <c r="E7" s="368"/>
      <c r="F7" s="370"/>
      <c r="G7" s="370"/>
      <c r="H7" s="370"/>
      <c r="I7" s="370"/>
      <c r="J7" s="370"/>
      <c r="K7" s="381"/>
      <c r="L7" s="370"/>
      <c r="M7" s="370"/>
      <c r="N7" s="370"/>
      <c r="O7" s="370"/>
      <c r="P7" s="379"/>
    </row>
    <row r="8" spans="1:17" s="27" customFormat="1" ht="21" customHeight="1">
      <c r="A8" s="105"/>
      <c r="B8" s="64"/>
      <c r="C8" s="65"/>
      <c r="D8" s="65"/>
      <c r="E8" s="65"/>
      <c r="F8" s="66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9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6">
        <f t="shared" si="0"/>
        <v>1047619982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9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7">
        <f t="shared" si="1"/>
        <v>0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9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7">
        <f t="shared" si="2"/>
        <v>0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9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7">
        <f t="shared" si="2"/>
        <v>0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1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9">
        <f t="shared" si="2"/>
        <v>0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0</v>
      </c>
      <c r="I13" s="22">
        <v>0</v>
      </c>
      <c r="J13" s="22">
        <v>0</v>
      </c>
      <c r="K13" s="61">
        <v>0</v>
      </c>
      <c r="L13" s="22">
        <v>0</v>
      </c>
      <c r="M13" s="22">
        <v>0</v>
      </c>
      <c r="N13" s="22">
        <v>0</v>
      </c>
      <c r="O13" s="22">
        <v>0</v>
      </c>
      <c r="P13" s="49">
        <v>0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9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0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1">
        <v>0</v>
      </c>
      <c r="L17" s="22">
        <v>140712172</v>
      </c>
      <c r="M17" s="22">
        <v>0</v>
      </c>
      <c r="N17" s="22">
        <v>0</v>
      </c>
      <c r="O17" s="22">
        <v>0</v>
      </c>
      <c r="P17" s="49">
        <v>0</v>
      </c>
      <c r="Q17" s="61">
        <f>Q18</f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9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6540931</v>
      </c>
      <c r="Q18" s="59">
        <f>Q19</f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9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6540931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9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6540931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23800000</v>
      </c>
      <c r="I21" s="22">
        <v>0</v>
      </c>
      <c r="J21" s="22">
        <v>0</v>
      </c>
      <c r="K21" s="61">
        <v>0</v>
      </c>
      <c r="L21" s="22">
        <v>15259069</v>
      </c>
      <c r="M21" s="22">
        <v>0</v>
      </c>
      <c r="N21" s="22">
        <v>0</v>
      </c>
      <c r="O21" s="22">
        <v>0</v>
      </c>
      <c r="P21" s="49">
        <v>6540931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9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7">
        <f t="shared" si="9"/>
        <v>0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1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0</v>
      </c>
      <c r="Q23" s="61">
        <f>Q24</f>
        <v>0</v>
      </c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1">
        <v>0</v>
      </c>
      <c r="L24" s="22">
        <v>2582696</v>
      </c>
      <c r="M24" s="22">
        <v>0</v>
      </c>
      <c r="N24" s="22">
        <v>0</v>
      </c>
      <c r="O24" s="22">
        <v>0</v>
      </c>
      <c r="P24" s="49">
        <v>0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9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846289851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9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846289851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9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7">
        <f t="shared" si="11"/>
        <v>846289851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1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9">
        <f t="shared" si="11"/>
        <v>846289851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1">
        <v>0</v>
      </c>
      <c r="L29" s="22">
        <v>5156310149</v>
      </c>
      <c r="M29" s="22">
        <v>0</v>
      </c>
      <c r="N29" s="22">
        <v>0</v>
      </c>
      <c r="O29" s="22">
        <v>0</v>
      </c>
      <c r="P29" s="49">
        <v>846289851</v>
      </c>
      <c r="Q29" s="61">
        <v>0</v>
      </c>
    </row>
    <row r="30" spans="1:16" s="99" customFormat="1" ht="20.25" customHeight="1">
      <c r="A30" s="101"/>
      <c r="B30" s="58">
        <v>4</v>
      </c>
      <c r="C30" s="60"/>
      <c r="D30" s="60"/>
      <c r="E30" s="60"/>
      <c r="F30" s="67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9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7">
        <f t="shared" si="12"/>
        <v>194789200</v>
      </c>
    </row>
    <row r="31" spans="1:16" s="99" customFormat="1" ht="20.25" customHeight="1">
      <c r="A31" s="101"/>
      <c r="B31" s="58"/>
      <c r="C31" s="60">
        <v>1</v>
      </c>
      <c r="D31" s="60"/>
      <c r="E31" s="60"/>
      <c r="F31" s="68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9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7">
        <f t="shared" si="13"/>
        <v>192193984</v>
      </c>
    </row>
    <row r="32" spans="1:16" s="99" customFormat="1" ht="20.25" customHeight="1">
      <c r="A32" s="101"/>
      <c r="B32" s="58"/>
      <c r="C32" s="60"/>
      <c r="D32" s="60"/>
      <c r="E32" s="60"/>
      <c r="F32" s="67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9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7">
        <f t="shared" si="13"/>
        <v>192193984</v>
      </c>
    </row>
    <row r="33" spans="1:17" s="37" customFormat="1" ht="36" customHeight="1" thickBot="1">
      <c r="A33" s="100"/>
      <c r="B33" s="70"/>
      <c r="C33" s="71"/>
      <c r="D33" s="87">
        <v>1</v>
      </c>
      <c r="E33" s="71"/>
      <c r="F33" s="72" t="s">
        <v>57</v>
      </c>
      <c r="G33" s="82">
        <v>0</v>
      </c>
      <c r="H33" s="82">
        <v>413145000</v>
      </c>
      <c r="I33" s="82">
        <v>0</v>
      </c>
      <c r="J33" s="82">
        <v>33354269</v>
      </c>
      <c r="K33" s="85">
        <v>0</v>
      </c>
      <c r="L33" s="82">
        <v>187596747</v>
      </c>
      <c r="M33" s="82">
        <v>0</v>
      </c>
      <c r="N33" s="82">
        <v>0</v>
      </c>
      <c r="O33" s="82">
        <v>0</v>
      </c>
      <c r="P33" s="83">
        <v>192193984</v>
      </c>
      <c r="Q33" s="61">
        <v>0</v>
      </c>
    </row>
    <row r="34" spans="1:16" s="99" customFormat="1" ht="20.25" customHeight="1" thickTop="1">
      <c r="A34" s="101"/>
      <c r="B34" s="58"/>
      <c r="C34" s="60">
        <v>2</v>
      </c>
      <c r="D34" s="60"/>
      <c r="E34" s="60"/>
      <c r="F34" s="68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9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7">
        <f t="shared" si="14"/>
        <v>2595216</v>
      </c>
    </row>
    <row r="35" spans="1:16" s="99" customFormat="1" ht="20.25" customHeight="1">
      <c r="A35" s="101"/>
      <c r="B35" s="58"/>
      <c r="C35" s="60"/>
      <c r="D35" s="60"/>
      <c r="E35" s="60"/>
      <c r="F35" s="67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9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7">
        <f t="shared" si="14"/>
        <v>2595216</v>
      </c>
    </row>
    <row r="36" spans="1:16" s="37" customFormat="1" ht="20.25" customHeight="1">
      <c r="A36" s="101"/>
      <c r="B36" s="58"/>
      <c r="C36" s="60"/>
      <c r="D36" s="60">
        <v>1</v>
      </c>
      <c r="E36" s="60"/>
      <c r="F36" s="69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1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9">
        <f t="shared" si="14"/>
        <v>2595216</v>
      </c>
    </row>
    <row r="37" spans="1:16" s="37" customFormat="1" ht="20.25" customHeight="1">
      <c r="A37" s="101"/>
      <c r="B37" s="58"/>
      <c r="C37" s="60"/>
      <c r="D37" s="60"/>
      <c r="E37" s="60">
        <v>1</v>
      </c>
      <c r="F37" s="69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1">
        <v>0</v>
      </c>
      <c r="L37" s="22">
        <v>4784</v>
      </c>
      <c r="M37" s="22">
        <v>0</v>
      </c>
      <c r="N37" s="22">
        <v>0</v>
      </c>
      <c r="O37" s="22">
        <v>0</v>
      </c>
      <c r="P37" s="49">
        <v>2595216</v>
      </c>
    </row>
    <row r="38" spans="1:16" s="99" customFormat="1" ht="20.25" customHeight="1">
      <c r="A38" s="101"/>
      <c r="B38" s="58">
        <v>5</v>
      </c>
      <c r="C38" s="60"/>
      <c r="D38" s="60"/>
      <c r="E38" s="60"/>
      <c r="F38" s="67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9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7">
        <f t="shared" si="15"/>
        <v>0</v>
      </c>
    </row>
    <row r="39" spans="1:16" s="99" customFormat="1" ht="20.25" customHeight="1">
      <c r="A39" s="101"/>
      <c r="B39" s="58"/>
      <c r="C39" s="60">
        <v>1</v>
      </c>
      <c r="D39" s="60"/>
      <c r="E39" s="60"/>
      <c r="F39" s="68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9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7">
        <f t="shared" si="16"/>
        <v>0</v>
      </c>
    </row>
    <row r="40" spans="1:16" s="99" customFormat="1" ht="20.25" customHeight="1">
      <c r="A40" s="101"/>
      <c r="B40" s="58"/>
      <c r="C40" s="60"/>
      <c r="D40" s="60"/>
      <c r="E40" s="60"/>
      <c r="F40" s="67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9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7">
        <f t="shared" si="17"/>
        <v>0</v>
      </c>
    </row>
    <row r="41" spans="1:16" s="37" customFormat="1" ht="36" customHeight="1">
      <c r="A41" s="101"/>
      <c r="B41" s="58"/>
      <c r="C41" s="60"/>
      <c r="D41" s="60">
        <v>1</v>
      </c>
      <c r="E41" s="60"/>
      <c r="F41" s="69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1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9">
        <f t="shared" si="18"/>
        <v>0</v>
      </c>
    </row>
    <row r="42" spans="1:16" s="37" customFormat="1" ht="20.25" customHeight="1">
      <c r="A42" s="101"/>
      <c r="B42" s="58"/>
      <c r="C42" s="60"/>
      <c r="D42" s="60"/>
      <c r="E42" s="60">
        <v>1</v>
      </c>
      <c r="F42" s="69" t="s">
        <v>63</v>
      </c>
      <c r="G42" s="22">
        <v>0</v>
      </c>
      <c r="H42" s="22">
        <v>0</v>
      </c>
      <c r="I42" s="22">
        <v>0</v>
      </c>
      <c r="J42" s="22">
        <v>0</v>
      </c>
      <c r="K42" s="61">
        <v>0</v>
      </c>
      <c r="L42" s="22">
        <v>0</v>
      </c>
      <c r="M42" s="22">
        <v>0</v>
      </c>
      <c r="N42" s="22">
        <v>0</v>
      </c>
      <c r="O42" s="22">
        <v>0</v>
      </c>
      <c r="P42" s="49">
        <v>0</v>
      </c>
    </row>
    <row r="43" spans="1:16" s="37" customFormat="1" ht="20.25" customHeight="1">
      <c r="A43" s="101"/>
      <c r="B43" s="58"/>
      <c r="C43" s="60"/>
      <c r="D43" s="60">
        <v>2</v>
      </c>
      <c r="E43" s="60"/>
      <c r="F43" s="69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1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9">
        <f t="shared" si="19"/>
        <v>0</v>
      </c>
    </row>
    <row r="44" spans="1:16" s="37" customFormat="1" ht="20.25" customHeight="1">
      <c r="A44" s="101"/>
      <c r="B44" s="58"/>
      <c r="C44" s="60"/>
      <c r="D44" s="60"/>
      <c r="E44" s="60">
        <v>1</v>
      </c>
      <c r="F44" s="69" t="s">
        <v>65</v>
      </c>
      <c r="G44" s="22">
        <v>0</v>
      </c>
      <c r="H44" s="22">
        <v>0</v>
      </c>
      <c r="I44" s="22">
        <v>0</v>
      </c>
      <c r="J44" s="22">
        <v>0</v>
      </c>
      <c r="K44" s="61">
        <v>0</v>
      </c>
      <c r="L44" s="22">
        <v>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58"/>
      <c r="C45" s="60"/>
      <c r="D45" s="60">
        <v>4</v>
      </c>
      <c r="E45" s="60"/>
      <c r="F45" s="69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1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9">
        <f t="shared" si="20"/>
        <v>0</v>
      </c>
    </row>
    <row r="46" spans="1:17" s="37" customFormat="1" ht="35.25" customHeight="1">
      <c r="A46" s="101"/>
      <c r="B46" s="58"/>
      <c r="C46" s="60"/>
      <c r="D46" s="60"/>
      <c r="E46" s="60">
        <v>1</v>
      </c>
      <c r="F46" s="69" t="s">
        <v>68</v>
      </c>
      <c r="G46" s="22">
        <v>0</v>
      </c>
      <c r="H46" s="22">
        <v>0</v>
      </c>
      <c r="I46" s="22">
        <v>0</v>
      </c>
      <c r="J46" s="22">
        <v>0</v>
      </c>
      <c r="K46" s="61">
        <v>0</v>
      </c>
      <c r="L46" s="22">
        <v>0</v>
      </c>
      <c r="M46" s="22">
        <v>0</v>
      </c>
      <c r="N46" s="22">
        <v>0</v>
      </c>
      <c r="O46" s="22">
        <v>0</v>
      </c>
      <c r="P46" s="49">
        <v>0</v>
      </c>
      <c r="Q46" s="61">
        <v>0</v>
      </c>
    </row>
    <row r="47" spans="1:16" s="37" customFormat="1" ht="20.25" customHeight="1">
      <c r="A47" s="101"/>
      <c r="B47" s="58"/>
      <c r="C47" s="60"/>
      <c r="D47" s="60"/>
      <c r="E47" s="60">
        <v>2</v>
      </c>
      <c r="F47" s="69" t="s">
        <v>66</v>
      </c>
      <c r="G47" s="22">
        <v>0</v>
      </c>
      <c r="H47" s="22">
        <v>0</v>
      </c>
      <c r="I47" s="22">
        <v>0</v>
      </c>
      <c r="J47" s="22">
        <v>0</v>
      </c>
      <c r="K47" s="61">
        <v>0</v>
      </c>
      <c r="L47" s="22">
        <v>0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58"/>
      <c r="C48" s="60"/>
      <c r="D48" s="60"/>
      <c r="E48" s="60">
        <v>3</v>
      </c>
      <c r="F48" s="69" t="s">
        <v>69</v>
      </c>
      <c r="G48" s="22">
        <v>0</v>
      </c>
      <c r="H48" s="22">
        <v>0</v>
      </c>
      <c r="I48" s="22">
        <v>0</v>
      </c>
      <c r="J48" s="22">
        <v>0</v>
      </c>
      <c r="K48" s="61">
        <v>0</v>
      </c>
      <c r="L48" s="22">
        <v>0</v>
      </c>
      <c r="M48" s="22">
        <v>0</v>
      </c>
      <c r="N48" s="22">
        <v>0</v>
      </c>
      <c r="O48" s="22">
        <v>0</v>
      </c>
      <c r="P48" s="49">
        <v>0</v>
      </c>
    </row>
    <row r="49" spans="1:16" s="99" customFormat="1" ht="20.25" customHeight="1">
      <c r="A49" s="101"/>
      <c r="B49" s="58"/>
      <c r="C49" s="60">
        <v>2</v>
      </c>
      <c r="D49" s="60"/>
      <c r="E49" s="60"/>
      <c r="F49" s="68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9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7">
        <f t="shared" si="21"/>
        <v>0</v>
      </c>
    </row>
    <row r="50" spans="1:17" s="99" customFormat="1" ht="20.25" customHeight="1">
      <c r="A50" s="101"/>
      <c r="B50" s="58"/>
      <c r="C50" s="60"/>
      <c r="D50" s="60"/>
      <c r="E50" s="60"/>
      <c r="F50" s="67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9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7">
        <f t="shared" si="21"/>
        <v>0</v>
      </c>
      <c r="Q50" s="59">
        <f>Q51</f>
        <v>0</v>
      </c>
    </row>
    <row r="51" spans="1:16" s="37" customFormat="1" ht="20.25" customHeight="1">
      <c r="A51" s="101"/>
      <c r="B51" s="58"/>
      <c r="C51" s="60"/>
      <c r="D51" s="60">
        <v>1</v>
      </c>
      <c r="E51" s="60"/>
      <c r="F51" s="69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1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9">
        <f t="shared" si="22"/>
        <v>0</v>
      </c>
    </row>
    <row r="52" spans="1:16" s="37" customFormat="1" ht="22.5" customHeight="1">
      <c r="A52" s="101"/>
      <c r="B52" s="58"/>
      <c r="C52" s="60"/>
      <c r="D52" s="60"/>
      <c r="E52" s="60">
        <v>1</v>
      </c>
      <c r="F52" s="69" t="s">
        <v>66</v>
      </c>
      <c r="G52" s="22">
        <v>0</v>
      </c>
      <c r="H52" s="22">
        <v>0</v>
      </c>
      <c r="I52" s="22">
        <v>0</v>
      </c>
      <c r="J52" s="22">
        <v>0</v>
      </c>
      <c r="K52" s="61">
        <v>0</v>
      </c>
      <c r="L52" s="22">
        <v>0</v>
      </c>
      <c r="M52" s="22">
        <v>0</v>
      </c>
      <c r="N52" s="22">
        <v>0</v>
      </c>
      <c r="O52" s="22">
        <v>0</v>
      </c>
      <c r="P52" s="49">
        <v>0</v>
      </c>
    </row>
    <row r="53" spans="1:16" ht="22.5" customHeight="1">
      <c r="A53" s="101"/>
      <c r="B53" s="60"/>
      <c r="C53" s="60"/>
      <c r="D53" s="60"/>
      <c r="E53" s="60"/>
      <c r="F53" s="69"/>
      <c r="G53" s="21"/>
      <c r="H53" s="21"/>
      <c r="I53" s="21"/>
      <c r="J53" s="21"/>
      <c r="K53" s="59"/>
      <c r="L53" s="21"/>
      <c r="M53" s="21"/>
      <c r="N53" s="21"/>
      <c r="O53" s="21"/>
      <c r="P53" s="47"/>
    </row>
    <row r="54" spans="1:16" ht="22.5" customHeight="1">
      <c r="A54" s="101"/>
      <c r="B54" s="60"/>
      <c r="C54" s="60"/>
      <c r="D54" s="60"/>
      <c r="E54" s="60"/>
      <c r="F54" s="69"/>
      <c r="G54" s="21"/>
      <c r="H54" s="21"/>
      <c r="I54" s="21"/>
      <c r="J54" s="21"/>
      <c r="K54" s="59"/>
      <c r="L54" s="21"/>
      <c r="M54" s="21"/>
      <c r="N54" s="21"/>
      <c r="O54" s="21"/>
      <c r="P54" s="47"/>
    </row>
    <row r="55" spans="1:16" ht="22.5" customHeight="1">
      <c r="A55" s="101"/>
      <c r="B55" s="60"/>
      <c r="C55" s="60"/>
      <c r="D55" s="60"/>
      <c r="E55" s="60"/>
      <c r="F55" s="69"/>
      <c r="G55" s="21"/>
      <c r="H55" s="21"/>
      <c r="I55" s="21"/>
      <c r="J55" s="21"/>
      <c r="K55" s="59"/>
      <c r="L55" s="21"/>
      <c r="M55" s="21"/>
      <c r="N55" s="21"/>
      <c r="O55" s="21"/>
      <c r="P55" s="47"/>
    </row>
    <row r="56" spans="1:16" ht="22.5" customHeight="1">
      <c r="A56" s="101"/>
      <c r="B56" s="60"/>
      <c r="C56" s="60"/>
      <c r="D56" s="60"/>
      <c r="E56" s="60"/>
      <c r="F56" s="69"/>
      <c r="G56" s="21"/>
      <c r="H56" s="21"/>
      <c r="I56" s="21"/>
      <c r="J56" s="21"/>
      <c r="K56" s="59"/>
      <c r="L56" s="21"/>
      <c r="M56" s="21"/>
      <c r="N56" s="21"/>
      <c r="O56" s="21"/>
      <c r="P56" s="47"/>
    </row>
    <row r="57" spans="1:16" ht="22.5" customHeight="1">
      <c r="A57" s="101"/>
      <c r="B57" s="60"/>
      <c r="C57" s="60"/>
      <c r="D57" s="60"/>
      <c r="E57" s="60"/>
      <c r="F57" s="69"/>
      <c r="G57" s="21"/>
      <c r="H57" s="21"/>
      <c r="I57" s="21"/>
      <c r="J57" s="21"/>
      <c r="K57" s="59"/>
      <c r="L57" s="21"/>
      <c r="M57" s="21"/>
      <c r="N57" s="21"/>
      <c r="O57" s="21"/>
      <c r="P57" s="47"/>
    </row>
    <row r="58" spans="1:16" ht="22.5" customHeight="1">
      <c r="A58" s="101"/>
      <c r="B58" s="60"/>
      <c r="C58" s="60"/>
      <c r="D58" s="60"/>
      <c r="E58" s="60"/>
      <c r="F58" s="69"/>
      <c r="G58" s="21"/>
      <c r="H58" s="21"/>
      <c r="I58" s="21"/>
      <c r="J58" s="21"/>
      <c r="K58" s="59"/>
      <c r="L58" s="21"/>
      <c r="M58" s="21"/>
      <c r="N58" s="21"/>
      <c r="O58" s="21"/>
      <c r="P58" s="47"/>
    </row>
    <row r="59" spans="1:16" ht="22.5" customHeight="1">
      <c r="A59" s="101"/>
      <c r="B59" s="60"/>
      <c r="C59" s="60"/>
      <c r="D59" s="60"/>
      <c r="E59" s="60"/>
      <c r="F59" s="69"/>
      <c r="G59" s="21"/>
      <c r="H59" s="21"/>
      <c r="I59" s="21"/>
      <c r="J59" s="21"/>
      <c r="K59" s="59"/>
      <c r="L59" s="21"/>
      <c r="M59" s="21"/>
      <c r="N59" s="21"/>
      <c r="O59" s="21"/>
      <c r="P59" s="47"/>
    </row>
    <row r="60" spans="1:16" ht="36" customHeight="1" thickBot="1">
      <c r="A60" s="100"/>
      <c r="B60" s="71"/>
      <c r="C60" s="71"/>
      <c r="D60" s="71"/>
      <c r="E60" s="71"/>
      <c r="F60" s="72"/>
      <c r="G60" s="84"/>
      <c r="H60" s="84"/>
      <c r="I60" s="84"/>
      <c r="J60" s="84"/>
      <c r="K60" s="86"/>
      <c r="L60" s="84"/>
      <c r="M60" s="84"/>
      <c r="N60" s="84"/>
      <c r="O60" s="84"/>
      <c r="P60" s="81"/>
    </row>
    <row r="61" spans="1:18" ht="18" thickTop="1">
      <c r="A61" s="73"/>
      <c r="B61" s="74"/>
      <c r="C61" s="74"/>
      <c r="D61" s="74"/>
      <c r="E61" s="74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55"/>
      <c r="R61" s="55"/>
    </row>
    <row r="62" spans="1:18" ht="16.5">
      <c r="A62" s="55"/>
      <c r="B62" s="76"/>
      <c r="C62" s="76"/>
      <c r="D62" s="77"/>
      <c r="E62" s="7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6.5">
      <c r="A63" s="55"/>
      <c r="B63" s="55"/>
      <c r="C63" s="55"/>
      <c r="D63" s="55"/>
      <c r="E63" s="55"/>
      <c r="F63" s="7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6.5">
      <c r="A64" s="55"/>
      <c r="B64" s="55"/>
      <c r="C64" s="55"/>
      <c r="D64" s="55"/>
      <c r="E64" s="55"/>
      <c r="F64" s="7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16</v>
      </c>
      <c r="K1" s="34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365" t="s">
        <v>38</v>
      </c>
      <c r="I2" s="366"/>
      <c r="J2" s="366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18</v>
      </c>
      <c r="K3" s="35" t="s">
        <v>19</v>
      </c>
    </row>
    <row r="4" spans="5:16" s="37" customFormat="1" ht="16.5" customHeight="1" thickBot="1">
      <c r="E4" s="38"/>
      <c r="G4" s="39"/>
      <c r="J4" s="53" t="s">
        <v>20</v>
      </c>
      <c r="K4" s="41" t="s">
        <v>21</v>
      </c>
      <c r="P4" s="40" t="s">
        <v>1</v>
      </c>
    </row>
    <row r="5" spans="1:16" ht="20.25" customHeight="1" thickTop="1">
      <c r="A5" s="88" t="s">
        <v>22</v>
      </c>
      <c r="B5" s="373" t="s">
        <v>23</v>
      </c>
      <c r="C5" s="373"/>
      <c r="D5" s="373"/>
      <c r="E5" s="373"/>
      <c r="F5" s="373"/>
      <c r="G5" s="376" t="s">
        <v>2</v>
      </c>
      <c r="H5" s="377"/>
      <c r="I5" s="371" t="s">
        <v>24</v>
      </c>
      <c r="J5" s="374"/>
      <c r="K5" s="372" t="s">
        <v>3</v>
      </c>
      <c r="L5" s="375"/>
      <c r="M5" s="371" t="s">
        <v>9</v>
      </c>
      <c r="N5" s="374"/>
      <c r="O5" s="371" t="s">
        <v>4</v>
      </c>
      <c r="P5" s="372"/>
    </row>
    <row r="6" spans="1:16" s="55" customFormat="1" ht="19.5" customHeight="1">
      <c r="A6" s="54" t="s">
        <v>25</v>
      </c>
      <c r="B6" s="367" t="s">
        <v>10</v>
      </c>
      <c r="C6" s="367" t="s">
        <v>11</v>
      </c>
      <c r="D6" s="367" t="s">
        <v>12</v>
      </c>
      <c r="E6" s="367" t="s">
        <v>13</v>
      </c>
      <c r="F6" s="369" t="s">
        <v>26</v>
      </c>
      <c r="G6" s="369" t="s">
        <v>27</v>
      </c>
      <c r="H6" s="369" t="s">
        <v>28</v>
      </c>
      <c r="I6" s="369" t="s">
        <v>29</v>
      </c>
      <c r="J6" s="369" t="s">
        <v>28</v>
      </c>
      <c r="K6" s="380" t="s">
        <v>27</v>
      </c>
      <c r="L6" s="369" t="s">
        <v>30</v>
      </c>
      <c r="M6" s="369" t="s">
        <v>29</v>
      </c>
      <c r="N6" s="369" t="s">
        <v>28</v>
      </c>
      <c r="O6" s="369" t="s">
        <v>27</v>
      </c>
      <c r="P6" s="378" t="s">
        <v>30</v>
      </c>
    </row>
    <row r="7" spans="1:16" ht="21" customHeight="1">
      <c r="A7" s="56" t="s">
        <v>31</v>
      </c>
      <c r="B7" s="368"/>
      <c r="C7" s="368"/>
      <c r="D7" s="368"/>
      <c r="E7" s="368"/>
      <c r="F7" s="370"/>
      <c r="G7" s="370"/>
      <c r="H7" s="370"/>
      <c r="I7" s="370"/>
      <c r="J7" s="370"/>
      <c r="K7" s="381"/>
      <c r="L7" s="370"/>
      <c r="M7" s="370"/>
      <c r="N7" s="370"/>
      <c r="O7" s="370"/>
      <c r="P7" s="379"/>
    </row>
    <row r="8" spans="1:17" s="27" customFormat="1" ht="21" customHeight="1">
      <c r="A8" s="97"/>
      <c r="B8" s="64"/>
      <c r="C8" s="65"/>
      <c r="D8" s="65"/>
      <c r="E8" s="65"/>
      <c r="F8" s="66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9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6">
        <f t="shared" si="0"/>
        <v>13038111291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9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7">
        <f t="shared" si="2"/>
        <v>340873913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9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7">
        <f t="shared" si="1"/>
        <v>251959758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9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7">
        <f t="shared" si="1"/>
        <v>251959758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1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9">
        <f t="shared" si="1"/>
        <v>251959758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1">
        <v>0</v>
      </c>
      <c r="L13" s="22">
        <v>47434592</v>
      </c>
      <c r="M13" s="22">
        <v>0</v>
      </c>
      <c r="N13" s="22">
        <v>0</v>
      </c>
      <c r="O13" s="22">
        <v>0</v>
      </c>
      <c r="P13" s="49">
        <v>251959758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9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88914155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1">
        <v>0</v>
      </c>
      <c r="L17" s="22">
        <v>2560455</v>
      </c>
      <c r="M17" s="22">
        <v>0</v>
      </c>
      <c r="N17" s="22">
        <v>0</v>
      </c>
      <c r="O17" s="22">
        <v>0</v>
      </c>
      <c r="P17" s="49">
        <v>88914155</v>
      </c>
      <c r="Q17" s="61">
        <f t="shared" si="5"/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9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31751716</v>
      </c>
      <c r="Q18" s="59">
        <f t="shared" si="5"/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9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31751716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9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7150000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1">
        <v>0</v>
      </c>
      <c r="L21" s="22">
        <v>493353332</v>
      </c>
      <c r="M21" s="22">
        <v>0</v>
      </c>
      <c r="N21" s="22">
        <v>0</v>
      </c>
      <c r="O21" s="22">
        <v>0</v>
      </c>
      <c r="P21" s="49">
        <v>7150000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9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7">
        <f t="shared" si="8"/>
        <v>24601716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1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24601716</v>
      </c>
      <c r="Q23" s="61"/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1">
        <v>0</v>
      </c>
      <c r="L24" s="22">
        <v>750636953</v>
      </c>
      <c r="M24" s="22">
        <v>0</v>
      </c>
      <c r="N24" s="22">
        <v>0</v>
      </c>
      <c r="O24" s="22">
        <v>0</v>
      </c>
      <c r="P24" s="49">
        <v>24601716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9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461967000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9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461967000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9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7">
        <f t="shared" si="12"/>
        <v>461967000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1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9">
        <f t="shared" si="12"/>
        <v>461967000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1">
        <v>0</v>
      </c>
      <c r="L29" s="22">
        <v>3534433000</v>
      </c>
      <c r="M29" s="22">
        <v>0</v>
      </c>
      <c r="N29" s="22">
        <v>0</v>
      </c>
      <c r="O29" s="22">
        <v>0</v>
      </c>
      <c r="P29" s="49">
        <v>461967000</v>
      </c>
      <c r="Q29" s="61">
        <v>0</v>
      </c>
    </row>
    <row r="30" spans="1:16" s="99" customFormat="1" ht="20.25" customHeight="1">
      <c r="A30" s="101"/>
      <c r="B30" s="60">
        <v>4</v>
      </c>
      <c r="C30" s="60"/>
      <c r="D30" s="60"/>
      <c r="E30" s="60"/>
      <c r="F30" s="67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9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7">
        <f t="shared" si="13"/>
        <v>817114051</v>
      </c>
    </row>
    <row r="31" spans="1:16" s="99" customFormat="1" ht="20.25" customHeight="1">
      <c r="A31" s="101"/>
      <c r="B31" s="60"/>
      <c r="C31" s="60">
        <v>1</v>
      </c>
      <c r="D31" s="60"/>
      <c r="E31" s="60"/>
      <c r="F31" s="68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9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7">
        <f t="shared" si="14"/>
        <v>795114051</v>
      </c>
    </row>
    <row r="32" spans="1:16" s="99" customFormat="1" ht="20.25" customHeight="1">
      <c r="A32" s="101"/>
      <c r="B32" s="60"/>
      <c r="C32" s="60"/>
      <c r="D32" s="60"/>
      <c r="E32" s="60"/>
      <c r="F32" s="67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9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7">
        <f t="shared" si="14"/>
        <v>795114051</v>
      </c>
    </row>
    <row r="33" spans="1:17" s="37" customFormat="1" ht="36" customHeight="1" thickBot="1">
      <c r="A33" s="100"/>
      <c r="B33" s="71"/>
      <c r="C33" s="71"/>
      <c r="D33" s="87">
        <v>1</v>
      </c>
      <c r="E33" s="71"/>
      <c r="F33" s="72" t="s">
        <v>57</v>
      </c>
      <c r="G33" s="82">
        <v>0</v>
      </c>
      <c r="H33" s="82">
        <v>1173000000</v>
      </c>
      <c r="I33" s="82">
        <v>0</v>
      </c>
      <c r="J33" s="82">
        <v>101865547</v>
      </c>
      <c r="K33" s="85">
        <v>0</v>
      </c>
      <c r="L33" s="82">
        <v>276020402</v>
      </c>
      <c r="M33" s="82">
        <v>0</v>
      </c>
      <c r="N33" s="82">
        <v>0</v>
      </c>
      <c r="O33" s="82">
        <v>0</v>
      </c>
      <c r="P33" s="83">
        <v>795114051</v>
      </c>
      <c r="Q33" s="61">
        <v>0</v>
      </c>
    </row>
    <row r="34" spans="1:16" s="99" customFormat="1" ht="20.25" customHeight="1" thickTop="1">
      <c r="A34" s="101"/>
      <c r="B34" s="60"/>
      <c r="C34" s="60">
        <v>2</v>
      </c>
      <c r="D34" s="60"/>
      <c r="E34" s="60"/>
      <c r="F34" s="68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9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7">
        <f t="shared" si="15"/>
        <v>22000000</v>
      </c>
    </row>
    <row r="35" spans="1:16" s="99" customFormat="1" ht="20.25" customHeight="1">
      <c r="A35" s="101"/>
      <c r="B35" s="60"/>
      <c r="C35" s="60"/>
      <c r="D35" s="60"/>
      <c r="E35" s="60"/>
      <c r="F35" s="67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9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7">
        <f t="shared" si="16"/>
        <v>22000000</v>
      </c>
    </row>
    <row r="36" spans="1:16" s="37" customFormat="1" ht="20.25" customHeight="1">
      <c r="A36" s="101"/>
      <c r="B36" s="60"/>
      <c r="C36" s="60"/>
      <c r="D36" s="60">
        <v>1</v>
      </c>
      <c r="E36" s="60"/>
      <c r="F36" s="69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1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9">
        <f t="shared" si="16"/>
        <v>22000000</v>
      </c>
    </row>
    <row r="37" spans="1:16" s="37" customFormat="1" ht="20.25" customHeight="1">
      <c r="A37" s="101"/>
      <c r="B37" s="60"/>
      <c r="C37" s="60"/>
      <c r="D37" s="60"/>
      <c r="E37" s="60">
        <v>1</v>
      </c>
      <c r="F37" s="69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1">
        <v>0</v>
      </c>
      <c r="L37" s="22">
        <v>0</v>
      </c>
      <c r="M37" s="22">
        <v>0</v>
      </c>
      <c r="N37" s="22">
        <v>0</v>
      </c>
      <c r="O37" s="22">
        <v>0</v>
      </c>
      <c r="P37" s="49">
        <v>22000000</v>
      </c>
    </row>
    <row r="38" spans="1:16" s="99" customFormat="1" ht="20.25" customHeight="1">
      <c r="A38" s="101"/>
      <c r="B38" s="60">
        <v>5</v>
      </c>
      <c r="C38" s="60"/>
      <c r="D38" s="60"/>
      <c r="E38" s="60"/>
      <c r="F38" s="67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9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7">
        <f t="shared" si="17"/>
        <v>11386404611</v>
      </c>
    </row>
    <row r="39" spans="1:16" s="99" customFormat="1" ht="20.25" customHeight="1">
      <c r="A39" s="101"/>
      <c r="B39" s="60"/>
      <c r="C39" s="60">
        <v>1</v>
      </c>
      <c r="D39" s="60"/>
      <c r="E39" s="60"/>
      <c r="F39" s="68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9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7">
        <f t="shared" si="18"/>
        <v>11386404611</v>
      </c>
    </row>
    <row r="40" spans="1:16" s="99" customFormat="1" ht="20.25" customHeight="1">
      <c r="A40" s="101"/>
      <c r="B40" s="60"/>
      <c r="C40" s="60"/>
      <c r="D40" s="60"/>
      <c r="E40" s="60"/>
      <c r="F40" s="67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9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7">
        <f t="shared" si="19"/>
        <v>11386404611</v>
      </c>
    </row>
    <row r="41" spans="1:16" s="37" customFormat="1" ht="36" customHeight="1">
      <c r="A41" s="101"/>
      <c r="B41" s="60"/>
      <c r="C41" s="60"/>
      <c r="D41" s="60">
        <v>1</v>
      </c>
      <c r="E41" s="60"/>
      <c r="F41" s="69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1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9">
        <f t="shared" si="20"/>
        <v>10000000</v>
      </c>
    </row>
    <row r="42" spans="1:16" s="37" customFormat="1" ht="20.25" customHeight="1">
      <c r="A42" s="101"/>
      <c r="B42" s="60"/>
      <c r="C42" s="60"/>
      <c r="D42" s="60"/>
      <c r="E42" s="60">
        <v>1</v>
      </c>
      <c r="F42" s="69" t="s">
        <v>63</v>
      </c>
      <c r="G42" s="22">
        <v>0</v>
      </c>
      <c r="H42" s="22">
        <v>14000000</v>
      </c>
      <c r="I42" s="22">
        <v>0</v>
      </c>
      <c r="J42" s="22">
        <v>0</v>
      </c>
      <c r="K42" s="61">
        <v>0</v>
      </c>
      <c r="L42" s="22">
        <v>4000000</v>
      </c>
      <c r="M42" s="22">
        <v>0</v>
      </c>
      <c r="N42" s="22">
        <v>0</v>
      </c>
      <c r="O42" s="22">
        <v>0</v>
      </c>
      <c r="P42" s="49">
        <v>10000000</v>
      </c>
    </row>
    <row r="43" spans="1:16" s="37" customFormat="1" ht="20.25" customHeight="1">
      <c r="A43" s="101"/>
      <c r="B43" s="60"/>
      <c r="C43" s="60"/>
      <c r="D43" s="60">
        <v>2</v>
      </c>
      <c r="E43" s="60"/>
      <c r="F43" s="69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1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9">
        <f t="shared" si="21"/>
        <v>0</v>
      </c>
    </row>
    <row r="44" spans="1:16" s="37" customFormat="1" ht="20.25" customHeight="1">
      <c r="A44" s="101"/>
      <c r="B44" s="60"/>
      <c r="C44" s="60"/>
      <c r="D44" s="60"/>
      <c r="E44" s="60">
        <v>1</v>
      </c>
      <c r="F44" s="69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1">
        <v>0</v>
      </c>
      <c r="L44" s="22">
        <v>4708321000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60"/>
      <c r="C45" s="60"/>
      <c r="D45" s="60">
        <v>4</v>
      </c>
      <c r="E45" s="60"/>
      <c r="F45" s="69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1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9">
        <f t="shared" si="22"/>
        <v>11376404611</v>
      </c>
    </row>
    <row r="46" spans="1:17" s="37" customFormat="1" ht="35.25" customHeight="1">
      <c r="A46" s="101"/>
      <c r="B46" s="60"/>
      <c r="C46" s="60"/>
      <c r="D46" s="60"/>
      <c r="E46" s="60">
        <v>1</v>
      </c>
      <c r="F46" s="69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1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9">
        <v>858377190</v>
      </c>
      <c r="Q46" s="61">
        <v>0</v>
      </c>
    </row>
    <row r="47" spans="1:16" s="37" customFormat="1" ht="20.25" customHeight="1">
      <c r="A47" s="101"/>
      <c r="B47" s="60"/>
      <c r="C47" s="60"/>
      <c r="D47" s="60"/>
      <c r="E47" s="60">
        <v>2</v>
      </c>
      <c r="F47" s="69" t="s">
        <v>66</v>
      </c>
      <c r="G47" s="22">
        <v>0</v>
      </c>
      <c r="H47" s="22">
        <v>387041738</v>
      </c>
      <c r="I47" s="22">
        <v>0</v>
      </c>
      <c r="J47" s="22">
        <v>0</v>
      </c>
      <c r="K47" s="61">
        <v>0</v>
      </c>
      <c r="L47" s="22">
        <v>387041738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60"/>
      <c r="C48" s="60"/>
      <c r="D48" s="60"/>
      <c r="E48" s="60">
        <v>3</v>
      </c>
      <c r="F48" s="69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1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9">
        <v>10518027421</v>
      </c>
    </row>
    <row r="49" spans="1:16" s="99" customFormat="1" ht="20.25" customHeight="1">
      <c r="A49" s="101"/>
      <c r="B49" s="60"/>
      <c r="C49" s="60">
        <v>2</v>
      </c>
      <c r="D49" s="60"/>
      <c r="E49" s="60"/>
      <c r="F49" s="68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9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7">
        <f t="shared" si="24"/>
        <v>0</v>
      </c>
    </row>
    <row r="50" spans="1:17" s="99" customFormat="1" ht="20.25" customHeight="1">
      <c r="A50" s="101"/>
      <c r="B50" s="60"/>
      <c r="C50" s="60"/>
      <c r="D50" s="60"/>
      <c r="E50" s="60"/>
      <c r="F50" s="67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9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7">
        <f t="shared" si="24"/>
        <v>0</v>
      </c>
      <c r="Q50" s="59">
        <f>Q51</f>
        <v>0</v>
      </c>
    </row>
    <row r="51" spans="1:16" s="37" customFormat="1" ht="20.25" customHeight="1">
      <c r="A51" s="101"/>
      <c r="B51" s="60"/>
      <c r="C51" s="60"/>
      <c r="D51" s="60">
        <v>1</v>
      </c>
      <c r="E51" s="60"/>
      <c r="F51" s="69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1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9">
        <f t="shared" si="24"/>
        <v>0</v>
      </c>
    </row>
    <row r="52" spans="1:16" s="37" customFormat="1" ht="22.5" customHeight="1">
      <c r="A52" s="101"/>
      <c r="B52" s="60"/>
      <c r="C52" s="60"/>
      <c r="D52" s="60"/>
      <c r="E52" s="60">
        <v>1</v>
      </c>
      <c r="F52" s="69" t="s">
        <v>66</v>
      </c>
      <c r="G52" s="22">
        <v>0</v>
      </c>
      <c r="H52" s="22">
        <v>68569200</v>
      </c>
      <c r="I52" s="22">
        <v>0</v>
      </c>
      <c r="J52" s="22">
        <v>0</v>
      </c>
      <c r="K52" s="61">
        <v>0</v>
      </c>
      <c r="L52" s="22">
        <v>68569200</v>
      </c>
      <c r="M52" s="22">
        <v>0</v>
      </c>
      <c r="N52" s="22">
        <v>0</v>
      </c>
      <c r="O52" s="22">
        <v>0</v>
      </c>
      <c r="P52" s="49">
        <v>0</v>
      </c>
    </row>
    <row r="53" spans="1:18" ht="23.25" customHeight="1">
      <c r="A53" s="101"/>
      <c r="B53" s="60"/>
      <c r="C53" s="60"/>
      <c r="D53" s="60"/>
      <c r="E53" s="60"/>
      <c r="F53" s="91"/>
      <c r="G53" s="90"/>
      <c r="H53" s="90"/>
      <c r="I53" s="90"/>
      <c r="J53" s="90"/>
      <c r="K53" s="79"/>
      <c r="L53" s="90"/>
      <c r="M53" s="90"/>
      <c r="N53" s="90"/>
      <c r="O53" s="90"/>
      <c r="P53" s="95"/>
      <c r="Q53" s="55"/>
      <c r="R53" s="55"/>
    </row>
    <row r="54" spans="1:18" ht="22.5" customHeight="1">
      <c r="A54" s="101"/>
      <c r="B54" s="60"/>
      <c r="C54" s="60"/>
      <c r="D54" s="102"/>
      <c r="E54" s="102"/>
      <c r="F54" s="90"/>
      <c r="G54" s="90"/>
      <c r="H54" s="90"/>
      <c r="I54" s="90"/>
      <c r="J54" s="90"/>
      <c r="K54" s="79"/>
      <c r="L54" s="90"/>
      <c r="M54" s="90"/>
      <c r="N54" s="90"/>
      <c r="O54" s="90"/>
      <c r="P54" s="95"/>
      <c r="Q54" s="55"/>
      <c r="R54" s="55"/>
    </row>
    <row r="55" spans="1:18" ht="22.5" customHeight="1">
      <c r="A55" s="101"/>
      <c r="B55" s="103"/>
      <c r="C55" s="103"/>
      <c r="D55" s="103"/>
      <c r="E55" s="103"/>
      <c r="F55" s="92"/>
      <c r="G55" s="90"/>
      <c r="H55" s="90"/>
      <c r="I55" s="90"/>
      <c r="J55" s="90"/>
      <c r="K55" s="79"/>
      <c r="L55" s="90"/>
      <c r="M55" s="90"/>
      <c r="N55" s="90"/>
      <c r="O55" s="90"/>
      <c r="P55" s="95"/>
      <c r="Q55" s="55"/>
      <c r="R55" s="55"/>
    </row>
    <row r="56" spans="1:18" ht="22.5" customHeight="1">
      <c r="A56" s="101"/>
      <c r="B56" s="103"/>
      <c r="C56" s="103"/>
      <c r="D56" s="103"/>
      <c r="E56" s="103"/>
      <c r="F56" s="92"/>
      <c r="G56" s="90"/>
      <c r="H56" s="90"/>
      <c r="I56" s="90"/>
      <c r="J56" s="90"/>
      <c r="K56" s="79"/>
      <c r="L56" s="90"/>
      <c r="M56" s="90"/>
      <c r="N56" s="90"/>
      <c r="O56" s="90"/>
      <c r="P56" s="95"/>
      <c r="Q56" s="55"/>
      <c r="R56" s="55"/>
    </row>
    <row r="57" spans="1:16" ht="22.5" customHeight="1">
      <c r="A57" s="101"/>
      <c r="B57" s="103"/>
      <c r="C57" s="103"/>
      <c r="D57" s="103"/>
      <c r="E57" s="103"/>
      <c r="F57" s="92"/>
      <c r="G57" s="90"/>
      <c r="H57" s="90"/>
      <c r="I57" s="90"/>
      <c r="J57" s="90"/>
      <c r="K57" s="79"/>
      <c r="L57" s="90"/>
      <c r="M57" s="90"/>
      <c r="N57" s="90"/>
      <c r="O57" s="90"/>
      <c r="P57" s="95"/>
    </row>
    <row r="58" spans="1:16" ht="22.5" customHeight="1">
      <c r="A58" s="101"/>
      <c r="B58" s="103"/>
      <c r="C58" s="103"/>
      <c r="D58" s="103"/>
      <c r="E58" s="103"/>
      <c r="F58" s="92"/>
      <c r="G58" s="90"/>
      <c r="H58" s="90"/>
      <c r="I58" s="90"/>
      <c r="J58" s="90"/>
      <c r="K58" s="79"/>
      <c r="L58" s="90"/>
      <c r="M58" s="90"/>
      <c r="N58" s="90"/>
      <c r="O58" s="90"/>
      <c r="P58" s="95"/>
    </row>
    <row r="59" spans="1:16" ht="22.5" customHeight="1">
      <c r="A59" s="101"/>
      <c r="B59" s="103"/>
      <c r="C59" s="103"/>
      <c r="D59" s="103"/>
      <c r="E59" s="103"/>
      <c r="F59" s="92"/>
      <c r="G59" s="90"/>
      <c r="H59" s="90"/>
      <c r="I59" s="90"/>
      <c r="J59" s="90"/>
      <c r="K59" s="79"/>
      <c r="L59" s="90"/>
      <c r="M59" s="90"/>
      <c r="N59" s="90"/>
      <c r="O59" s="90"/>
      <c r="P59" s="95"/>
    </row>
    <row r="60" spans="1:16" ht="35.25" customHeight="1" thickBot="1">
      <c r="A60" s="100"/>
      <c r="B60" s="104"/>
      <c r="C60" s="104"/>
      <c r="D60" s="104"/>
      <c r="E60" s="104"/>
      <c r="F60" s="94"/>
      <c r="G60" s="93"/>
      <c r="H60" s="93"/>
      <c r="I60" s="93"/>
      <c r="J60" s="93"/>
      <c r="K60" s="80"/>
      <c r="L60" s="93"/>
      <c r="M60" s="93"/>
      <c r="N60" s="93"/>
      <c r="O60" s="93"/>
      <c r="P60" s="96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9"/>
  <sheetViews>
    <sheetView tabSelected="1" view="pageBreakPreview" zoomScaleSheetLayoutView="100" workbookViewId="0" topLeftCell="A1">
      <pane xSplit="8" ySplit="6" topLeftCell="I9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7" sqref="G7:P199"/>
    </sheetView>
  </sheetViews>
  <sheetFormatPr defaultColWidth="9.00390625" defaultRowHeight="16.5"/>
  <cols>
    <col min="1" max="1" width="2.875" style="211" customWidth="1"/>
    <col min="2" max="2" width="2.75390625" style="211" customWidth="1"/>
    <col min="3" max="5" width="2.625" style="211" customWidth="1"/>
    <col min="6" max="6" width="22.625" style="7" customWidth="1"/>
    <col min="7" max="7" width="14.25390625" style="37" customWidth="1"/>
    <col min="8" max="8" width="15.125" style="37" customWidth="1"/>
    <col min="9" max="9" width="11.125" style="37" customWidth="1"/>
    <col min="10" max="10" width="14.625" style="37" customWidth="1"/>
    <col min="11" max="11" width="14.75390625" style="37" customWidth="1"/>
    <col min="12" max="12" width="15.125" style="37" customWidth="1"/>
    <col min="13" max="16" width="14.75390625" style="37" customWidth="1"/>
    <col min="17" max="17" width="9.00390625" style="37" hidden="1" customWidth="1"/>
    <col min="18" max="16384" width="9.00390625" style="37" customWidth="1"/>
  </cols>
  <sheetData>
    <row r="1" spans="1:11" s="10" customFormat="1" ht="15.75" customHeight="1">
      <c r="A1" s="202"/>
      <c r="B1" s="203"/>
      <c r="C1" s="203"/>
      <c r="D1" s="203"/>
      <c r="E1" s="203"/>
      <c r="F1" s="9"/>
      <c r="G1" s="9"/>
      <c r="H1" s="9"/>
      <c r="I1" s="9"/>
      <c r="J1" s="33" t="s">
        <v>102</v>
      </c>
      <c r="K1" s="34" t="s">
        <v>103</v>
      </c>
    </row>
    <row r="2" spans="1:11" s="8" customFormat="1" ht="25.5" customHeight="1">
      <c r="A2" s="202"/>
      <c r="B2" s="202"/>
      <c r="C2" s="202"/>
      <c r="D2" s="202"/>
      <c r="E2" s="202"/>
      <c r="F2" s="28"/>
      <c r="G2" s="28"/>
      <c r="H2" s="28"/>
      <c r="I2" s="28"/>
      <c r="J2" s="2" t="s">
        <v>104</v>
      </c>
      <c r="K2" s="35" t="s">
        <v>152</v>
      </c>
    </row>
    <row r="3" spans="1:11" s="8" customFormat="1" ht="25.5" customHeight="1">
      <c r="A3" s="202"/>
      <c r="B3" s="202"/>
      <c r="C3" s="202"/>
      <c r="D3" s="202"/>
      <c r="E3" s="202"/>
      <c r="F3" s="28"/>
      <c r="G3" s="28"/>
      <c r="H3" s="52"/>
      <c r="J3" s="2" t="s">
        <v>105</v>
      </c>
      <c r="K3" s="35" t="s">
        <v>106</v>
      </c>
    </row>
    <row r="4" spans="1:16" ht="16.5" customHeight="1" thickBot="1">
      <c r="A4" s="382"/>
      <c r="B4" s="382"/>
      <c r="C4" s="382"/>
      <c r="D4" s="382"/>
      <c r="E4" s="382"/>
      <c r="F4" s="37"/>
      <c r="G4" s="39"/>
      <c r="J4" s="53" t="s">
        <v>107</v>
      </c>
      <c r="K4" s="41" t="s">
        <v>151</v>
      </c>
      <c r="P4" s="40" t="s">
        <v>1</v>
      </c>
    </row>
    <row r="5" spans="1:16" ht="24" customHeight="1">
      <c r="A5" s="345" t="s">
        <v>0</v>
      </c>
      <c r="B5" s="361" t="s">
        <v>133</v>
      </c>
      <c r="C5" s="362"/>
      <c r="D5" s="362"/>
      <c r="E5" s="362"/>
      <c r="F5" s="363"/>
      <c r="G5" s="384" t="s">
        <v>2</v>
      </c>
      <c r="H5" s="386"/>
      <c r="I5" s="384" t="s">
        <v>108</v>
      </c>
      <c r="J5" s="386"/>
      <c r="K5" s="385" t="s">
        <v>3</v>
      </c>
      <c r="L5" s="386"/>
      <c r="M5" s="384" t="s">
        <v>9</v>
      </c>
      <c r="N5" s="386"/>
      <c r="O5" s="384" t="s">
        <v>4</v>
      </c>
      <c r="P5" s="385"/>
    </row>
    <row r="6" spans="1:16" ht="24" customHeight="1">
      <c r="A6" s="383"/>
      <c r="B6" s="237" t="s">
        <v>10</v>
      </c>
      <c r="C6" s="237" t="s">
        <v>11</v>
      </c>
      <c r="D6" s="237" t="s">
        <v>12</v>
      </c>
      <c r="E6" s="237" t="s">
        <v>13</v>
      </c>
      <c r="F6" s="42" t="s">
        <v>145</v>
      </c>
      <c r="G6" s="42" t="s">
        <v>109</v>
      </c>
      <c r="H6" s="42" t="s">
        <v>14</v>
      </c>
      <c r="I6" s="42" t="s">
        <v>109</v>
      </c>
      <c r="J6" s="43" t="s">
        <v>14</v>
      </c>
      <c r="K6" s="44" t="s">
        <v>109</v>
      </c>
      <c r="L6" s="42" t="s">
        <v>14</v>
      </c>
      <c r="M6" s="42" t="s">
        <v>109</v>
      </c>
      <c r="N6" s="42" t="s">
        <v>14</v>
      </c>
      <c r="O6" s="42" t="s">
        <v>109</v>
      </c>
      <c r="P6" s="45" t="s">
        <v>14</v>
      </c>
    </row>
    <row r="7" spans="1:17" s="27" customFormat="1" ht="24" customHeight="1">
      <c r="A7" s="313">
        <v>97</v>
      </c>
      <c r="B7" s="252"/>
      <c r="C7" s="252"/>
      <c r="D7" s="252"/>
      <c r="E7" s="252"/>
      <c r="F7" s="297" t="s">
        <v>146</v>
      </c>
      <c r="G7" s="394">
        <f>G11+G62+G81+G94+G114+G137+G146+G156+G166+G175</f>
        <v>2943622159</v>
      </c>
      <c r="H7" s="394">
        <f aca="true" t="shared" si="0" ref="H7:P7">H11+H62+H81+H94+H114+H137+H146+H156+H166+H175</f>
        <v>60864314581</v>
      </c>
      <c r="I7" s="394">
        <f t="shared" si="0"/>
        <v>74492</v>
      </c>
      <c r="J7" s="397">
        <f t="shared" si="0"/>
        <v>2162625666</v>
      </c>
      <c r="K7" s="398">
        <f t="shared" si="0"/>
        <v>2037136765</v>
      </c>
      <c r="L7" s="394">
        <f t="shared" si="0"/>
        <v>53423112284</v>
      </c>
      <c r="M7" s="394">
        <f t="shared" si="0"/>
        <v>687731439</v>
      </c>
      <c r="N7" s="399">
        <f t="shared" si="0"/>
        <v>-687731439</v>
      </c>
      <c r="O7" s="394">
        <f t="shared" si="0"/>
        <v>1594142341</v>
      </c>
      <c r="P7" s="400">
        <f t="shared" si="0"/>
        <v>4590845192</v>
      </c>
      <c r="Q7" s="57">
        <f>Q11+Q24+Q71+Q77+Q86</f>
        <v>30</v>
      </c>
    </row>
    <row r="8" spans="1:16" s="173" customFormat="1" ht="21" customHeight="1" hidden="1">
      <c r="A8" s="314"/>
      <c r="B8" s="253"/>
      <c r="C8" s="253"/>
      <c r="D8" s="253"/>
      <c r="E8" s="253"/>
      <c r="F8" s="298" t="s">
        <v>110</v>
      </c>
      <c r="G8" s="401">
        <f>G12+G63+G82+G95+G115+G138+G147+G157+G167+G176</f>
        <v>2943622159</v>
      </c>
      <c r="H8" s="401">
        <f aca="true" t="shared" si="1" ref="H8:P8">H12+H63+H82+H95+H115+H138+H147+H157+H167+H176</f>
        <v>60864314581</v>
      </c>
      <c r="I8" s="401">
        <f t="shared" si="1"/>
        <v>74492</v>
      </c>
      <c r="J8" s="401">
        <f t="shared" si="1"/>
        <v>2162625666</v>
      </c>
      <c r="K8" s="402">
        <f t="shared" si="1"/>
        <v>2037136765</v>
      </c>
      <c r="L8" s="401">
        <f t="shared" si="1"/>
        <v>53423112284</v>
      </c>
      <c r="M8" s="401">
        <f t="shared" si="1"/>
        <v>687731439</v>
      </c>
      <c r="N8" s="401">
        <f t="shared" si="1"/>
        <v>-687731439</v>
      </c>
      <c r="O8" s="401">
        <f t="shared" si="1"/>
        <v>1594142341</v>
      </c>
      <c r="P8" s="403">
        <f t="shared" si="1"/>
        <v>4590845192</v>
      </c>
    </row>
    <row r="9" spans="1:17" s="175" customFormat="1" ht="21.75" customHeight="1" hidden="1">
      <c r="A9" s="204"/>
      <c r="B9" s="254"/>
      <c r="C9" s="254"/>
      <c r="D9" s="254"/>
      <c r="E9" s="254"/>
      <c r="F9" s="299" t="s">
        <v>111</v>
      </c>
      <c r="G9" s="404">
        <f>G13+G64+G83+G96+G116+G139+G148+G158+G168+G177</f>
        <v>432279951</v>
      </c>
      <c r="H9" s="404">
        <f aca="true" t="shared" si="2" ref="H9:N9">H13+H64+H83+H96+H116+H139+H148+H158+H168+H177</f>
        <v>3503936793</v>
      </c>
      <c r="I9" s="404">
        <f t="shared" si="2"/>
        <v>0</v>
      </c>
      <c r="J9" s="404">
        <f t="shared" si="2"/>
        <v>32666392</v>
      </c>
      <c r="K9" s="405">
        <f t="shared" si="2"/>
        <v>432260389</v>
      </c>
      <c r="L9" s="404">
        <f t="shared" si="2"/>
        <v>3052037003</v>
      </c>
      <c r="M9" s="404">
        <f t="shared" si="2"/>
        <v>378968000</v>
      </c>
      <c r="N9" s="404">
        <f t="shared" si="2"/>
        <v>-378968000</v>
      </c>
      <c r="O9" s="404">
        <f>G9-I9-K9+M9</f>
        <v>378987562</v>
      </c>
      <c r="P9" s="406">
        <f>H9-J9-L9+N9</f>
        <v>40265398</v>
      </c>
      <c r="Q9" s="174"/>
    </row>
    <row r="10" spans="1:17" s="177" customFormat="1" ht="21.75" customHeight="1" hidden="1">
      <c r="A10" s="205"/>
      <c r="B10" s="255"/>
      <c r="C10" s="255"/>
      <c r="D10" s="255"/>
      <c r="E10" s="255"/>
      <c r="F10" s="300" t="s">
        <v>112</v>
      </c>
      <c r="G10" s="407">
        <f>G14+G65+G84+G97+G117+G140+G149+G159+G169+G178</f>
        <v>2511342208</v>
      </c>
      <c r="H10" s="407">
        <f aca="true" t="shared" si="3" ref="H10:N10">H14+H65+H84+H97+H117+H140+H149+H159+H169+H178</f>
        <v>57360377788</v>
      </c>
      <c r="I10" s="407">
        <f t="shared" si="3"/>
        <v>74492</v>
      </c>
      <c r="J10" s="407">
        <f t="shared" si="3"/>
        <v>2129959274</v>
      </c>
      <c r="K10" s="408">
        <f t="shared" si="3"/>
        <v>1604876376</v>
      </c>
      <c r="L10" s="407">
        <f t="shared" si="3"/>
        <v>50371075281</v>
      </c>
      <c r="M10" s="407">
        <f t="shared" si="3"/>
        <v>308763439</v>
      </c>
      <c r="N10" s="407">
        <f t="shared" si="3"/>
        <v>-308763439</v>
      </c>
      <c r="O10" s="407">
        <f>G10-I10-K10+M10</f>
        <v>1215154779</v>
      </c>
      <c r="P10" s="409">
        <f>H10-J10-L10+N10</f>
        <v>4550579794</v>
      </c>
      <c r="Q10" s="176"/>
    </row>
    <row r="11" spans="1:16" s="168" customFormat="1" ht="21.75" customHeight="1">
      <c r="A11" s="178"/>
      <c r="B11" s="256">
        <v>1</v>
      </c>
      <c r="C11" s="256"/>
      <c r="D11" s="256"/>
      <c r="E11" s="256"/>
      <c r="F11" s="332" t="s">
        <v>39</v>
      </c>
      <c r="G11" s="387">
        <f>G15+G21+G27+G36+G41+G46+G51+G56</f>
        <v>5376924</v>
      </c>
      <c r="H11" s="387">
        <f aca="true" t="shared" si="4" ref="H11:P11">H15+H21+H27+H36+H41+H46+H51+H56</f>
        <v>11950092839</v>
      </c>
      <c r="I11" s="387">
        <f t="shared" si="4"/>
        <v>0</v>
      </c>
      <c r="J11" s="387">
        <f t="shared" si="4"/>
        <v>928593258</v>
      </c>
      <c r="K11" s="392">
        <f t="shared" si="4"/>
        <v>5376924</v>
      </c>
      <c r="L11" s="387">
        <f t="shared" si="4"/>
        <v>9828371631</v>
      </c>
      <c r="M11" s="387">
        <f t="shared" si="4"/>
        <v>545684147</v>
      </c>
      <c r="N11" s="410">
        <f t="shared" si="4"/>
        <v>-545684147</v>
      </c>
      <c r="O11" s="387">
        <f t="shared" si="4"/>
        <v>545684147</v>
      </c>
      <c r="P11" s="393">
        <f t="shared" si="4"/>
        <v>647443803</v>
      </c>
    </row>
    <row r="12" spans="1:16" s="179" customFormat="1" ht="21" customHeight="1" hidden="1">
      <c r="A12" s="315"/>
      <c r="B12" s="186"/>
      <c r="C12" s="186"/>
      <c r="D12" s="186"/>
      <c r="E12" s="186"/>
      <c r="F12" s="302" t="s">
        <v>113</v>
      </c>
      <c r="G12" s="411">
        <f aca="true" t="shared" si="5" ref="G12:P12">SUM(G13:G14)</f>
        <v>5376924</v>
      </c>
      <c r="H12" s="411">
        <f t="shared" si="5"/>
        <v>11950092839</v>
      </c>
      <c r="I12" s="411">
        <f t="shared" si="5"/>
        <v>0</v>
      </c>
      <c r="J12" s="411">
        <f t="shared" si="5"/>
        <v>928593258</v>
      </c>
      <c r="K12" s="412">
        <f t="shared" si="5"/>
        <v>5376924</v>
      </c>
      <c r="L12" s="411">
        <f t="shared" si="5"/>
        <v>9828371631</v>
      </c>
      <c r="M12" s="411">
        <f t="shared" si="5"/>
        <v>545684147</v>
      </c>
      <c r="N12" s="411">
        <f t="shared" si="5"/>
        <v>-545684147</v>
      </c>
      <c r="O12" s="411">
        <f t="shared" si="5"/>
        <v>545684147</v>
      </c>
      <c r="P12" s="413">
        <f t="shared" si="5"/>
        <v>647443803</v>
      </c>
    </row>
    <row r="13" spans="1:17" s="181" customFormat="1" ht="21.75" customHeight="1" hidden="1">
      <c r="A13" s="187"/>
      <c r="B13" s="188"/>
      <c r="C13" s="188"/>
      <c r="D13" s="188"/>
      <c r="E13" s="188"/>
      <c r="F13" s="303" t="s">
        <v>94</v>
      </c>
      <c r="G13" s="414">
        <f>G19+G25+G31+G34+G39+G44+G49+G54+G60</f>
        <v>0</v>
      </c>
      <c r="H13" s="414">
        <f aca="true" t="shared" si="6" ref="H13:N13">H19+H25+H31+H34+H39+H44+H49+H54+H60</f>
        <v>597496089</v>
      </c>
      <c r="I13" s="414">
        <f t="shared" si="6"/>
        <v>0</v>
      </c>
      <c r="J13" s="414">
        <f t="shared" si="6"/>
        <v>11186644</v>
      </c>
      <c r="K13" s="415">
        <f t="shared" si="6"/>
        <v>0</v>
      </c>
      <c r="L13" s="414">
        <f t="shared" si="6"/>
        <v>203951270</v>
      </c>
      <c r="M13" s="414">
        <f t="shared" si="6"/>
        <v>378968000</v>
      </c>
      <c r="N13" s="414">
        <f t="shared" si="6"/>
        <v>-378968000</v>
      </c>
      <c r="O13" s="414">
        <f>G13-I13-K13+M13</f>
        <v>378968000</v>
      </c>
      <c r="P13" s="416">
        <f>H13-J13-L13+N13</f>
        <v>3390175</v>
      </c>
      <c r="Q13" s="180"/>
    </row>
    <row r="14" spans="1:17" s="183" customFormat="1" ht="21.75" customHeight="1" hidden="1">
      <c r="A14" s="190"/>
      <c r="B14" s="191"/>
      <c r="C14" s="191"/>
      <c r="D14" s="191"/>
      <c r="E14" s="191"/>
      <c r="F14" s="304" t="s">
        <v>99</v>
      </c>
      <c r="G14" s="417">
        <f>G20+G26+G32+G35+G40+G45+G50+G55+G61</f>
        <v>5376924</v>
      </c>
      <c r="H14" s="417">
        <f aca="true" t="shared" si="7" ref="H14:N14">H20+H26+H32+H35+H40+H45+H50+H55+H61</f>
        <v>11352596750</v>
      </c>
      <c r="I14" s="417">
        <f t="shared" si="7"/>
        <v>0</v>
      </c>
      <c r="J14" s="417">
        <f t="shared" si="7"/>
        <v>917406614</v>
      </c>
      <c r="K14" s="418">
        <f t="shared" si="7"/>
        <v>5376924</v>
      </c>
      <c r="L14" s="417">
        <f t="shared" si="7"/>
        <v>9624420361</v>
      </c>
      <c r="M14" s="417">
        <f t="shared" si="7"/>
        <v>166716147</v>
      </c>
      <c r="N14" s="417">
        <f t="shared" si="7"/>
        <v>-166716147</v>
      </c>
      <c r="O14" s="417">
        <f>G14-I14-K14+M14</f>
        <v>166716147</v>
      </c>
      <c r="P14" s="419">
        <f>H14-J14-L14+N14</f>
        <v>644053628</v>
      </c>
      <c r="Q14" s="182"/>
    </row>
    <row r="15" spans="1:16" s="107" customFormat="1" ht="21" customHeight="1">
      <c r="A15" s="206"/>
      <c r="B15" s="257"/>
      <c r="C15" s="257">
        <v>1</v>
      </c>
      <c r="D15" s="257"/>
      <c r="E15" s="257"/>
      <c r="F15" s="305" t="s">
        <v>114</v>
      </c>
      <c r="G15" s="420">
        <f aca="true" t="shared" si="8" ref="G15:P17">G16</f>
        <v>0</v>
      </c>
      <c r="H15" s="420">
        <f t="shared" si="8"/>
        <v>28829754</v>
      </c>
      <c r="I15" s="420">
        <f t="shared" si="8"/>
        <v>0</v>
      </c>
      <c r="J15" s="420">
        <f t="shared" si="8"/>
        <v>565793</v>
      </c>
      <c r="K15" s="421">
        <f t="shared" si="8"/>
        <v>0</v>
      </c>
      <c r="L15" s="420">
        <f t="shared" si="8"/>
        <v>28263961</v>
      </c>
      <c r="M15" s="422">
        <f t="shared" si="8"/>
        <v>0</v>
      </c>
      <c r="N15" s="423">
        <f t="shared" si="8"/>
        <v>0</v>
      </c>
      <c r="O15" s="420">
        <f t="shared" si="8"/>
        <v>0</v>
      </c>
      <c r="P15" s="424">
        <f t="shared" si="8"/>
        <v>0</v>
      </c>
    </row>
    <row r="16" spans="1:16" s="107" customFormat="1" ht="21" customHeight="1">
      <c r="A16" s="206"/>
      <c r="B16" s="257"/>
      <c r="C16" s="257"/>
      <c r="D16" s="257"/>
      <c r="E16" s="257"/>
      <c r="F16" s="306" t="s">
        <v>41</v>
      </c>
      <c r="G16" s="420">
        <f t="shared" si="8"/>
        <v>0</v>
      </c>
      <c r="H16" s="420">
        <f t="shared" si="8"/>
        <v>28829754</v>
      </c>
      <c r="I16" s="420">
        <f t="shared" si="8"/>
        <v>0</v>
      </c>
      <c r="J16" s="420">
        <f t="shared" si="8"/>
        <v>565793</v>
      </c>
      <c r="K16" s="421">
        <f t="shared" si="8"/>
        <v>0</v>
      </c>
      <c r="L16" s="420">
        <f t="shared" si="8"/>
        <v>28263961</v>
      </c>
      <c r="M16" s="422">
        <f t="shared" si="8"/>
        <v>0</v>
      </c>
      <c r="N16" s="423">
        <f t="shared" si="8"/>
        <v>0</v>
      </c>
      <c r="O16" s="420">
        <f t="shared" si="8"/>
        <v>0</v>
      </c>
      <c r="P16" s="424">
        <f t="shared" si="8"/>
        <v>0</v>
      </c>
    </row>
    <row r="17" spans="1:16" s="109" customFormat="1" ht="21" customHeight="1">
      <c r="A17" s="206"/>
      <c r="B17" s="257"/>
      <c r="C17" s="257"/>
      <c r="D17" s="257">
        <v>1</v>
      </c>
      <c r="E17" s="257"/>
      <c r="F17" s="462" t="s">
        <v>154</v>
      </c>
      <c r="G17" s="425">
        <f t="shared" si="8"/>
        <v>0</v>
      </c>
      <c r="H17" s="425">
        <f t="shared" si="8"/>
        <v>28829754</v>
      </c>
      <c r="I17" s="425">
        <f t="shared" si="8"/>
        <v>0</v>
      </c>
      <c r="J17" s="425">
        <f t="shared" si="8"/>
        <v>565793</v>
      </c>
      <c r="K17" s="426">
        <f t="shared" si="8"/>
        <v>0</v>
      </c>
      <c r="L17" s="425">
        <f t="shared" si="8"/>
        <v>28263961</v>
      </c>
      <c r="M17" s="427">
        <f t="shared" si="8"/>
        <v>0</v>
      </c>
      <c r="N17" s="428">
        <f t="shared" si="8"/>
        <v>0</v>
      </c>
      <c r="O17" s="425">
        <f t="shared" si="8"/>
        <v>0</v>
      </c>
      <c r="P17" s="429">
        <f t="shared" si="8"/>
        <v>0</v>
      </c>
    </row>
    <row r="18" spans="1:17" s="114" customFormat="1" ht="21" customHeight="1">
      <c r="A18" s="178"/>
      <c r="B18" s="256"/>
      <c r="C18" s="256"/>
      <c r="D18" s="256"/>
      <c r="E18" s="256">
        <v>1</v>
      </c>
      <c r="F18" s="478" t="s">
        <v>181</v>
      </c>
      <c r="G18" s="430">
        <f>G19+G20</f>
        <v>0</v>
      </c>
      <c r="H18" s="430">
        <f aca="true" t="shared" si="9" ref="H18:N18">H19+H20</f>
        <v>28829754</v>
      </c>
      <c r="I18" s="430">
        <f t="shared" si="9"/>
        <v>0</v>
      </c>
      <c r="J18" s="430">
        <f t="shared" si="9"/>
        <v>565793</v>
      </c>
      <c r="K18" s="431">
        <f t="shared" si="9"/>
        <v>0</v>
      </c>
      <c r="L18" s="430">
        <f t="shared" si="9"/>
        <v>28263961</v>
      </c>
      <c r="M18" s="432">
        <f t="shared" si="9"/>
        <v>0</v>
      </c>
      <c r="N18" s="428">
        <f t="shared" si="9"/>
        <v>0</v>
      </c>
      <c r="O18" s="430">
        <f aca="true" t="shared" si="10" ref="O18:P20">G18-I18-K18+M18</f>
        <v>0</v>
      </c>
      <c r="P18" s="433">
        <f t="shared" si="10"/>
        <v>0</v>
      </c>
      <c r="Q18" s="113">
        <f>Q23</f>
        <v>0</v>
      </c>
    </row>
    <row r="19" spans="1:17" s="185" customFormat="1" ht="21.75" customHeight="1" hidden="1">
      <c r="A19" s="193"/>
      <c r="B19" s="194"/>
      <c r="C19" s="194"/>
      <c r="D19" s="194"/>
      <c r="E19" s="194"/>
      <c r="F19" s="309" t="s">
        <v>100</v>
      </c>
      <c r="G19" s="434">
        <v>0</v>
      </c>
      <c r="H19" s="434">
        <v>4156000</v>
      </c>
      <c r="I19" s="434">
        <v>0</v>
      </c>
      <c r="J19" s="434">
        <v>378983</v>
      </c>
      <c r="K19" s="435">
        <v>0</v>
      </c>
      <c r="L19" s="434">
        <v>3777017</v>
      </c>
      <c r="M19" s="434">
        <v>0</v>
      </c>
      <c r="N19" s="434">
        <f>-M19</f>
        <v>0</v>
      </c>
      <c r="O19" s="436">
        <f t="shared" si="10"/>
        <v>0</v>
      </c>
      <c r="P19" s="436">
        <f t="shared" si="10"/>
        <v>0</v>
      </c>
      <c r="Q19" s="184"/>
    </row>
    <row r="20" spans="1:17" s="117" customFormat="1" ht="21.75" customHeight="1" hidden="1">
      <c r="A20" s="170"/>
      <c r="B20" s="171"/>
      <c r="C20" s="171"/>
      <c r="D20" s="171"/>
      <c r="E20" s="171"/>
      <c r="F20" s="310" t="s">
        <v>99</v>
      </c>
      <c r="G20" s="437"/>
      <c r="H20" s="437">
        <v>24673754</v>
      </c>
      <c r="I20" s="437"/>
      <c r="J20" s="437">
        <v>186810</v>
      </c>
      <c r="K20" s="438"/>
      <c r="L20" s="437">
        <v>24486944</v>
      </c>
      <c r="M20" s="437"/>
      <c r="N20" s="437">
        <f>-M20</f>
        <v>0</v>
      </c>
      <c r="O20" s="439">
        <f t="shared" si="10"/>
        <v>0</v>
      </c>
      <c r="P20" s="439">
        <f t="shared" si="10"/>
        <v>0</v>
      </c>
      <c r="Q20" s="116"/>
    </row>
    <row r="21" spans="1:16" s="107" customFormat="1" ht="21.75" customHeight="1">
      <c r="A21" s="206"/>
      <c r="B21" s="257"/>
      <c r="C21" s="257">
        <v>2</v>
      </c>
      <c r="D21" s="257"/>
      <c r="E21" s="257"/>
      <c r="F21" s="305" t="s">
        <v>115</v>
      </c>
      <c r="G21" s="420">
        <f aca="true" t="shared" si="11" ref="G21:P23">G22</f>
        <v>0</v>
      </c>
      <c r="H21" s="420">
        <f t="shared" si="11"/>
        <v>444497185</v>
      </c>
      <c r="I21" s="420">
        <f t="shared" si="11"/>
        <v>0</v>
      </c>
      <c r="J21" s="420">
        <f t="shared" si="11"/>
        <v>132040773</v>
      </c>
      <c r="K21" s="421">
        <f t="shared" si="11"/>
        <v>0</v>
      </c>
      <c r="L21" s="420">
        <f t="shared" si="11"/>
        <v>127065530</v>
      </c>
      <c r="M21" s="422">
        <f t="shared" si="11"/>
        <v>0</v>
      </c>
      <c r="N21" s="423">
        <f t="shared" si="11"/>
        <v>0</v>
      </c>
      <c r="O21" s="420">
        <f t="shared" si="11"/>
        <v>0</v>
      </c>
      <c r="P21" s="424">
        <f t="shared" si="11"/>
        <v>185390882</v>
      </c>
    </row>
    <row r="22" spans="1:16" s="107" customFormat="1" ht="21" customHeight="1">
      <c r="A22" s="206"/>
      <c r="B22" s="257"/>
      <c r="C22" s="257"/>
      <c r="D22" s="257"/>
      <c r="E22" s="257"/>
      <c r="F22" s="306" t="s">
        <v>41</v>
      </c>
      <c r="G22" s="420">
        <f t="shared" si="11"/>
        <v>0</v>
      </c>
      <c r="H22" s="420">
        <f t="shared" si="11"/>
        <v>444497185</v>
      </c>
      <c r="I22" s="420">
        <f t="shared" si="11"/>
        <v>0</v>
      </c>
      <c r="J22" s="420">
        <f t="shared" si="11"/>
        <v>132040773</v>
      </c>
      <c r="K22" s="421">
        <f t="shared" si="11"/>
        <v>0</v>
      </c>
      <c r="L22" s="420">
        <f t="shared" si="11"/>
        <v>127065530</v>
      </c>
      <c r="M22" s="422">
        <f t="shared" si="11"/>
        <v>0</v>
      </c>
      <c r="N22" s="423">
        <f t="shared" si="11"/>
        <v>0</v>
      </c>
      <c r="O22" s="420">
        <f t="shared" si="11"/>
        <v>0</v>
      </c>
      <c r="P22" s="424">
        <f t="shared" si="11"/>
        <v>185390882</v>
      </c>
    </row>
    <row r="23" spans="1:16" s="109" customFormat="1" ht="21" customHeight="1">
      <c r="A23" s="206"/>
      <c r="B23" s="257"/>
      <c r="C23" s="257"/>
      <c r="D23" s="257">
        <v>1</v>
      </c>
      <c r="E23" s="257"/>
      <c r="F23" s="462" t="s">
        <v>182</v>
      </c>
      <c r="G23" s="425">
        <f t="shared" si="11"/>
        <v>0</v>
      </c>
      <c r="H23" s="425">
        <f t="shared" si="11"/>
        <v>444497185</v>
      </c>
      <c r="I23" s="425">
        <f t="shared" si="11"/>
        <v>0</v>
      </c>
      <c r="J23" s="425">
        <f t="shared" si="11"/>
        <v>132040773</v>
      </c>
      <c r="K23" s="426">
        <f t="shared" si="11"/>
        <v>0</v>
      </c>
      <c r="L23" s="425">
        <f t="shared" si="11"/>
        <v>127065530</v>
      </c>
      <c r="M23" s="427">
        <f t="shared" si="11"/>
        <v>0</v>
      </c>
      <c r="N23" s="428">
        <f t="shared" si="11"/>
        <v>0</v>
      </c>
      <c r="O23" s="425">
        <f t="shared" si="11"/>
        <v>0</v>
      </c>
      <c r="P23" s="429">
        <f t="shared" si="11"/>
        <v>185390882</v>
      </c>
    </row>
    <row r="24" spans="1:17" s="114" customFormat="1" ht="36" customHeight="1">
      <c r="A24" s="178"/>
      <c r="B24" s="256"/>
      <c r="C24" s="256"/>
      <c r="D24" s="256"/>
      <c r="E24" s="256">
        <v>1</v>
      </c>
      <c r="F24" s="464" t="s">
        <v>210</v>
      </c>
      <c r="G24" s="430">
        <f>G25+G26</f>
        <v>0</v>
      </c>
      <c r="H24" s="430">
        <f aca="true" t="shared" si="12" ref="H24:N24">H25+H26</f>
        <v>444497185</v>
      </c>
      <c r="I24" s="430">
        <f t="shared" si="12"/>
        <v>0</v>
      </c>
      <c r="J24" s="430">
        <f t="shared" si="12"/>
        <v>132040773</v>
      </c>
      <c r="K24" s="431">
        <f t="shared" si="12"/>
        <v>0</v>
      </c>
      <c r="L24" s="430">
        <f t="shared" si="12"/>
        <v>127065530</v>
      </c>
      <c r="M24" s="432">
        <f t="shared" si="12"/>
        <v>0</v>
      </c>
      <c r="N24" s="428">
        <f t="shared" si="12"/>
        <v>0</v>
      </c>
      <c r="O24" s="430">
        <f aca="true" t="shared" si="13" ref="O24:P26">G24-I24-K24+M24</f>
        <v>0</v>
      </c>
      <c r="P24" s="433">
        <f t="shared" si="13"/>
        <v>185390882</v>
      </c>
      <c r="Q24" s="113">
        <f>Q27</f>
        <v>20</v>
      </c>
    </row>
    <row r="25" spans="1:17" s="185" customFormat="1" ht="21.75" customHeight="1" hidden="1">
      <c r="A25" s="193"/>
      <c r="B25" s="194"/>
      <c r="C25" s="194"/>
      <c r="D25" s="194"/>
      <c r="E25" s="194"/>
      <c r="F25" s="309" t="s">
        <v>100</v>
      </c>
      <c r="G25" s="434"/>
      <c r="H25" s="434"/>
      <c r="I25" s="434"/>
      <c r="J25" s="434"/>
      <c r="K25" s="435"/>
      <c r="L25" s="434"/>
      <c r="M25" s="434"/>
      <c r="N25" s="434">
        <f>-M25</f>
        <v>0</v>
      </c>
      <c r="O25" s="436">
        <f t="shared" si="13"/>
        <v>0</v>
      </c>
      <c r="P25" s="436">
        <f t="shared" si="13"/>
        <v>0</v>
      </c>
      <c r="Q25" s="184"/>
    </row>
    <row r="26" spans="1:17" s="117" customFormat="1" ht="21.75" customHeight="1" hidden="1">
      <c r="A26" s="170"/>
      <c r="B26" s="171"/>
      <c r="C26" s="171"/>
      <c r="D26" s="171"/>
      <c r="E26" s="171"/>
      <c r="F26" s="310" t="s">
        <v>99</v>
      </c>
      <c r="G26" s="437">
        <v>0</v>
      </c>
      <c r="H26" s="437">
        <v>444497185</v>
      </c>
      <c r="I26" s="437">
        <v>0</v>
      </c>
      <c r="J26" s="437">
        <v>132040773</v>
      </c>
      <c r="K26" s="438">
        <v>0</v>
      </c>
      <c r="L26" s="437">
        <v>127065530</v>
      </c>
      <c r="M26" s="437">
        <v>0</v>
      </c>
      <c r="N26" s="437">
        <v>0</v>
      </c>
      <c r="O26" s="439">
        <f t="shared" si="13"/>
        <v>0</v>
      </c>
      <c r="P26" s="439">
        <f t="shared" si="13"/>
        <v>185390882</v>
      </c>
      <c r="Q26" s="116"/>
    </row>
    <row r="27" spans="1:17" s="110" customFormat="1" ht="21" customHeight="1">
      <c r="A27" s="206"/>
      <c r="B27" s="257"/>
      <c r="C27" s="257">
        <v>3</v>
      </c>
      <c r="D27" s="257"/>
      <c r="E27" s="257"/>
      <c r="F27" s="305" t="s">
        <v>116</v>
      </c>
      <c r="G27" s="420">
        <f>G28</f>
        <v>0</v>
      </c>
      <c r="H27" s="420">
        <f>H28</f>
        <v>3559178763</v>
      </c>
      <c r="I27" s="420">
        <f aca="true" t="shared" si="14" ref="I27:N27">I28</f>
        <v>0</v>
      </c>
      <c r="J27" s="420">
        <f t="shared" si="14"/>
        <v>94856815</v>
      </c>
      <c r="K27" s="421">
        <f t="shared" si="14"/>
        <v>0</v>
      </c>
      <c r="L27" s="420">
        <f t="shared" si="14"/>
        <v>3206121344</v>
      </c>
      <c r="M27" s="422">
        <f t="shared" si="14"/>
        <v>0</v>
      </c>
      <c r="N27" s="423">
        <f t="shared" si="14"/>
        <v>0</v>
      </c>
      <c r="O27" s="420">
        <f>O28</f>
        <v>0</v>
      </c>
      <c r="P27" s="424">
        <f>P28</f>
        <v>258200604</v>
      </c>
      <c r="Q27" s="106">
        <f>Q28+Q30</f>
        <v>20</v>
      </c>
    </row>
    <row r="28" spans="1:17" s="110" customFormat="1" ht="21" customHeight="1">
      <c r="A28" s="206"/>
      <c r="B28" s="257"/>
      <c r="C28" s="257"/>
      <c r="D28" s="257"/>
      <c r="E28" s="257"/>
      <c r="F28" s="306" t="s">
        <v>41</v>
      </c>
      <c r="G28" s="420">
        <f aca="true" t="shared" si="15" ref="G28:Q28">G29</f>
        <v>0</v>
      </c>
      <c r="H28" s="420">
        <f t="shared" si="15"/>
        <v>3559178763</v>
      </c>
      <c r="I28" s="420">
        <f t="shared" si="15"/>
        <v>0</v>
      </c>
      <c r="J28" s="420">
        <f t="shared" si="15"/>
        <v>94856815</v>
      </c>
      <c r="K28" s="421">
        <f t="shared" si="15"/>
        <v>0</v>
      </c>
      <c r="L28" s="420">
        <f t="shared" si="15"/>
        <v>3206121344</v>
      </c>
      <c r="M28" s="422">
        <f t="shared" si="15"/>
        <v>0</v>
      </c>
      <c r="N28" s="423">
        <f t="shared" si="15"/>
        <v>0</v>
      </c>
      <c r="O28" s="420">
        <f t="shared" si="15"/>
        <v>0</v>
      </c>
      <c r="P28" s="424">
        <f t="shared" si="15"/>
        <v>258200604</v>
      </c>
      <c r="Q28" s="106">
        <f t="shared" si="15"/>
        <v>10</v>
      </c>
    </row>
    <row r="29" spans="1:17" s="111" customFormat="1" ht="21" customHeight="1">
      <c r="A29" s="206"/>
      <c r="B29" s="257"/>
      <c r="C29" s="257"/>
      <c r="D29" s="257">
        <v>1</v>
      </c>
      <c r="E29" s="257"/>
      <c r="F29" s="462" t="s">
        <v>183</v>
      </c>
      <c r="G29" s="425">
        <f>G30+G33</f>
        <v>0</v>
      </c>
      <c r="H29" s="425">
        <f aca="true" t="shared" si="16" ref="H29:N29">H30+H33</f>
        <v>3559178763</v>
      </c>
      <c r="I29" s="425">
        <f t="shared" si="16"/>
        <v>0</v>
      </c>
      <c r="J29" s="425">
        <f t="shared" si="16"/>
        <v>94856815</v>
      </c>
      <c r="K29" s="426">
        <f t="shared" si="16"/>
        <v>0</v>
      </c>
      <c r="L29" s="425">
        <f t="shared" si="16"/>
        <v>3206121344</v>
      </c>
      <c r="M29" s="425">
        <f t="shared" si="16"/>
        <v>0</v>
      </c>
      <c r="N29" s="428">
        <f t="shared" si="16"/>
        <v>0</v>
      </c>
      <c r="O29" s="425">
        <f>O30+O33</f>
        <v>0</v>
      </c>
      <c r="P29" s="429">
        <f>P30+P33</f>
        <v>258200604</v>
      </c>
      <c r="Q29" s="108">
        <v>10</v>
      </c>
    </row>
    <row r="30" spans="1:17" s="115" customFormat="1" ht="36" customHeight="1">
      <c r="A30" s="178"/>
      <c r="B30" s="256"/>
      <c r="C30" s="256"/>
      <c r="D30" s="256"/>
      <c r="E30" s="256">
        <v>1</v>
      </c>
      <c r="F30" s="464" t="s">
        <v>208</v>
      </c>
      <c r="G30" s="430">
        <f aca="true" t="shared" si="17" ref="G30:N30">G31+G32</f>
        <v>0</v>
      </c>
      <c r="H30" s="430">
        <f t="shared" si="17"/>
        <v>513548562</v>
      </c>
      <c r="I30" s="430">
        <f t="shared" si="17"/>
        <v>0</v>
      </c>
      <c r="J30" s="430">
        <f t="shared" si="17"/>
        <v>20295461</v>
      </c>
      <c r="K30" s="431">
        <f t="shared" si="17"/>
        <v>0</v>
      </c>
      <c r="L30" s="430">
        <f t="shared" si="17"/>
        <v>458124149</v>
      </c>
      <c r="M30" s="432">
        <f t="shared" si="17"/>
        <v>0</v>
      </c>
      <c r="N30" s="428">
        <f t="shared" si="17"/>
        <v>0</v>
      </c>
      <c r="O30" s="430">
        <f aca="true" t="shared" si="18" ref="O30:P32">G30-I30-K30+M30</f>
        <v>0</v>
      </c>
      <c r="P30" s="433">
        <f t="shared" si="18"/>
        <v>35128952</v>
      </c>
      <c r="Q30" s="113">
        <f>Q62</f>
        <v>10</v>
      </c>
    </row>
    <row r="31" spans="1:17" s="185" customFormat="1" ht="21.75" customHeight="1" hidden="1">
      <c r="A31" s="193"/>
      <c r="B31" s="194"/>
      <c r="C31" s="194"/>
      <c r="D31" s="194"/>
      <c r="E31" s="194"/>
      <c r="F31" s="309" t="s">
        <v>100</v>
      </c>
      <c r="G31" s="434">
        <v>0</v>
      </c>
      <c r="H31" s="434">
        <v>76438229</v>
      </c>
      <c r="I31" s="434">
        <v>0</v>
      </c>
      <c r="J31" s="434">
        <v>676981</v>
      </c>
      <c r="K31" s="435">
        <v>0</v>
      </c>
      <c r="L31" s="434">
        <v>75761248</v>
      </c>
      <c r="M31" s="434">
        <v>0</v>
      </c>
      <c r="N31" s="434">
        <f>-M31</f>
        <v>0</v>
      </c>
      <c r="O31" s="436">
        <f t="shared" si="18"/>
        <v>0</v>
      </c>
      <c r="P31" s="436">
        <f t="shared" si="18"/>
        <v>0</v>
      </c>
      <c r="Q31" s="184"/>
    </row>
    <row r="32" spans="1:17" s="117" customFormat="1" ht="21.75" customHeight="1" hidden="1">
      <c r="A32" s="170"/>
      <c r="B32" s="171"/>
      <c r="C32" s="171"/>
      <c r="D32" s="171"/>
      <c r="E32" s="171"/>
      <c r="F32" s="310" t="s">
        <v>99</v>
      </c>
      <c r="G32" s="437">
        <v>0</v>
      </c>
      <c r="H32" s="437">
        <v>437110333</v>
      </c>
      <c r="I32" s="437">
        <v>0</v>
      </c>
      <c r="J32" s="437">
        <v>19618480</v>
      </c>
      <c r="K32" s="438">
        <v>0</v>
      </c>
      <c r="L32" s="437">
        <v>382362901</v>
      </c>
      <c r="M32" s="437">
        <v>0</v>
      </c>
      <c r="N32" s="437">
        <f>-M32</f>
        <v>0</v>
      </c>
      <c r="O32" s="439">
        <f t="shared" si="18"/>
        <v>0</v>
      </c>
      <c r="P32" s="439">
        <f t="shared" si="18"/>
        <v>35128952</v>
      </c>
      <c r="Q32" s="116"/>
    </row>
    <row r="33" spans="1:17" s="114" customFormat="1" ht="21.75" customHeight="1">
      <c r="A33" s="264"/>
      <c r="B33" s="263"/>
      <c r="C33" s="263"/>
      <c r="D33" s="263"/>
      <c r="E33" s="263">
        <v>2</v>
      </c>
      <c r="F33" s="463" t="s">
        <v>209</v>
      </c>
      <c r="G33" s="430">
        <f aca="true" t="shared" si="19" ref="G33:N33">SUM(G34:G35)</f>
        <v>0</v>
      </c>
      <c r="H33" s="430">
        <f t="shared" si="19"/>
        <v>3045630201</v>
      </c>
      <c r="I33" s="430">
        <f t="shared" si="19"/>
        <v>0</v>
      </c>
      <c r="J33" s="430">
        <f t="shared" si="19"/>
        <v>74561354</v>
      </c>
      <c r="K33" s="431">
        <f t="shared" si="19"/>
        <v>0</v>
      </c>
      <c r="L33" s="430">
        <f t="shared" si="19"/>
        <v>2747997195</v>
      </c>
      <c r="M33" s="430">
        <f t="shared" si="19"/>
        <v>0</v>
      </c>
      <c r="N33" s="428">
        <f t="shared" si="19"/>
        <v>0</v>
      </c>
      <c r="O33" s="433">
        <f aca="true" t="shared" si="20" ref="O33:P35">G33-I33-K33+M33</f>
        <v>0</v>
      </c>
      <c r="P33" s="433">
        <f t="shared" si="20"/>
        <v>223071652</v>
      </c>
      <c r="Q33" s="113"/>
    </row>
    <row r="34" spans="1:17" s="185" customFormat="1" ht="21.75" customHeight="1" hidden="1">
      <c r="A34" s="193"/>
      <c r="B34" s="194"/>
      <c r="C34" s="194"/>
      <c r="D34" s="194"/>
      <c r="E34" s="194"/>
      <c r="F34" s="309" t="s">
        <v>100</v>
      </c>
      <c r="G34" s="434"/>
      <c r="H34" s="434">
        <v>93215860</v>
      </c>
      <c r="I34" s="434"/>
      <c r="J34" s="434">
        <v>10130680</v>
      </c>
      <c r="K34" s="435"/>
      <c r="L34" s="434">
        <v>80346005</v>
      </c>
      <c r="M34" s="434"/>
      <c r="N34" s="434">
        <f>-M34</f>
        <v>0</v>
      </c>
      <c r="O34" s="436">
        <f t="shared" si="20"/>
        <v>0</v>
      </c>
      <c r="P34" s="436">
        <f t="shared" si="20"/>
        <v>2739175</v>
      </c>
      <c r="Q34" s="184"/>
    </row>
    <row r="35" spans="1:17" s="117" customFormat="1" ht="21.75" customHeight="1" hidden="1">
      <c r="A35" s="170"/>
      <c r="B35" s="171"/>
      <c r="C35" s="171"/>
      <c r="D35" s="171"/>
      <c r="E35" s="171"/>
      <c r="F35" s="310" t="s">
        <v>99</v>
      </c>
      <c r="G35" s="437"/>
      <c r="H35" s="437">
        <v>2952414341</v>
      </c>
      <c r="I35" s="437"/>
      <c r="J35" s="437">
        <v>64430674</v>
      </c>
      <c r="K35" s="438"/>
      <c r="L35" s="437">
        <v>2667651190</v>
      </c>
      <c r="M35" s="437"/>
      <c r="N35" s="437">
        <f>-M35</f>
        <v>0</v>
      </c>
      <c r="O35" s="439">
        <f t="shared" si="20"/>
        <v>0</v>
      </c>
      <c r="P35" s="439">
        <f t="shared" si="20"/>
        <v>220332477</v>
      </c>
      <c r="Q35" s="116"/>
    </row>
    <row r="36" spans="1:17" s="321" customFormat="1" ht="21.75" customHeight="1">
      <c r="A36" s="318"/>
      <c r="B36" s="319"/>
      <c r="C36" s="263">
        <v>4</v>
      </c>
      <c r="D36" s="319"/>
      <c r="E36" s="319"/>
      <c r="F36" s="305" t="s">
        <v>179</v>
      </c>
      <c r="G36" s="440">
        <f>G37</f>
        <v>0</v>
      </c>
      <c r="H36" s="440">
        <f aca="true" t="shared" si="21" ref="H36:N37">H37</f>
        <v>27660000</v>
      </c>
      <c r="I36" s="440">
        <f t="shared" si="21"/>
        <v>0</v>
      </c>
      <c r="J36" s="440">
        <f t="shared" si="21"/>
        <v>0</v>
      </c>
      <c r="K36" s="441">
        <f t="shared" si="21"/>
        <v>0</v>
      </c>
      <c r="L36" s="440">
        <f t="shared" si="21"/>
        <v>27660000</v>
      </c>
      <c r="M36" s="440">
        <f t="shared" si="21"/>
        <v>0</v>
      </c>
      <c r="N36" s="423">
        <f t="shared" si="21"/>
        <v>0</v>
      </c>
      <c r="O36" s="440">
        <f>O37</f>
        <v>0</v>
      </c>
      <c r="P36" s="442">
        <f>P37</f>
        <v>0</v>
      </c>
      <c r="Q36" s="320"/>
    </row>
    <row r="37" spans="1:17" s="321" customFormat="1" ht="22.5" customHeight="1">
      <c r="A37" s="318"/>
      <c r="B37" s="319"/>
      <c r="C37" s="319"/>
      <c r="D37" s="319"/>
      <c r="E37" s="319"/>
      <c r="F37" s="306" t="s">
        <v>180</v>
      </c>
      <c r="G37" s="440">
        <f>G38</f>
        <v>0</v>
      </c>
      <c r="H37" s="440">
        <f t="shared" si="21"/>
        <v>27660000</v>
      </c>
      <c r="I37" s="440">
        <f t="shared" si="21"/>
        <v>0</v>
      </c>
      <c r="J37" s="440">
        <f t="shared" si="21"/>
        <v>0</v>
      </c>
      <c r="K37" s="441">
        <f t="shared" si="21"/>
        <v>0</v>
      </c>
      <c r="L37" s="440">
        <f t="shared" si="21"/>
        <v>27660000</v>
      </c>
      <c r="M37" s="440">
        <f t="shared" si="21"/>
        <v>0</v>
      </c>
      <c r="N37" s="423">
        <f t="shared" si="21"/>
        <v>0</v>
      </c>
      <c r="O37" s="440">
        <f>O38</f>
        <v>0</v>
      </c>
      <c r="P37" s="442">
        <f>P38</f>
        <v>0</v>
      </c>
      <c r="Q37" s="320"/>
    </row>
    <row r="38" spans="1:17" s="262" customFormat="1" ht="38.25" customHeight="1">
      <c r="A38" s="264"/>
      <c r="B38" s="263"/>
      <c r="C38" s="263"/>
      <c r="D38" s="263">
        <v>1</v>
      </c>
      <c r="E38" s="263"/>
      <c r="F38" s="462" t="s">
        <v>184</v>
      </c>
      <c r="G38" s="430">
        <f>SUM(G39:G40)</f>
        <v>0</v>
      </c>
      <c r="H38" s="430">
        <f aca="true" t="shared" si="22" ref="H38:N38">SUM(H39:H40)</f>
        <v>27660000</v>
      </c>
      <c r="I38" s="430">
        <f t="shared" si="22"/>
        <v>0</v>
      </c>
      <c r="J38" s="430">
        <f t="shared" si="22"/>
        <v>0</v>
      </c>
      <c r="K38" s="431">
        <f t="shared" si="22"/>
        <v>0</v>
      </c>
      <c r="L38" s="430">
        <f t="shared" si="22"/>
        <v>27660000</v>
      </c>
      <c r="M38" s="430">
        <f t="shared" si="22"/>
        <v>0</v>
      </c>
      <c r="N38" s="428">
        <f t="shared" si="22"/>
        <v>0</v>
      </c>
      <c r="O38" s="433">
        <f aca="true" t="shared" si="23" ref="O38:P40">G38-I38-K38+M38</f>
        <v>0</v>
      </c>
      <c r="P38" s="433">
        <f t="shared" si="23"/>
        <v>0</v>
      </c>
      <c r="Q38" s="261"/>
    </row>
    <row r="39" spans="1:17" s="185" customFormat="1" ht="21.75" customHeight="1" hidden="1">
      <c r="A39" s="193"/>
      <c r="B39" s="194"/>
      <c r="C39" s="194"/>
      <c r="D39" s="194"/>
      <c r="E39" s="194"/>
      <c r="F39" s="309" t="s">
        <v>100</v>
      </c>
      <c r="G39" s="434"/>
      <c r="H39" s="434">
        <v>27660000</v>
      </c>
      <c r="I39" s="434"/>
      <c r="J39" s="434"/>
      <c r="K39" s="435"/>
      <c r="L39" s="434">
        <v>27660000</v>
      </c>
      <c r="M39" s="434"/>
      <c r="N39" s="434">
        <f>-M39</f>
        <v>0</v>
      </c>
      <c r="O39" s="436">
        <f t="shared" si="23"/>
        <v>0</v>
      </c>
      <c r="P39" s="436">
        <f t="shared" si="23"/>
        <v>0</v>
      </c>
      <c r="Q39" s="184"/>
    </row>
    <row r="40" spans="1:17" s="117" customFormat="1" ht="21.75" customHeight="1" hidden="1">
      <c r="A40" s="170"/>
      <c r="B40" s="171"/>
      <c r="C40" s="171"/>
      <c r="D40" s="171"/>
      <c r="E40" s="171"/>
      <c r="F40" s="310" t="s">
        <v>99</v>
      </c>
      <c r="G40" s="437"/>
      <c r="H40" s="437">
        <v>0</v>
      </c>
      <c r="I40" s="437"/>
      <c r="J40" s="437"/>
      <c r="K40" s="438"/>
      <c r="L40" s="437"/>
      <c r="M40" s="437"/>
      <c r="N40" s="437">
        <f>-M40</f>
        <v>0</v>
      </c>
      <c r="O40" s="439">
        <f t="shared" si="23"/>
        <v>0</v>
      </c>
      <c r="P40" s="439">
        <f t="shared" si="23"/>
        <v>0</v>
      </c>
      <c r="Q40" s="116"/>
    </row>
    <row r="41" spans="1:17" s="262" customFormat="1" ht="22.5" customHeight="1">
      <c r="A41" s="259"/>
      <c r="B41" s="260"/>
      <c r="C41" s="263">
        <v>5</v>
      </c>
      <c r="D41" s="263"/>
      <c r="E41" s="263"/>
      <c r="F41" s="305" t="s">
        <v>155</v>
      </c>
      <c r="G41" s="430">
        <f>G42</f>
        <v>0</v>
      </c>
      <c r="H41" s="440">
        <f aca="true" t="shared" si="24" ref="H41:N42">H42</f>
        <v>2076296968</v>
      </c>
      <c r="I41" s="430">
        <f t="shared" si="24"/>
        <v>0</v>
      </c>
      <c r="J41" s="440">
        <f t="shared" si="24"/>
        <v>412180564</v>
      </c>
      <c r="K41" s="431">
        <f t="shared" si="24"/>
        <v>0</v>
      </c>
      <c r="L41" s="440">
        <f t="shared" si="24"/>
        <v>1659967966</v>
      </c>
      <c r="M41" s="430">
        <f t="shared" si="24"/>
        <v>0</v>
      </c>
      <c r="N41" s="423">
        <f t="shared" si="24"/>
        <v>0</v>
      </c>
      <c r="O41" s="430">
        <f>O42</f>
        <v>0</v>
      </c>
      <c r="P41" s="442">
        <f>P42</f>
        <v>4148438</v>
      </c>
      <c r="Q41" s="261"/>
    </row>
    <row r="42" spans="1:17" s="262" customFormat="1" ht="22.5" customHeight="1">
      <c r="A42" s="259"/>
      <c r="B42" s="260"/>
      <c r="C42" s="263"/>
      <c r="D42" s="263"/>
      <c r="E42" s="263"/>
      <c r="F42" s="306" t="s">
        <v>156</v>
      </c>
      <c r="G42" s="430">
        <f>G43</f>
        <v>0</v>
      </c>
      <c r="H42" s="440">
        <f t="shared" si="24"/>
        <v>2076296968</v>
      </c>
      <c r="I42" s="430">
        <f t="shared" si="24"/>
        <v>0</v>
      </c>
      <c r="J42" s="440">
        <f t="shared" si="24"/>
        <v>412180564</v>
      </c>
      <c r="K42" s="431">
        <f t="shared" si="24"/>
        <v>0</v>
      </c>
      <c r="L42" s="440">
        <f t="shared" si="24"/>
        <v>1659967966</v>
      </c>
      <c r="M42" s="430">
        <f t="shared" si="24"/>
        <v>0</v>
      </c>
      <c r="N42" s="423">
        <f t="shared" si="24"/>
        <v>0</v>
      </c>
      <c r="O42" s="430">
        <f>O43</f>
        <v>0</v>
      </c>
      <c r="P42" s="442">
        <f>P43</f>
        <v>4148438</v>
      </c>
      <c r="Q42" s="261"/>
    </row>
    <row r="43" spans="1:17" s="262" customFormat="1" ht="37.5" customHeight="1">
      <c r="A43" s="259"/>
      <c r="B43" s="260"/>
      <c r="C43" s="263"/>
      <c r="D43" s="263">
        <v>1</v>
      </c>
      <c r="E43" s="263"/>
      <c r="F43" s="462" t="s">
        <v>185</v>
      </c>
      <c r="G43" s="430">
        <f>SUM(G44:G45)</f>
        <v>0</v>
      </c>
      <c r="H43" s="430">
        <f aca="true" t="shared" si="25" ref="H43:N43">SUM(H44:H45)</f>
        <v>2076296968</v>
      </c>
      <c r="I43" s="430">
        <f t="shared" si="25"/>
        <v>0</v>
      </c>
      <c r="J43" s="430">
        <f t="shared" si="25"/>
        <v>412180564</v>
      </c>
      <c r="K43" s="431">
        <f t="shared" si="25"/>
        <v>0</v>
      </c>
      <c r="L43" s="430">
        <f t="shared" si="25"/>
        <v>1659967966</v>
      </c>
      <c r="M43" s="430">
        <f t="shared" si="25"/>
        <v>0</v>
      </c>
      <c r="N43" s="428">
        <f t="shared" si="25"/>
        <v>0</v>
      </c>
      <c r="O43" s="433">
        <f aca="true" t="shared" si="26" ref="O43:P45">G43-I43-K43+M43</f>
        <v>0</v>
      </c>
      <c r="P43" s="433">
        <f t="shared" si="26"/>
        <v>4148438</v>
      </c>
      <c r="Q43" s="261"/>
    </row>
    <row r="44" spans="1:17" s="185" customFormat="1" ht="21.75" customHeight="1" hidden="1">
      <c r="A44" s="193"/>
      <c r="B44" s="194"/>
      <c r="C44" s="265"/>
      <c r="D44" s="265"/>
      <c r="E44" s="265"/>
      <c r="F44" s="309" t="s">
        <v>100</v>
      </c>
      <c r="G44" s="434"/>
      <c r="H44" s="434"/>
      <c r="I44" s="434"/>
      <c r="J44" s="434"/>
      <c r="K44" s="435"/>
      <c r="L44" s="434"/>
      <c r="M44" s="434"/>
      <c r="N44" s="434">
        <f>-M44</f>
        <v>0</v>
      </c>
      <c r="O44" s="436">
        <f t="shared" si="26"/>
        <v>0</v>
      </c>
      <c r="P44" s="436">
        <f t="shared" si="26"/>
        <v>0</v>
      </c>
      <c r="Q44" s="184"/>
    </row>
    <row r="45" spans="1:17" s="117" customFormat="1" ht="21.75" customHeight="1" hidden="1">
      <c r="A45" s="170"/>
      <c r="B45" s="171"/>
      <c r="C45" s="266"/>
      <c r="D45" s="266"/>
      <c r="E45" s="266"/>
      <c r="F45" s="310" t="s">
        <v>99</v>
      </c>
      <c r="G45" s="437"/>
      <c r="H45" s="437">
        <v>2076296968</v>
      </c>
      <c r="I45" s="437"/>
      <c r="J45" s="437">
        <v>412180564</v>
      </c>
      <c r="K45" s="438"/>
      <c r="L45" s="437">
        <v>1659967966</v>
      </c>
      <c r="M45" s="437"/>
      <c r="N45" s="437">
        <f>-M45</f>
        <v>0</v>
      </c>
      <c r="O45" s="439">
        <f t="shared" si="26"/>
        <v>0</v>
      </c>
      <c r="P45" s="439">
        <f t="shared" si="26"/>
        <v>4148438</v>
      </c>
      <c r="Q45" s="116"/>
    </row>
    <row r="46" spans="1:17" s="262" customFormat="1" ht="24" customHeight="1">
      <c r="A46" s="259"/>
      <c r="B46" s="260"/>
      <c r="C46" s="263">
        <v>6</v>
      </c>
      <c r="D46" s="263"/>
      <c r="E46" s="263"/>
      <c r="F46" s="305" t="s">
        <v>157</v>
      </c>
      <c r="G46" s="440">
        <f>G47</f>
        <v>5376924</v>
      </c>
      <c r="H46" s="440">
        <f aca="true" t="shared" si="27" ref="H46:P47">H47</f>
        <v>128945399</v>
      </c>
      <c r="I46" s="430">
        <f t="shared" si="27"/>
        <v>0</v>
      </c>
      <c r="J46" s="440">
        <f t="shared" si="27"/>
        <v>685642</v>
      </c>
      <c r="K46" s="441">
        <f t="shared" si="27"/>
        <v>5376924</v>
      </c>
      <c r="L46" s="440">
        <f t="shared" si="27"/>
        <v>128259757</v>
      </c>
      <c r="M46" s="430">
        <f t="shared" si="27"/>
        <v>0</v>
      </c>
      <c r="N46" s="423">
        <f t="shared" si="27"/>
        <v>0</v>
      </c>
      <c r="O46" s="430">
        <f t="shared" si="27"/>
        <v>0</v>
      </c>
      <c r="P46" s="433">
        <f t="shared" si="27"/>
        <v>0</v>
      </c>
      <c r="Q46" s="261"/>
    </row>
    <row r="47" spans="1:17" s="262" customFormat="1" ht="22.5" customHeight="1">
      <c r="A47" s="259"/>
      <c r="B47" s="260"/>
      <c r="C47" s="263"/>
      <c r="D47" s="263"/>
      <c r="E47" s="263"/>
      <c r="F47" s="306" t="s">
        <v>158</v>
      </c>
      <c r="G47" s="440">
        <f>G48</f>
        <v>5376924</v>
      </c>
      <c r="H47" s="440">
        <f t="shared" si="27"/>
        <v>128945399</v>
      </c>
      <c r="I47" s="430">
        <f t="shared" si="27"/>
        <v>0</v>
      </c>
      <c r="J47" s="440">
        <f t="shared" si="27"/>
        <v>685642</v>
      </c>
      <c r="K47" s="441">
        <f t="shared" si="27"/>
        <v>5376924</v>
      </c>
      <c r="L47" s="440">
        <f t="shared" si="27"/>
        <v>128259757</v>
      </c>
      <c r="M47" s="430">
        <f t="shared" si="27"/>
        <v>0</v>
      </c>
      <c r="N47" s="423">
        <f t="shared" si="27"/>
        <v>0</v>
      </c>
      <c r="O47" s="430">
        <f t="shared" si="27"/>
        <v>0</v>
      </c>
      <c r="P47" s="433">
        <f t="shared" si="27"/>
        <v>0</v>
      </c>
      <c r="Q47" s="261"/>
    </row>
    <row r="48" spans="1:17" s="262" customFormat="1" ht="37.5" customHeight="1">
      <c r="A48" s="259"/>
      <c r="B48" s="260"/>
      <c r="C48" s="263"/>
      <c r="D48" s="263">
        <v>1</v>
      </c>
      <c r="E48" s="263"/>
      <c r="F48" s="462" t="s">
        <v>186</v>
      </c>
      <c r="G48" s="430">
        <f>SUM(G49:G50)</f>
        <v>5376924</v>
      </c>
      <c r="H48" s="430">
        <f aca="true" t="shared" si="28" ref="H48:N48">SUM(H49:H50)</f>
        <v>128945399</v>
      </c>
      <c r="I48" s="430">
        <f t="shared" si="28"/>
        <v>0</v>
      </c>
      <c r="J48" s="430">
        <f t="shared" si="28"/>
        <v>685642</v>
      </c>
      <c r="K48" s="431">
        <f t="shared" si="28"/>
        <v>5376924</v>
      </c>
      <c r="L48" s="430">
        <f t="shared" si="28"/>
        <v>128259757</v>
      </c>
      <c r="M48" s="430">
        <f t="shared" si="28"/>
        <v>0</v>
      </c>
      <c r="N48" s="428">
        <f t="shared" si="28"/>
        <v>0</v>
      </c>
      <c r="O48" s="430">
        <f aca="true" t="shared" si="29" ref="O48:P50">G48-I48-K48+M48</f>
        <v>0</v>
      </c>
      <c r="P48" s="433">
        <f t="shared" si="29"/>
        <v>0</v>
      </c>
      <c r="Q48" s="261"/>
    </row>
    <row r="49" spans="1:17" s="185" customFormat="1" ht="21.75" customHeight="1" hidden="1">
      <c r="A49" s="193"/>
      <c r="B49" s="194"/>
      <c r="C49" s="265"/>
      <c r="D49" s="265"/>
      <c r="E49" s="265"/>
      <c r="F49" s="309" t="s">
        <v>100</v>
      </c>
      <c r="G49" s="434">
        <v>0</v>
      </c>
      <c r="H49" s="434"/>
      <c r="I49" s="434"/>
      <c r="J49" s="434"/>
      <c r="K49" s="435"/>
      <c r="L49" s="434"/>
      <c r="M49" s="434"/>
      <c r="N49" s="434">
        <f>-M49</f>
        <v>0</v>
      </c>
      <c r="O49" s="436">
        <f t="shared" si="29"/>
        <v>0</v>
      </c>
      <c r="P49" s="436">
        <f t="shared" si="29"/>
        <v>0</v>
      </c>
      <c r="Q49" s="184"/>
    </row>
    <row r="50" spans="1:17" s="117" customFormat="1" ht="21.75" customHeight="1" hidden="1">
      <c r="A50" s="170"/>
      <c r="B50" s="171"/>
      <c r="C50" s="266"/>
      <c r="D50" s="266"/>
      <c r="E50" s="266"/>
      <c r="F50" s="310" t="s">
        <v>99</v>
      </c>
      <c r="G50" s="437">
        <v>5376924</v>
      </c>
      <c r="H50" s="437">
        <v>128945399</v>
      </c>
      <c r="I50" s="437"/>
      <c r="J50" s="437">
        <v>685642</v>
      </c>
      <c r="K50" s="438">
        <v>5376924</v>
      </c>
      <c r="L50" s="437">
        <v>128259757</v>
      </c>
      <c r="M50" s="437"/>
      <c r="N50" s="437">
        <f>-M50</f>
        <v>0</v>
      </c>
      <c r="O50" s="439">
        <f t="shared" si="29"/>
        <v>0</v>
      </c>
      <c r="P50" s="439">
        <f t="shared" si="29"/>
        <v>0</v>
      </c>
      <c r="Q50" s="116"/>
    </row>
    <row r="51" spans="1:17" s="262" customFormat="1" ht="25.5" customHeight="1" thickBot="1">
      <c r="A51" s="327"/>
      <c r="B51" s="328"/>
      <c r="C51" s="329">
        <v>7</v>
      </c>
      <c r="D51" s="329"/>
      <c r="E51" s="329"/>
      <c r="F51" s="465" t="s">
        <v>159</v>
      </c>
      <c r="G51" s="443">
        <f>G52</f>
        <v>0</v>
      </c>
      <c r="H51" s="444">
        <f aca="true" t="shared" si="30" ref="H51:Q52">H52</f>
        <v>5129730303</v>
      </c>
      <c r="I51" s="443">
        <f t="shared" si="30"/>
        <v>0</v>
      </c>
      <c r="J51" s="444">
        <f t="shared" si="30"/>
        <v>288232761</v>
      </c>
      <c r="K51" s="445">
        <f t="shared" si="30"/>
        <v>0</v>
      </c>
      <c r="L51" s="444">
        <f t="shared" si="30"/>
        <v>4295813395</v>
      </c>
      <c r="M51" s="444">
        <f t="shared" si="30"/>
        <v>545684147</v>
      </c>
      <c r="N51" s="446">
        <f t="shared" si="30"/>
        <v>-545684147</v>
      </c>
      <c r="O51" s="444">
        <f t="shared" si="30"/>
        <v>545684147</v>
      </c>
      <c r="P51" s="447">
        <f t="shared" si="30"/>
        <v>0</v>
      </c>
      <c r="Q51" s="113">
        <f t="shared" si="30"/>
        <v>0</v>
      </c>
    </row>
    <row r="52" spans="1:17" s="262" customFormat="1" ht="24" customHeight="1">
      <c r="A52" s="466"/>
      <c r="B52" s="467"/>
      <c r="C52" s="468"/>
      <c r="D52" s="468"/>
      <c r="E52" s="468"/>
      <c r="F52" s="469" t="s">
        <v>41</v>
      </c>
      <c r="G52" s="470">
        <f>G53</f>
        <v>0</v>
      </c>
      <c r="H52" s="471">
        <f t="shared" si="30"/>
        <v>5129730303</v>
      </c>
      <c r="I52" s="470">
        <f t="shared" si="30"/>
        <v>0</v>
      </c>
      <c r="J52" s="471">
        <f t="shared" si="30"/>
        <v>288232761</v>
      </c>
      <c r="K52" s="472">
        <f t="shared" si="30"/>
        <v>0</v>
      </c>
      <c r="L52" s="471">
        <f t="shared" si="30"/>
        <v>4295813395</v>
      </c>
      <c r="M52" s="471">
        <f t="shared" si="30"/>
        <v>545684147</v>
      </c>
      <c r="N52" s="473">
        <f t="shared" si="30"/>
        <v>-545684147</v>
      </c>
      <c r="O52" s="471">
        <f t="shared" si="30"/>
        <v>545684147</v>
      </c>
      <c r="P52" s="474">
        <f t="shared" si="30"/>
        <v>0</v>
      </c>
      <c r="Q52" s="113">
        <f t="shared" si="30"/>
        <v>0</v>
      </c>
    </row>
    <row r="53" spans="1:17" s="262" customFormat="1" ht="21.75" customHeight="1">
      <c r="A53" s="259"/>
      <c r="B53" s="260"/>
      <c r="C53" s="263"/>
      <c r="D53" s="263">
        <v>1</v>
      </c>
      <c r="E53" s="263"/>
      <c r="F53" s="462" t="s">
        <v>187</v>
      </c>
      <c r="G53" s="430">
        <f>SUM(G54:G55)</f>
        <v>0</v>
      </c>
      <c r="H53" s="430">
        <f aca="true" t="shared" si="31" ref="H53:Q53">SUM(H54:H55)</f>
        <v>5129730303</v>
      </c>
      <c r="I53" s="430">
        <f t="shared" si="31"/>
        <v>0</v>
      </c>
      <c r="J53" s="430">
        <f t="shared" si="31"/>
        <v>288232761</v>
      </c>
      <c r="K53" s="431">
        <f t="shared" si="31"/>
        <v>0</v>
      </c>
      <c r="L53" s="430">
        <f t="shared" si="31"/>
        <v>4295813395</v>
      </c>
      <c r="M53" s="430">
        <f t="shared" si="31"/>
        <v>545684147</v>
      </c>
      <c r="N53" s="428">
        <f t="shared" si="31"/>
        <v>-545684147</v>
      </c>
      <c r="O53" s="430">
        <f t="shared" si="31"/>
        <v>545684147</v>
      </c>
      <c r="P53" s="433">
        <f t="shared" si="31"/>
        <v>0</v>
      </c>
      <c r="Q53" s="113">
        <f t="shared" si="31"/>
        <v>0</v>
      </c>
    </row>
    <row r="54" spans="1:17" s="185" customFormat="1" ht="21.75" customHeight="1" hidden="1">
      <c r="A54" s="193"/>
      <c r="B54" s="194"/>
      <c r="C54" s="265"/>
      <c r="D54" s="265"/>
      <c r="E54" s="265"/>
      <c r="F54" s="309" t="s">
        <v>100</v>
      </c>
      <c r="G54" s="434"/>
      <c r="H54" s="434">
        <v>390000000</v>
      </c>
      <c r="I54" s="434"/>
      <c r="J54" s="434"/>
      <c r="K54" s="435"/>
      <c r="L54" s="434">
        <v>11032000</v>
      </c>
      <c r="M54" s="434">
        <v>378968000</v>
      </c>
      <c r="N54" s="434">
        <f>-M54</f>
        <v>-378968000</v>
      </c>
      <c r="O54" s="436">
        <f>G54-I54-K54+M54</f>
        <v>378968000</v>
      </c>
      <c r="P54" s="436">
        <f>H54-J54-L54+N54</f>
        <v>0</v>
      </c>
      <c r="Q54" s="184"/>
    </row>
    <row r="55" spans="1:17" s="117" customFormat="1" ht="21.75" customHeight="1" hidden="1">
      <c r="A55" s="170"/>
      <c r="B55" s="171"/>
      <c r="C55" s="266"/>
      <c r="D55" s="266"/>
      <c r="E55" s="266"/>
      <c r="F55" s="310" t="s">
        <v>99</v>
      </c>
      <c r="G55" s="437"/>
      <c r="H55" s="437">
        <v>4739730303</v>
      </c>
      <c r="I55" s="437"/>
      <c r="J55" s="437">
        <v>288232761</v>
      </c>
      <c r="K55" s="438"/>
      <c r="L55" s="437">
        <v>4284781395</v>
      </c>
      <c r="M55" s="437">
        <v>166716147</v>
      </c>
      <c r="N55" s="437">
        <f>-M55</f>
        <v>-166716147</v>
      </c>
      <c r="O55" s="439">
        <f>G55-I55-K55+M55</f>
        <v>166716147</v>
      </c>
      <c r="P55" s="439">
        <f>H55-J55-L55+N55</f>
        <v>0</v>
      </c>
      <c r="Q55" s="116"/>
    </row>
    <row r="56" spans="1:17" s="110" customFormat="1" ht="21" customHeight="1">
      <c r="A56" s="206"/>
      <c r="B56" s="257"/>
      <c r="C56" s="257">
        <v>8</v>
      </c>
      <c r="D56" s="257"/>
      <c r="E56" s="257"/>
      <c r="F56" s="305" t="s">
        <v>117</v>
      </c>
      <c r="G56" s="420">
        <f>G57</f>
        <v>0</v>
      </c>
      <c r="H56" s="420">
        <f>H57</f>
        <v>554954467</v>
      </c>
      <c r="I56" s="420">
        <f aca="true" t="shared" si="32" ref="I56:N56">I57</f>
        <v>0</v>
      </c>
      <c r="J56" s="420">
        <f t="shared" si="32"/>
        <v>30910</v>
      </c>
      <c r="K56" s="421">
        <f t="shared" si="32"/>
        <v>0</v>
      </c>
      <c r="L56" s="420">
        <f t="shared" si="32"/>
        <v>355219678</v>
      </c>
      <c r="M56" s="422">
        <f t="shared" si="32"/>
        <v>0</v>
      </c>
      <c r="N56" s="423">
        <f t="shared" si="32"/>
        <v>0</v>
      </c>
      <c r="O56" s="420">
        <f>O57</f>
        <v>0</v>
      </c>
      <c r="P56" s="424">
        <f>P57</f>
        <v>199703879</v>
      </c>
      <c r="Q56" s="106">
        <f>Q57+Q59</f>
        <v>20</v>
      </c>
    </row>
    <row r="57" spans="1:17" s="110" customFormat="1" ht="21" customHeight="1">
      <c r="A57" s="206"/>
      <c r="B57" s="257"/>
      <c r="C57" s="257"/>
      <c r="D57" s="257"/>
      <c r="E57" s="257"/>
      <c r="F57" s="306" t="s">
        <v>41</v>
      </c>
      <c r="G57" s="420">
        <f aca="true" t="shared" si="33" ref="G57:Q58">G58</f>
        <v>0</v>
      </c>
      <c r="H57" s="420">
        <f t="shared" si="33"/>
        <v>554954467</v>
      </c>
      <c r="I57" s="420">
        <f t="shared" si="33"/>
        <v>0</v>
      </c>
      <c r="J57" s="420">
        <f t="shared" si="33"/>
        <v>30910</v>
      </c>
      <c r="K57" s="421">
        <f t="shared" si="33"/>
        <v>0</v>
      </c>
      <c r="L57" s="420">
        <f t="shared" si="33"/>
        <v>355219678</v>
      </c>
      <c r="M57" s="422">
        <f t="shared" si="33"/>
        <v>0</v>
      </c>
      <c r="N57" s="423">
        <f t="shared" si="33"/>
        <v>0</v>
      </c>
      <c r="O57" s="420">
        <f t="shared" si="33"/>
        <v>0</v>
      </c>
      <c r="P57" s="424">
        <f t="shared" si="33"/>
        <v>199703879</v>
      </c>
      <c r="Q57" s="106">
        <f t="shared" si="33"/>
        <v>10</v>
      </c>
    </row>
    <row r="58" spans="1:17" s="111" customFormat="1" ht="36.75" customHeight="1">
      <c r="A58" s="206"/>
      <c r="B58" s="257"/>
      <c r="C58" s="257"/>
      <c r="D58" s="257">
        <v>1</v>
      </c>
      <c r="E58" s="257"/>
      <c r="F58" s="462" t="s">
        <v>188</v>
      </c>
      <c r="G58" s="425">
        <f t="shared" si="33"/>
        <v>0</v>
      </c>
      <c r="H58" s="425">
        <f t="shared" si="33"/>
        <v>554954467</v>
      </c>
      <c r="I58" s="425">
        <f t="shared" si="33"/>
        <v>0</v>
      </c>
      <c r="J58" s="425">
        <f t="shared" si="33"/>
        <v>30910</v>
      </c>
      <c r="K58" s="426">
        <f t="shared" si="33"/>
        <v>0</v>
      </c>
      <c r="L58" s="425">
        <f t="shared" si="33"/>
        <v>355219678</v>
      </c>
      <c r="M58" s="427">
        <f t="shared" si="33"/>
        <v>0</v>
      </c>
      <c r="N58" s="428">
        <f t="shared" si="33"/>
        <v>0</v>
      </c>
      <c r="O58" s="425">
        <f t="shared" si="33"/>
        <v>0</v>
      </c>
      <c r="P58" s="429">
        <f t="shared" si="33"/>
        <v>199703879</v>
      </c>
      <c r="Q58" s="108">
        <v>10</v>
      </c>
    </row>
    <row r="59" spans="1:17" s="115" customFormat="1" ht="52.5" customHeight="1">
      <c r="A59" s="178"/>
      <c r="B59" s="256"/>
      <c r="C59" s="256"/>
      <c r="D59" s="256"/>
      <c r="E59" s="256">
        <v>1</v>
      </c>
      <c r="F59" s="464" t="s">
        <v>207</v>
      </c>
      <c r="G59" s="430">
        <f aca="true" t="shared" si="34" ref="G59:N59">G60+G61</f>
        <v>0</v>
      </c>
      <c r="H59" s="430">
        <f t="shared" si="34"/>
        <v>554954467</v>
      </c>
      <c r="I59" s="430">
        <f t="shared" si="34"/>
        <v>0</v>
      </c>
      <c r="J59" s="430">
        <f t="shared" si="34"/>
        <v>30910</v>
      </c>
      <c r="K59" s="431">
        <f t="shared" si="34"/>
        <v>0</v>
      </c>
      <c r="L59" s="430">
        <f t="shared" si="34"/>
        <v>355219678</v>
      </c>
      <c r="M59" s="432">
        <f t="shared" si="34"/>
        <v>0</v>
      </c>
      <c r="N59" s="428">
        <f t="shared" si="34"/>
        <v>0</v>
      </c>
      <c r="O59" s="430">
        <f aca="true" t="shared" si="35" ref="O59:P61">G59-I59-K59+M59</f>
        <v>0</v>
      </c>
      <c r="P59" s="433">
        <f t="shared" si="35"/>
        <v>199703879</v>
      </c>
      <c r="Q59" s="113">
        <f>Q73</f>
        <v>10</v>
      </c>
    </row>
    <row r="60" spans="1:17" s="185" customFormat="1" ht="21.75" customHeight="1" hidden="1">
      <c r="A60" s="193"/>
      <c r="B60" s="194"/>
      <c r="C60" s="194"/>
      <c r="D60" s="194"/>
      <c r="E60" s="194"/>
      <c r="F60" s="309" t="s">
        <v>100</v>
      </c>
      <c r="G60" s="434">
        <v>0</v>
      </c>
      <c r="H60" s="434">
        <v>6026000</v>
      </c>
      <c r="I60" s="434">
        <v>0</v>
      </c>
      <c r="J60" s="434">
        <v>0</v>
      </c>
      <c r="K60" s="435">
        <v>0</v>
      </c>
      <c r="L60" s="434">
        <v>5375000</v>
      </c>
      <c r="M60" s="434"/>
      <c r="N60" s="434">
        <f>-M60</f>
        <v>0</v>
      </c>
      <c r="O60" s="436">
        <f t="shared" si="35"/>
        <v>0</v>
      </c>
      <c r="P60" s="436">
        <f t="shared" si="35"/>
        <v>651000</v>
      </c>
      <c r="Q60" s="184"/>
    </row>
    <row r="61" spans="1:17" s="117" customFormat="1" ht="21.75" customHeight="1" hidden="1">
      <c r="A61" s="170"/>
      <c r="B61" s="171"/>
      <c r="C61" s="171"/>
      <c r="D61" s="171"/>
      <c r="E61" s="171"/>
      <c r="F61" s="310" t="s">
        <v>99</v>
      </c>
      <c r="G61" s="437">
        <v>0</v>
      </c>
      <c r="H61" s="437">
        <v>548928467</v>
      </c>
      <c r="I61" s="437">
        <v>0</v>
      </c>
      <c r="J61" s="437">
        <v>30910</v>
      </c>
      <c r="K61" s="438">
        <v>0</v>
      </c>
      <c r="L61" s="437">
        <v>349844678</v>
      </c>
      <c r="M61" s="437"/>
      <c r="N61" s="437">
        <f>-M61</f>
        <v>0</v>
      </c>
      <c r="O61" s="439">
        <f t="shared" si="35"/>
        <v>0</v>
      </c>
      <c r="P61" s="439">
        <f t="shared" si="35"/>
        <v>199052879</v>
      </c>
      <c r="Q61" s="116"/>
    </row>
    <row r="62" spans="1:17" s="169" customFormat="1" ht="21" customHeight="1">
      <c r="A62" s="178"/>
      <c r="B62" s="256">
        <v>2</v>
      </c>
      <c r="C62" s="256"/>
      <c r="D62" s="256"/>
      <c r="E62" s="256"/>
      <c r="F62" s="301" t="s">
        <v>118</v>
      </c>
      <c r="G62" s="440">
        <f>G66+G71</f>
        <v>0</v>
      </c>
      <c r="H62" s="440">
        <f>H66+H71</f>
        <v>13883563407</v>
      </c>
      <c r="I62" s="440">
        <f aca="true" t="shared" si="36" ref="I62:P62">I66+I71</f>
        <v>0</v>
      </c>
      <c r="J62" s="440">
        <f t="shared" si="36"/>
        <v>569018470</v>
      </c>
      <c r="K62" s="441">
        <f t="shared" si="36"/>
        <v>0</v>
      </c>
      <c r="L62" s="440">
        <f t="shared" si="36"/>
        <v>12924109093</v>
      </c>
      <c r="M62" s="440">
        <f t="shared" si="36"/>
        <v>0</v>
      </c>
      <c r="N62" s="423">
        <f t="shared" si="36"/>
        <v>0</v>
      </c>
      <c r="O62" s="440">
        <f t="shared" si="36"/>
        <v>0</v>
      </c>
      <c r="P62" s="442">
        <f t="shared" si="36"/>
        <v>390435844</v>
      </c>
      <c r="Q62" s="167">
        <f>Q71</f>
        <v>10</v>
      </c>
    </row>
    <row r="63" spans="1:16" s="179" customFormat="1" ht="21" customHeight="1" hidden="1">
      <c r="A63" s="315"/>
      <c r="B63" s="186"/>
      <c r="C63" s="186"/>
      <c r="D63" s="186"/>
      <c r="E63" s="186"/>
      <c r="F63" s="311" t="s">
        <v>119</v>
      </c>
      <c r="G63" s="411">
        <f aca="true" t="shared" si="37" ref="G63:P63">SUM(G64:G65)</f>
        <v>0</v>
      </c>
      <c r="H63" s="411">
        <f t="shared" si="37"/>
        <v>13883563407</v>
      </c>
      <c r="I63" s="411">
        <f t="shared" si="37"/>
        <v>0</v>
      </c>
      <c r="J63" s="411">
        <f t="shared" si="37"/>
        <v>569018470</v>
      </c>
      <c r="K63" s="412">
        <f t="shared" si="37"/>
        <v>0</v>
      </c>
      <c r="L63" s="411">
        <f t="shared" si="37"/>
        <v>12924109093</v>
      </c>
      <c r="M63" s="411">
        <f t="shared" si="37"/>
        <v>0</v>
      </c>
      <c r="N63" s="411">
        <f t="shared" si="37"/>
        <v>0</v>
      </c>
      <c r="O63" s="411">
        <f t="shared" si="37"/>
        <v>0</v>
      </c>
      <c r="P63" s="413">
        <f t="shared" si="37"/>
        <v>390435844</v>
      </c>
    </row>
    <row r="64" spans="1:17" s="181" customFormat="1" ht="21.75" customHeight="1" hidden="1">
      <c r="A64" s="187"/>
      <c r="B64" s="188"/>
      <c r="C64" s="188"/>
      <c r="D64" s="188"/>
      <c r="E64" s="188"/>
      <c r="F64" s="303" t="s">
        <v>120</v>
      </c>
      <c r="G64" s="414">
        <f>G69+G74+G79</f>
        <v>0</v>
      </c>
      <c r="H64" s="414">
        <f>H69+H74+H79</f>
        <v>29425000</v>
      </c>
      <c r="I64" s="414">
        <f aca="true" t="shared" si="38" ref="I64:N64">I69+I74+I79</f>
        <v>0</v>
      </c>
      <c r="J64" s="414">
        <f t="shared" si="38"/>
        <v>0</v>
      </c>
      <c r="K64" s="415">
        <f t="shared" si="38"/>
        <v>0</v>
      </c>
      <c r="L64" s="414">
        <f t="shared" si="38"/>
        <v>14474500</v>
      </c>
      <c r="M64" s="414">
        <f t="shared" si="38"/>
        <v>0</v>
      </c>
      <c r="N64" s="414">
        <f t="shared" si="38"/>
        <v>0</v>
      </c>
      <c r="O64" s="414">
        <f>G64-I64-K64+M64</f>
        <v>0</v>
      </c>
      <c r="P64" s="416">
        <f>H64-J64-L64+N64</f>
        <v>14950500</v>
      </c>
      <c r="Q64" s="189"/>
    </row>
    <row r="65" spans="1:17" s="183" customFormat="1" ht="21.75" customHeight="1" hidden="1">
      <c r="A65" s="190"/>
      <c r="B65" s="191"/>
      <c r="C65" s="191"/>
      <c r="D65" s="191"/>
      <c r="E65" s="191"/>
      <c r="F65" s="304" t="s">
        <v>121</v>
      </c>
      <c r="G65" s="417">
        <f>G70+G75+G80</f>
        <v>0</v>
      </c>
      <c r="H65" s="417">
        <f>H70+H75+H80</f>
        <v>13854138407</v>
      </c>
      <c r="I65" s="417">
        <f aca="true" t="shared" si="39" ref="I65:N65">I70+I75+I80</f>
        <v>0</v>
      </c>
      <c r="J65" s="417">
        <f t="shared" si="39"/>
        <v>569018470</v>
      </c>
      <c r="K65" s="418">
        <f t="shared" si="39"/>
        <v>0</v>
      </c>
      <c r="L65" s="417">
        <f t="shared" si="39"/>
        <v>12909634593</v>
      </c>
      <c r="M65" s="417">
        <f t="shared" si="39"/>
        <v>0</v>
      </c>
      <c r="N65" s="417">
        <f t="shared" si="39"/>
        <v>0</v>
      </c>
      <c r="O65" s="417">
        <f>G65-I65-K65+M65</f>
        <v>0</v>
      </c>
      <c r="P65" s="419">
        <f>H65-J65-L65+N65</f>
        <v>375485344</v>
      </c>
      <c r="Q65" s="192"/>
    </row>
    <row r="66" spans="1:17" s="262" customFormat="1" ht="21.75" customHeight="1">
      <c r="A66" s="264"/>
      <c r="B66" s="263"/>
      <c r="C66" s="263">
        <v>1</v>
      </c>
      <c r="D66" s="263"/>
      <c r="E66" s="263"/>
      <c r="F66" s="305" t="s">
        <v>160</v>
      </c>
      <c r="G66" s="430">
        <f>G67</f>
        <v>0</v>
      </c>
      <c r="H66" s="440">
        <f aca="true" t="shared" si="40" ref="H66:N67">H67</f>
        <v>9232771180</v>
      </c>
      <c r="I66" s="430">
        <f t="shared" si="40"/>
        <v>0</v>
      </c>
      <c r="J66" s="440">
        <f t="shared" si="40"/>
        <v>491550451</v>
      </c>
      <c r="K66" s="431">
        <f t="shared" si="40"/>
        <v>0</v>
      </c>
      <c r="L66" s="440">
        <f t="shared" si="40"/>
        <v>8672097280</v>
      </c>
      <c r="M66" s="430">
        <f t="shared" si="40"/>
        <v>0</v>
      </c>
      <c r="N66" s="423">
        <f t="shared" si="40"/>
        <v>0</v>
      </c>
      <c r="O66" s="430">
        <f>O67</f>
        <v>0</v>
      </c>
      <c r="P66" s="442">
        <f>P67</f>
        <v>69123449</v>
      </c>
      <c r="Q66" s="267"/>
    </row>
    <row r="67" spans="1:17" s="262" customFormat="1" ht="21.75" customHeight="1">
      <c r="A67" s="264"/>
      <c r="B67" s="263"/>
      <c r="C67" s="263"/>
      <c r="D67" s="263"/>
      <c r="E67" s="263"/>
      <c r="F67" s="306" t="s">
        <v>161</v>
      </c>
      <c r="G67" s="430">
        <f>G68</f>
        <v>0</v>
      </c>
      <c r="H67" s="440">
        <f t="shared" si="40"/>
        <v>9232771180</v>
      </c>
      <c r="I67" s="430">
        <f t="shared" si="40"/>
        <v>0</v>
      </c>
      <c r="J67" s="440">
        <f t="shared" si="40"/>
        <v>491550451</v>
      </c>
      <c r="K67" s="431">
        <f t="shared" si="40"/>
        <v>0</v>
      </c>
      <c r="L67" s="440">
        <f t="shared" si="40"/>
        <v>8672097280</v>
      </c>
      <c r="M67" s="430">
        <f t="shared" si="40"/>
        <v>0</v>
      </c>
      <c r="N67" s="423">
        <f t="shared" si="40"/>
        <v>0</v>
      </c>
      <c r="O67" s="430">
        <f>O68</f>
        <v>0</v>
      </c>
      <c r="P67" s="442">
        <f>P68</f>
        <v>69123449</v>
      </c>
      <c r="Q67" s="267"/>
    </row>
    <row r="68" spans="1:17" s="262" customFormat="1" ht="21.75" customHeight="1">
      <c r="A68" s="264"/>
      <c r="B68" s="263"/>
      <c r="C68" s="263"/>
      <c r="D68" s="263">
        <v>1</v>
      </c>
      <c r="E68" s="263"/>
      <c r="F68" s="462" t="s">
        <v>189</v>
      </c>
      <c r="G68" s="430">
        <f>SUM(G69:G70)</f>
        <v>0</v>
      </c>
      <c r="H68" s="430">
        <f aca="true" t="shared" si="41" ref="H68:N68">SUM(H69:H70)</f>
        <v>9232771180</v>
      </c>
      <c r="I68" s="430">
        <f t="shared" si="41"/>
        <v>0</v>
      </c>
      <c r="J68" s="430">
        <f t="shared" si="41"/>
        <v>491550451</v>
      </c>
      <c r="K68" s="431">
        <f t="shared" si="41"/>
        <v>0</v>
      </c>
      <c r="L68" s="430">
        <f t="shared" si="41"/>
        <v>8672097280</v>
      </c>
      <c r="M68" s="430">
        <f t="shared" si="41"/>
        <v>0</v>
      </c>
      <c r="N68" s="428">
        <f t="shared" si="41"/>
        <v>0</v>
      </c>
      <c r="O68" s="430">
        <v>0</v>
      </c>
      <c r="P68" s="433">
        <f>H68-J68-L68+N68</f>
        <v>69123449</v>
      </c>
      <c r="Q68" s="267"/>
    </row>
    <row r="69" spans="1:17" s="185" customFormat="1" ht="21.75" customHeight="1" hidden="1">
      <c r="A69" s="269"/>
      <c r="B69" s="265"/>
      <c r="C69" s="265"/>
      <c r="D69" s="265"/>
      <c r="E69" s="265"/>
      <c r="F69" s="309" t="s">
        <v>100</v>
      </c>
      <c r="G69" s="434"/>
      <c r="H69" s="434"/>
      <c r="I69" s="434"/>
      <c r="J69" s="434"/>
      <c r="K69" s="435"/>
      <c r="L69" s="434"/>
      <c r="M69" s="434"/>
      <c r="N69" s="434">
        <f>-M69</f>
        <v>0</v>
      </c>
      <c r="O69" s="434">
        <f>G69-I69-K69+M69</f>
        <v>0</v>
      </c>
      <c r="P69" s="436">
        <f>H69-J69-L69+N69</f>
        <v>0</v>
      </c>
      <c r="Q69" s="195"/>
    </row>
    <row r="70" spans="1:17" s="117" customFormat="1" ht="21.75" customHeight="1" hidden="1">
      <c r="A70" s="268"/>
      <c r="B70" s="266"/>
      <c r="C70" s="266"/>
      <c r="D70" s="266"/>
      <c r="E70" s="266"/>
      <c r="F70" s="310" t="s">
        <v>99</v>
      </c>
      <c r="G70" s="437"/>
      <c r="H70" s="437">
        <v>9232771180</v>
      </c>
      <c r="I70" s="437"/>
      <c r="J70" s="437">
        <v>491550451</v>
      </c>
      <c r="K70" s="438"/>
      <c r="L70" s="437">
        <v>8672097280</v>
      </c>
      <c r="M70" s="437"/>
      <c r="N70" s="437">
        <f>-M70</f>
        <v>0</v>
      </c>
      <c r="O70" s="437">
        <f>G70-I70-K70+M70</f>
        <v>0</v>
      </c>
      <c r="P70" s="439">
        <f>H70-J70-L70+N70</f>
        <v>69123449</v>
      </c>
      <c r="Q70" s="172"/>
    </row>
    <row r="71" spans="1:17" s="110" customFormat="1" ht="22.5" customHeight="1">
      <c r="A71" s="206"/>
      <c r="B71" s="257"/>
      <c r="C71" s="257">
        <v>2</v>
      </c>
      <c r="D71" s="257"/>
      <c r="E71" s="257"/>
      <c r="F71" s="305" t="s">
        <v>122</v>
      </c>
      <c r="G71" s="420">
        <f>G72+G76</f>
        <v>0</v>
      </c>
      <c r="H71" s="420">
        <f>H72+H76</f>
        <v>4650792227</v>
      </c>
      <c r="I71" s="420">
        <f aca="true" t="shared" si="42" ref="I71:P71">I72+I76</f>
        <v>0</v>
      </c>
      <c r="J71" s="420">
        <f t="shared" si="42"/>
        <v>77468019</v>
      </c>
      <c r="K71" s="421">
        <f t="shared" si="42"/>
        <v>0</v>
      </c>
      <c r="L71" s="420">
        <f t="shared" si="42"/>
        <v>4252011813</v>
      </c>
      <c r="M71" s="422">
        <f t="shared" si="42"/>
        <v>0</v>
      </c>
      <c r="N71" s="423">
        <f t="shared" si="42"/>
        <v>0</v>
      </c>
      <c r="O71" s="420">
        <f t="shared" si="42"/>
        <v>0</v>
      </c>
      <c r="P71" s="424">
        <f t="shared" si="42"/>
        <v>321312395</v>
      </c>
      <c r="Q71" s="106">
        <f>Q72</f>
        <v>10</v>
      </c>
    </row>
    <row r="72" spans="1:17" s="110" customFormat="1" ht="22.5" customHeight="1">
      <c r="A72" s="206"/>
      <c r="B72" s="257"/>
      <c r="C72" s="257"/>
      <c r="D72" s="257"/>
      <c r="E72" s="257"/>
      <c r="F72" s="306" t="s">
        <v>46</v>
      </c>
      <c r="G72" s="420">
        <f aca="true" t="shared" si="43" ref="G72:P72">G73</f>
        <v>0</v>
      </c>
      <c r="H72" s="420">
        <f t="shared" si="43"/>
        <v>4645637227</v>
      </c>
      <c r="I72" s="420">
        <f t="shared" si="43"/>
        <v>0</v>
      </c>
      <c r="J72" s="420">
        <f t="shared" si="43"/>
        <v>77468019</v>
      </c>
      <c r="K72" s="421">
        <f t="shared" si="43"/>
        <v>0</v>
      </c>
      <c r="L72" s="420">
        <f t="shared" si="43"/>
        <v>4249309313</v>
      </c>
      <c r="M72" s="422">
        <f t="shared" si="43"/>
        <v>0</v>
      </c>
      <c r="N72" s="423">
        <f t="shared" si="43"/>
        <v>0</v>
      </c>
      <c r="O72" s="420">
        <f t="shared" si="43"/>
        <v>0</v>
      </c>
      <c r="P72" s="424">
        <f t="shared" si="43"/>
        <v>318859895</v>
      </c>
      <c r="Q72" s="106">
        <f>Q73</f>
        <v>10</v>
      </c>
    </row>
    <row r="73" spans="1:17" s="115" customFormat="1" ht="36.75" customHeight="1">
      <c r="A73" s="178"/>
      <c r="B73" s="256"/>
      <c r="C73" s="256"/>
      <c r="D73" s="256">
        <v>1</v>
      </c>
      <c r="E73" s="256"/>
      <c r="F73" s="462" t="s">
        <v>190</v>
      </c>
      <c r="G73" s="430">
        <f aca="true" t="shared" si="44" ref="G73:N73">G74+G75</f>
        <v>0</v>
      </c>
      <c r="H73" s="430">
        <f t="shared" si="44"/>
        <v>4645637227</v>
      </c>
      <c r="I73" s="430">
        <f t="shared" si="44"/>
        <v>0</v>
      </c>
      <c r="J73" s="430">
        <f t="shared" si="44"/>
        <v>77468019</v>
      </c>
      <c r="K73" s="431">
        <f t="shared" si="44"/>
        <v>0</v>
      </c>
      <c r="L73" s="430">
        <f t="shared" si="44"/>
        <v>4249309313</v>
      </c>
      <c r="M73" s="432">
        <f t="shared" si="44"/>
        <v>0</v>
      </c>
      <c r="N73" s="428">
        <f t="shared" si="44"/>
        <v>0</v>
      </c>
      <c r="O73" s="430">
        <v>0</v>
      </c>
      <c r="P73" s="433">
        <f>H73-J73-L73+N73</f>
        <v>318859895</v>
      </c>
      <c r="Q73" s="113">
        <f>Q76</f>
        <v>10</v>
      </c>
    </row>
    <row r="74" spans="1:17" s="185" customFormat="1" ht="21.75" customHeight="1" hidden="1">
      <c r="A74" s="193"/>
      <c r="B74" s="194"/>
      <c r="C74" s="194"/>
      <c r="D74" s="194"/>
      <c r="E74" s="194"/>
      <c r="F74" s="309" t="s">
        <v>100</v>
      </c>
      <c r="G74" s="434">
        <v>0</v>
      </c>
      <c r="H74" s="434">
        <v>24270000</v>
      </c>
      <c r="I74" s="434">
        <v>0</v>
      </c>
      <c r="J74" s="434">
        <v>0</v>
      </c>
      <c r="K74" s="435">
        <v>0</v>
      </c>
      <c r="L74" s="434">
        <v>11772000</v>
      </c>
      <c r="M74" s="434">
        <v>0</v>
      </c>
      <c r="N74" s="434">
        <f>-M74</f>
        <v>0</v>
      </c>
      <c r="O74" s="436">
        <f>G74-I74-K74+M74</f>
        <v>0</v>
      </c>
      <c r="P74" s="436">
        <f>H74-J74-L74+N74</f>
        <v>12498000</v>
      </c>
      <c r="Q74" s="195"/>
    </row>
    <row r="75" spans="1:17" s="117" customFormat="1" ht="21.75" customHeight="1" hidden="1">
      <c r="A75" s="170"/>
      <c r="B75" s="171"/>
      <c r="C75" s="171"/>
      <c r="D75" s="171"/>
      <c r="E75" s="171"/>
      <c r="F75" s="310" t="s">
        <v>99</v>
      </c>
      <c r="G75" s="437">
        <v>0</v>
      </c>
      <c r="H75" s="437">
        <v>4621367227</v>
      </c>
      <c r="I75" s="437">
        <v>0</v>
      </c>
      <c r="J75" s="437">
        <v>77468019</v>
      </c>
      <c r="K75" s="438">
        <v>0</v>
      </c>
      <c r="L75" s="437">
        <v>4237537313</v>
      </c>
      <c r="M75" s="437">
        <v>0</v>
      </c>
      <c r="N75" s="437">
        <f>-M75</f>
        <v>0</v>
      </c>
      <c r="O75" s="439">
        <f>G75-I75-K75+M75</f>
        <v>0</v>
      </c>
      <c r="P75" s="439">
        <f>H75-J75-L75+N75</f>
        <v>306361895</v>
      </c>
      <c r="Q75" s="172"/>
    </row>
    <row r="76" spans="1:17" s="110" customFormat="1" ht="21" customHeight="1">
      <c r="A76" s="206"/>
      <c r="B76" s="257"/>
      <c r="C76" s="257"/>
      <c r="D76" s="257"/>
      <c r="E76" s="257"/>
      <c r="F76" s="306" t="s">
        <v>48</v>
      </c>
      <c r="G76" s="420">
        <f aca="true" t="shared" si="45" ref="G76:P76">G77</f>
        <v>0</v>
      </c>
      <c r="H76" s="420">
        <f t="shared" si="45"/>
        <v>5155000</v>
      </c>
      <c r="I76" s="420">
        <f t="shared" si="45"/>
        <v>0</v>
      </c>
      <c r="J76" s="420">
        <f t="shared" si="45"/>
        <v>0</v>
      </c>
      <c r="K76" s="421">
        <f t="shared" si="45"/>
        <v>0</v>
      </c>
      <c r="L76" s="420">
        <f t="shared" si="45"/>
        <v>2702500</v>
      </c>
      <c r="M76" s="422">
        <f t="shared" si="45"/>
        <v>0</v>
      </c>
      <c r="N76" s="423">
        <f t="shared" si="45"/>
        <v>0</v>
      </c>
      <c r="O76" s="420">
        <f t="shared" si="45"/>
        <v>0</v>
      </c>
      <c r="P76" s="424">
        <f t="shared" si="45"/>
        <v>2452500</v>
      </c>
      <c r="Q76" s="106">
        <v>10</v>
      </c>
    </row>
    <row r="77" spans="1:17" s="111" customFormat="1" ht="21" customHeight="1">
      <c r="A77" s="206"/>
      <c r="B77" s="257"/>
      <c r="C77" s="257"/>
      <c r="D77" s="257">
        <v>2</v>
      </c>
      <c r="E77" s="257"/>
      <c r="F77" s="462" t="s">
        <v>191</v>
      </c>
      <c r="G77" s="425">
        <f aca="true" t="shared" si="46" ref="G77:P77">G78</f>
        <v>0</v>
      </c>
      <c r="H77" s="425">
        <f t="shared" si="46"/>
        <v>5155000</v>
      </c>
      <c r="I77" s="425">
        <f t="shared" si="46"/>
        <v>0</v>
      </c>
      <c r="J77" s="425">
        <f t="shared" si="46"/>
        <v>0</v>
      </c>
      <c r="K77" s="426">
        <f t="shared" si="46"/>
        <v>0</v>
      </c>
      <c r="L77" s="425">
        <f t="shared" si="46"/>
        <v>2702500</v>
      </c>
      <c r="M77" s="427">
        <f t="shared" si="46"/>
        <v>0</v>
      </c>
      <c r="N77" s="428">
        <f t="shared" si="46"/>
        <v>0</v>
      </c>
      <c r="O77" s="425">
        <f t="shared" si="46"/>
        <v>0</v>
      </c>
      <c r="P77" s="429">
        <f t="shared" si="46"/>
        <v>2452500</v>
      </c>
      <c r="Q77" s="108"/>
    </row>
    <row r="78" spans="1:17" s="115" customFormat="1" ht="21" customHeight="1">
      <c r="A78" s="178"/>
      <c r="B78" s="256"/>
      <c r="C78" s="256"/>
      <c r="D78" s="256"/>
      <c r="E78" s="256">
        <v>1</v>
      </c>
      <c r="F78" s="464" t="s">
        <v>50</v>
      </c>
      <c r="G78" s="430">
        <f aca="true" t="shared" si="47" ref="G78:N78">G79+G80</f>
        <v>0</v>
      </c>
      <c r="H78" s="430">
        <f t="shared" si="47"/>
        <v>5155000</v>
      </c>
      <c r="I78" s="430">
        <f t="shared" si="47"/>
        <v>0</v>
      </c>
      <c r="J78" s="430">
        <f t="shared" si="47"/>
        <v>0</v>
      </c>
      <c r="K78" s="431">
        <f t="shared" si="47"/>
        <v>0</v>
      </c>
      <c r="L78" s="430">
        <f t="shared" si="47"/>
        <v>2702500</v>
      </c>
      <c r="M78" s="432">
        <f t="shared" si="47"/>
        <v>0</v>
      </c>
      <c r="N78" s="428">
        <f t="shared" si="47"/>
        <v>0</v>
      </c>
      <c r="O78" s="430">
        <f aca="true" t="shared" si="48" ref="O78:P80">G78-I78-K78+M78</f>
        <v>0</v>
      </c>
      <c r="P78" s="433">
        <f t="shared" si="48"/>
        <v>2452500</v>
      </c>
      <c r="Q78" s="113"/>
    </row>
    <row r="79" spans="1:17" s="185" customFormat="1" ht="21.75" customHeight="1" hidden="1">
      <c r="A79" s="193"/>
      <c r="B79" s="194"/>
      <c r="C79" s="194"/>
      <c r="D79" s="194"/>
      <c r="E79" s="194"/>
      <c r="F79" s="309" t="s">
        <v>100</v>
      </c>
      <c r="G79" s="434">
        <v>0</v>
      </c>
      <c r="H79" s="434">
        <v>5155000</v>
      </c>
      <c r="I79" s="434">
        <v>0</v>
      </c>
      <c r="J79" s="434">
        <v>0</v>
      </c>
      <c r="K79" s="435">
        <v>0</v>
      </c>
      <c r="L79" s="434">
        <v>2702500</v>
      </c>
      <c r="M79" s="434">
        <v>0</v>
      </c>
      <c r="N79" s="434">
        <f>-M79</f>
        <v>0</v>
      </c>
      <c r="O79" s="436">
        <f t="shared" si="48"/>
        <v>0</v>
      </c>
      <c r="P79" s="436">
        <f t="shared" si="48"/>
        <v>2452500</v>
      </c>
      <c r="Q79" s="195"/>
    </row>
    <row r="80" spans="1:17" s="199" customFormat="1" ht="21.75" customHeight="1" hidden="1">
      <c r="A80" s="170"/>
      <c r="B80" s="171"/>
      <c r="C80" s="171"/>
      <c r="D80" s="171"/>
      <c r="E80" s="171"/>
      <c r="F80" s="310" t="s">
        <v>99</v>
      </c>
      <c r="G80" s="437">
        <v>0</v>
      </c>
      <c r="H80" s="437">
        <v>0</v>
      </c>
      <c r="I80" s="437">
        <v>0</v>
      </c>
      <c r="J80" s="437">
        <v>0</v>
      </c>
      <c r="K80" s="438">
        <v>0</v>
      </c>
      <c r="L80" s="437">
        <v>0</v>
      </c>
      <c r="M80" s="437"/>
      <c r="N80" s="437">
        <f>-M80</f>
        <v>0</v>
      </c>
      <c r="O80" s="439">
        <f t="shared" si="48"/>
        <v>0</v>
      </c>
      <c r="P80" s="439">
        <f t="shared" si="48"/>
        <v>0</v>
      </c>
      <c r="Q80" s="172"/>
    </row>
    <row r="81" spans="1:17" s="201" customFormat="1" ht="22.5" customHeight="1">
      <c r="A81" s="178"/>
      <c r="B81" s="256">
        <v>3</v>
      </c>
      <c r="C81" s="256"/>
      <c r="D81" s="256"/>
      <c r="E81" s="256"/>
      <c r="F81" s="301" t="s">
        <v>123</v>
      </c>
      <c r="G81" s="440">
        <f aca="true" t="shared" si="49" ref="G81:Q81">G85</f>
        <v>1342673039</v>
      </c>
      <c r="H81" s="440">
        <f t="shared" si="49"/>
        <v>6255100284</v>
      </c>
      <c r="I81" s="440">
        <f t="shared" si="49"/>
        <v>0</v>
      </c>
      <c r="J81" s="440">
        <f t="shared" si="49"/>
        <v>12951975</v>
      </c>
      <c r="K81" s="441">
        <f t="shared" si="49"/>
        <v>1251990199</v>
      </c>
      <c r="L81" s="440">
        <f t="shared" si="49"/>
        <v>5818058586</v>
      </c>
      <c r="M81" s="448">
        <f t="shared" si="49"/>
        <v>0</v>
      </c>
      <c r="N81" s="423">
        <f t="shared" si="49"/>
        <v>0</v>
      </c>
      <c r="O81" s="448">
        <f t="shared" si="49"/>
        <v>90682840</v>
      </c>
      <c r="P81" s="442">
        <f t="shared" si="49"/>
        <v>424089723</v>
      </c>
      <c r="Q81" s="167">
        <f t="shared" si="49"/>
        <v>0</v>
      </c>
    </row>
    <row r="82" spans="1:16" s="179" customFormat="1" ht="21.75" customHeight="1" hidden="1">
      <c r="A82" s="315"/>
      <c r="B82" s="186"/>
      <c r="C82" s="186"/>
      <c r="D82" s="186"/>
      <c r="E82" s="186"/>
      <c r="F82" s="311" t="s">
        <v>101</v>
      </c>
      <c r="G82" s="411">
        <f>SUM(G83:G84)</f>
        <v>1342673039</v>
      </c>
      <c r="H82" s="411">
        <f aca="true" t="shared" si="50" ref="H82:N82">SUM(H83:H84)</f>
        <v>6255100284</v>
      </c>
      <c r="I82" s="411">
        <f t="shared" si="50"/>
        <v>0</v>
      </c>
      <c r="J82" s="411">
        <f t="shared" si="50"/>
        <v>12951975</v>
      </c>
      <c r="K82" s="412">
        <f t="shared" si="50"/>
        <v>1251990199</v>
      </c>
      <c r="L82" s="411">
        <f t="shared" si="50"/>
        <v>5818058586</v>
      </c>
      <c r="M82" s="411">
        <f t="shared" si="50"/>
        <v>0</v>
      </c>
      <c r="N82" s="411">
        <f t="shared" si="50"/>
        <v>0</v>
      </c>
      <c r="O82" s="411">
        <f>SUM(O83:O84)</f>
        <v>90682840</v>
      </c>
      <c r="P82" s="413">
        <f>SUM(P83:P84)</f>
        <v>424089723</v>
      </c>
    </row>
    <row r="83" spans="1:17" s="181" customFormat="1" ht="21.75" customHeight="1" hidden="1">
      <c r="A83" s="187"/>
      <c r="B83" s="188"/>
      <c r="C83" s="188"/>
      <c r="D83" s="188"/>
      <c r="E83" s="188"/>
      <c r="F83" s="303" t="s">
        <v>100</v>
      </c>
      <c r="G83" s="414">
        <f>G89+G92</f>
        <v>431708039</v>
      </c>
      <c r="H83" s="414">
        <f aca="true" t="shared" si="51" ref="H83:N83">H89+H92</f>
        <v>2444414916</v>
      </c>
      <c r="I83" s="414">
        <f t="shared" si="51"/>
        <v>0</v>
      </c>
      <c r="J83" s="414">
        <f t="shared" si="51"/>
        <v>3921702</v>
      </c>
      <c r="K83" s="415">
        <f t="shared" si="51"/>
        <v>431688477</v>
      </c>
      <c r="L83" s="414">
        <f t="shared" si="51"/>
        <v>2421168491</v>
      </c>
      <c r="M83" s="414">
        <f t="shared" si="51"/>
        <v>0</v>
      </c>
      <c r="N83" s="414">
        <f t="shared" si="51"/>
        <v>0</v>
      </c>
      <c r="O83" s="414">
        <f>G83-I83-K83+M83</f>
        <v>19562</v>
      </c>
      <c r="P83" s="416">
        <f>H83-J83-L83+N83</f>
        <v>19324723</v>
      </c>
      <c r="Q83" s="189"/>
    </row>
    <row r="84" spans="1:17" s="183" customFormat="1" ht="21.75" customHeight="1" hidden="1">
      <c r="A84" s="190"/>
      <c r="B84" s="191"/>
      <c r="C84" s="191"/>
      <c r="D84" s="191"/>
      <c r="E84" s="191"/>
      <c r="F84" s="304" t="s">
        <v>99</v>
      </c>
      <c r="G84" s="417">
        <f>G90+G93</f>
        <v>910965000</v>
      </c>
      <c r="H84" s="417">
        <f aca="true" t="shared" si="52" ref="H84:N84">H90+H93</f>
        <v>3810685368</v>
      </c>
      <c r="I84" s="417">
        <f t="shared" si="52"/>
        <v>0</v>
      </c>
      <c r="J84" s="417">
        <f t="shared" si="52"/>
        <v>9030273</v>
      </c>
      <c r="K84" s="418">
        <f t="shared" si="52"/>
        <v>820301722</v>
      </c>
      <c r="L84" s="417">
        <f t="shared" si="52"/>
        <v>3396890095</v>
      </c>
      <c r="M84" s="417">
        <f t="shared" si="52"/>
        <v>0</v>
      </c>
      <c r="N84" s="417">
        <f t="shared" si="52"/>
        <v>0</v>
      </c>
      <c r="O84" s="417">
        <f>G84-I84-K84+M84</f>
        <v>90663278</v>
      </c>
      <c r="P84" s="419">
        <f>H84-J84-L84+N84</f>
        <v>404765000</v>
      </c>
      <c r="Q84" s="192"/>
    </row>
    <row r="85" spans="1:17" s="110" customFormat="1" ht="22.5" customHeight="1">
      <c r="A85" s="206"/>
      <c r="B85" s="257"/>
      <c r="C85" s="257">
        <v>1</v>
      </c>
      <c r="D85" s="257"/>
      <c r="E85" s="257"/>
      <c r="F85" s="305" t="s">
        <v>124</v>
      </c>
      <c r="G85" s="420">
        <f aca="true" t="shared" si="53" ref="G85:P87">G86</f>
        <v>1342673039</v>
      </c>
      <c r="H85" s="420">
        <f t="shared" si="53"/>
        <v>6255100284</v>
      </c>
      <c r="I85" s="420">
        <f t="shared" si="53"/>
        <v>0</v>
      </c>
      <c r="J85" s="420">
        <f t="shared" si="53"/>
        <v>12951975</v>
      </c>
      <c r="K85" s="421">
        <f t="shared" si="53"/>
        <v>1251990199</v>
      </c>
      <c r="L85" s="420">
        <f t="shared" si="53"/>
        <v>5818058586</v>
      </c>
      <c r="M85" s="420">
        <f t="shared" si="53"/>
        <v>0</v>
      </c>
      <c r="N85" s="423">
        <f t="shared" si="53"/>
        <v>0</v>
      </c>
      <c r="O85" s="420">
        <f t="shared" si="53"/>
        <v>90682840</v>
      </c>
      <c r="P85" s="424">
        <f t="shared" si="53"/>
        <v>424089723</v>
      </c>
      <c r="Q85" s="106"/>
    </row>
    <row r="86" spans="1:17" s="110" customFormat="1" ht="22.5" customHeight="1">
      <c r="A86" s="206"/>
      <c r="B86" s="257"/>
      <c r="C86" s="257"/>
      <c r="D86" s="257"/>
      <c r="E86" s="257"/>
      <c r="F86" s="306" t="s">
        <v>125</v>
      </c>
      <c r="G86" s="420">
        <f>G87+G91</f>
        <v>1342673039</v>
      </c>
      <c r="H86" s="420">
        <f aca="true" t="shared" si="54" ref="H86:P86">H87+H91</f>
        <v>6255100284</v>
      </c>
      <c r="I86" s="420">
        <f t="shared" si="54"/>
        <v>0</v>
      </c>
      <c r="J86" s="420">
        <f t="shared" si="54"/>
        <v>12951975</v>
      </c>
      <c r="K86" s="421">
        <f t="shared" si="54"/>
        <v>1251990199</v>
      </c>
      <c r="L86" s="420">
        <f t="shared" si="54"/>
        <v>5818058586</v>
      </c>
      <c r="M86" s="420">
        <f t="shared" si="54"/>
        <v>0</v>
      </c>
      <c r="N86" s="423">
        <f t="shared" si="54"/>
        <v>0</v>
      </c>
      <c r="O86" s="420">
        <f t="shared" si="54"/>
        <v>90682840</v>
      </c>
      <c r="P86" s="424">
        <f t="shared" si="54"/>
        <v>424089723</v>
      </c>
      <c r="Q86" s="106"/>
    </row>
    <row r="87" spans="1:17" s="111" customFormat="1" ht="21" customHeight="1">
      <c r="A87" s="206"/>
      <c r="B87" s="257"/>
      <c r="C87" s="257"/>
      <c r="D87" s="257">
        <v>1</v>
      </c>
      <c r="E87" s="257"/>
      <c r="F87" s="462" t="s">
        <v>192</v>
      </c>
      <c r="G87" s="425">
        <f t="shared" si="53"/>
        <v>606085039</v>
      </c>
      <c r="H87" s="425">
        <f t="shared" si="53"/>
        <v>5866857506</v>
      </c>
      <c r="I87" s="425">
        <f t="shared" si="53"/>
        <v>0</v>
      </c>
      <c r="J87" s="425">
        <f t="shared" si="53"/>
        <v>3921702</v>
      </c>
      <c r="K87" s="426">
        <f t="shared" si="53"/>
        <v>605846199</v>
      </c>
      <c r="L87" s="425">
        <f t="shared" si="53"/>
        <v>5513646081</v>
      </c>
      <c r="M87" s="425">
        <f t="shared" si="53"/>
        <v>0</v>
      </c>
      <c r="N87" s="428">
        <f t="shared" si="53"/>
        <v>0</v>
      </c>
      <c r="O87" s="425">
        <f t="shared" si="53"/>
        <v>238840</v>
      </c>
      <c r="P87" s="429">
        <f t="shared" si="53"/>
        <v>349289723</v>
      </c>
      <c r="Q87" s="108"/>
    </row>
    <row r="88" spans="1:17" s="115" customFormat="1" ht="36.75" customHeight="1">
      <c r="A88" s="178"/>
      <c r="B88" s="256"/>
      <c r="C88" s="256"/>
      <c r="D88" s="256"/>
      <c r="E88" s="256">
        <v>1</v>
      </c>
      <c r="F88" s="464" t="s">
        <v>206</v>
      </c>
      <c r="G88" s="430">
        <f aca="true" t="shared" si="55" ref="G88:N88">G89+G90</f>
        <v>606085039</v>
      </c>
      <c r="H88" s="430">
        <f t="shared" si="55"/>
        <v>5866857506</v>
      </c>
      <c r="I88" s="430">
        <f t="shared" si="55"/>
        <v>0</v>
      </c>
      <c r="J88" s="430">
        <f t="shared" si="55"/>
        <v>3921702</v>
      </c>
      <c r="K88" s="431">
        <f t="shared" si="55"/>
        <v>605846199</v>
      </c>
      <c r="L88" s="430">
        <f t="shared" si="55"/>
        <v>5513646081</v>
      </c>
      <c r="M88" s="430">
        <f t="shared" si="55"/>
        <v>0</v>
      </c>
      <c r="N88" s="428">
        <f t="shared" si="55"/>
        <v>0</v>
      </c>
      <c r="O88" s="430">
        <f aca="true" t="shared" si="56" ref="O88:O93">G88-I88-K88+M88</f>
        <v>238840</v>
      </c>
      <c r="P88" s="433">
        <f aca="true" t="shared" si="57" ref="P88:P93">H88-J88-L88+N88</f>
        <v>349289723</v>
      </c>
      <c r="Q88" s="113">
        <v>0</v>
      </c>
    </row>
    <row r="89" spans="1:17" s="185" customFormat="1" ht="21.75" customHeight="1" hidden="1">
      <c r="A89" s="193"/>
      <c r="B89" s="194"/>
      <c r="C89" s="194"/>
      <c r="D89" s="194"/>
      <c r="E89" s="194"/>
      <c r="F89" s="309" t="s">
        <v>100</v>
      </c>
      <c r="G89" s="434">
        <v>431708039</v>
      </c>
      <c r="H89" s="434">
        <v>2444414916</v>
      </c>
      <c r="I89" s="434">
        <v>0</v>
      </c>
      <c r="J89" s="434">
        <v>3921702</v>
      </c>
      <c r="K89" s="435">
        <v>431688477</v>
      </c>
      <c r="L89" s="434">
        <v>2421168491</v>
      </c>
      <c r="M89" s="434">
        <v>0</v>
      </c>
      <c r="N89" s="434">
        <f>-M89</f>
        <v>0</v>
      </c>
      <c r="O89" s="436">
        <f t="shared" si="56"/>
        <v>19562</v>
      </c>
      <c r="P89" s="436">
        <f t="shared" si="57"/>
        <v>19324723</v>
      </c>
      <c r="Q89" s="195"/>
    </row>
    <row r="90" spans="1:17" s="117" customFormat="1" ht="21.75" customHeight="1" hidden="1">
      <c r="A90" s="170"/>
      <c r="B90" s="171"/>
      <c r="C90" s="171"/>
      <c r="D90" s="171"/>
      <c r="E90" s="171"/>
      <c r="F90" s="310" t="s">
        <v>99</v>
      </c>
      <c r="G90" s="437">
        <v>174377000</v>
      </c>
      <c r="H90" s="437">
        <v>3422442590</v>
      </c>
      <c r="I90" s="437">
        <v>0</v>
      </c>
      <c r="J90" s="437">
        <v>0</v>
      </c>
      <c r="K90" s="438">
        <v>174157722</v>
      </c>
      <c r="L90" s="437">
        <v>3092477590</v>
      </c>
      <c r="M90" s="437">
        <v>0</v>
      </c>
      <c r="N90" s="437">
        <f>-M90</f>
        <v>0</v>
      </c>
      <c r="O90" s="439">
        <f t="shared" si="56"/>
        <v>219278</v>
      </c>
      <c r="P90" s="439">
        <f t="shared" si="57"/>
        <v>329965000</v>
      </c>
      <c r="Q90" s="172"/>
    </row>
    <row r="91" spans="1:17" s="262" customFormat="1" ht="22.5" customHeight="1">
      <c r="A91" s="264"/>
      <c r="B91" s="263"/>
      <c r="C91" s="263"/>
      <c r="D91" s="263">
        <v>2</v>
      </c>
      <c r="E91" s="263"/>
      <c r="F91" s="462" t="s">
        <v>193</v>
      </c>
      <c r="G91" s="430">
        <f>SUM(G92:G93)</f>
        <v>736588000</v>
      </c>
      <c r="H91" s="430">
        <f aca="true" t="shared" si="58" ref="H91:N91">SUM(H92:H93)</f>
        <v>388242778</v>
      </c>
      <c r="I91" s="430">
        <f t="shared" si="58"/>
        <v>0</v>
      </c>
      <c r="J91" s="430">
        <f t="shared" si="58"/>
        <v>9030273</v>
      </c>
      <c r="K91" s="431">
        <f t="shared" si="58"/>
        <v>646144000</v>
      </c>
      <c r="L91" s="430">
        <f t="shared" si="58"/>
        <v>304412505</v>
      </c>
      <c r="M91" s="430">
        <f t="shared" si="58"/>
        <v>0</v>
      </c>
      <c r="N91" s="428">
        <f t="shared" si="58"/>
        <v>0</v>
      </c>
      <c r="O91" s="433">
        <f t="shared" si="56"/>
        <v>90444000</v>
      </c>
      <c r="P91" s="433">
        <f t="shared" si="57"/>
        <v>74800000</v>
      </c>
      <c r="Q91" s="271"/>
    </row>
    <row r="92" spans="1:17" s="185" customFormat="1" ht="21.75" customHeight="1" hidden="1">
      <c r="A92" s="269"/>
      <c r="B92" s="265"/>
      <c r="C92" s="265"/>
      <c r="D92" s="265"/>
      <c r="E92" s="265"/>
      <c r="F92" s="309" t="s">
        <v>100</v>
      </c>
      <c r="G92" s="434"/>
      <c r="H92" s="434"/>
      <c r="I92" s="434"/>
      <c r="J92" s="434"/>
      <c r="K92" s="435"/>
      <c r="L92" s="434"/>
      <c r="M92" s="434"/>
      <c r="N92" s="434">
        <f>-M92</f>
        <v>0</v>
      </c>
      <c r="O92" s="436">
        <f t="shared" si="56"/>
        <v>0</v>
      </c>
      <c r="P92" s="436">
        <f t="shared" si="57"/>
        <v>0</v>
      </c>
      <c r="Q92" s="272"/>
    </row>
    <row r="93" spans="1:17" s="117" customFormat="1" ht="21.75" customHeight="1" hidden="1">
      <c r="A93" s="268"/>
      <c r="B93" s="266"/>
      <c r="C93" s="266"/>
      <c r="D93" s="266"/>
      <c r="E93" s="266"/>
      <c r="F93" s="310" t="s">
        <v>99</v>
      </c>
      <c r="G93" s="437">
        <v>736588000</v>
      </c>
      <c r="H93" s="437">
        <v>388242778</v>
      </c>
      <c r="I93" s="437"/>
      <c r="J93" s="437">
        <v>9030273</v>
      </c>
      <c r="K93" s="438">
        <v>646144000</v>
      </c>
      <c r="L93" s="437">
        <v>304412505</v>
      </c>
      <c r="M93" s="437"/>
      <c r="N93" s="437">
        <f>-M93</f>
        <v>0</v>
      </c>
      <c r="O93" s="439">
        <f t="shared" si="56"/>
        <v>90444000</v>
      </c>
      <c r="P93" s="439">
        <f t="shared" si="57"/>
        <v>74800000</v>
      </c>
      <c r="Q93" s="270"/>
    </row>
    <row r="94" spans="1:16" s="169" customFormat="1" ht="22.5" customHeight="1">
      <c r="A94" s="316"/>
      <c r="B94" s="263">
        <v>4</v>
      </c>
      <c r="C94" s="263"/>
      <c r="D94" s="263"/>
      <c r="E94" s="263"/>
      <c r="F94" s="301" t="s">
        <v>126</v>
      </c>
      <c r="G94" s="440">
        <f>G98+G103+G108</f>
        <v>30131046</v>
      </c>
      <c r="H94" s="440">
        <f aca="true" t="shared" si="59" ref="H94:P94">H98+H103+H108</f>
        <v>4357658478</v>
      </c>
      <c r="I94" s="440">
        <f t="shared" si="59"/>
        <v>4041</v>
      </c>
      <c r="J94" s="440">
        <f t="shared" si="59"/>
        <v>107911206</v>
      </c>
      <c r="K94" s="441">
        <f t="shared" si="59"/>
        <v>23828611</v>
      </c>
      <c r="L94" s="440">
        <f t="shared" si="59"/>
        <v>3799347780</v>
      </c>
      <c r="M94" s="440">
        <f t="shared" si="59"/>
        <v>122197262</v>
      </c>
      <c r="N94" s="423">
        <f t="shared" si="59"/>
        <v>-122197262</v>
      </c>
      <c r="O94" s="440">
        <f t="shared" si="59"/>
        <v>128495656</v>
      </c>
      <c r="P94" s="442">
        <f t="shared" si="59"/>
        <v>328202230</v>
      </c>
    </row>
    <row r="95" spans="1:16" s="179" customFormat="1" ht="21.75" customHeight="1" hidden="1">
      <c r="A95" s="315"/>
      <c r="B95" s="186"/>
      <c r="C95" s="186"/>
      <c r="D95" s="186"/>
      <c r="E95" s="186"/>
      <c r="F95" s="311" t="s">
        <v>101</v>
      </c>
      <c r="G95" s="411">
        <f>SUM(G96:G97)</f>
        <v>30131046</v>
      </c>
      <c r="H95" s="411">
        <f aca="true" t="shared" si="60" ref="H95:P95">SUM(H96:H97)</f>
        <v>4357658478</v>
      </c>
      <c r="I95" s="411">
        <f t="shared" si="60"/>
        <v>4041</v>
      </c>
      <c r="J95" s="411">
        <f t="shared" si="60"/>
        <v>107911206</v>
      </c>
      <c r="K95" s="412">
        <f t="shared" si="60"/>
        <v>23828611</v>
      </c>
      <c r="L95" s="411">
        <f t="shared" si="60"/>
        <v>3799347780</v>
      </c>
      <c r="M95" s="411">
        <f t="shared" si="60"/>
        <v>122197262</v>
      </c>
      <c r="N95" s="411">
        <f t="shared" si="60"/>
        <v>-122197262</v>
      </c>
      <c r="O95" s="411">
        <f t="shared" si="60"/>
        <v>128495656</v>
      </c>
      <c r="P95" s="413">
        <f t="shared" si="60"/>
        <v>328202230</v>
      </c>
    </row>
    <row r="96" spans="1:17" s="181" customFormat="1" ht="21.75" customHeight="1" hidden="1">
      <c r="A96" s="187"/>
      <c r="B96" s="188"/>
      <c r="C96" s="188"/>
      <c r="D96" s="188"/>
      <c r="E96" s="188"/>
      <c r="F96" s="303" t="s">
        <v>100</v>
      </c>
      <c r="G96" s="414">
        <f>G101+G106+G112</f>
        <v>571912</v>
      </c>
      <c r="H96" s="414">
        <f aca="true" t="shared" si="61" ref="H96:P96">H101+H106+H112</f>
        <v>205397464</v>
      </c>
      <c r="I96" s="414">
        <f t="shared" si="61"/>
        <v>0</v>
      </c>
      <c r="J96" s="414">
        <f t="shared" si="61"/>
        <v>14674628</v>
      </c>
      <c r="K96" s="415">
        <f t="shared" si="61"/>
        <v>571912</v>
      </c>
      <c r="L96" s="414">
        <f t="shared" si="61"/>
        <v>188122836</v>
      </c>
      <c r="M96" s="414">
        <f t="shared" si="61"/>
        <v>0</v>
      </c>
      <c r="N96" s="414">
        <f t="shared" si="61"/>
        <v>0</v>
      </c>
      <c r="O96" s="414">
        <f t="shared" si="61"/>
        <v>0</v>
      </c>
      <c r="P96" s="416">
        <f t="shared" si="61"/>
        <v>2600000</v>
      </c>
      <c r="Q96" s="189"/>
    </row>
    <row r="97" spans="1:17" s="183" customFormat="1" ht="21.75" customHeight="1" hidden="1">
      <c r="A97" s="190"/>
      <c r="B97" s="191"/>
      <c r="C97" s="191"/>
      <c r="D97" s="191"/>
      <c r="E97" s="191"/>
      <c r="F97" s="304" t="s">
        <v>99</v>
      </c>
      <c r="G97" s="417">
        <f>G102+G107+G113</f>
        <v>29559134</v>
      </c>
      <c r="H97" s="417">
        <f aca="true" t="shared" si="62" ref="H97:P97">H102+H107+H113</f>
        <v>4152261014</v>
      </c>
      <c r="I97" s="417">
        <f t="shared" si="62"/>
        <v>4041</v>
      </c>
      <c r="J97" s="417">
        <f t="shared" si="62"/>
        <v>93236578</v>
      </c>
      <c r="K97" s="418">
        <f t="shared" si="62"/>
        <v>23256699</v>
      </c>
      <c r="L97" s="417">
        <f t="shared" si="62"/>
        <v>3611224944</v>
      </c>
      <c r="M97" s="417">
        <f t="shared" si="62"/>
        <v>122197262</v>
      </c>
      <c r="N97" s="417">
        <f t="shared" si="62"/>
        <v>-122197262</v>
      </c>
      <c r="O97" s="417">
        <f t="shared" si="62"/>
        <v>128495656</v>
      </c>
      <c r="P97" s="419">
        <f t="shared" si="62"/>
        <v>325602230</v>
      </c>
      <c r="Q97" s="192"/>
    </row>
    <row r="98" spans="1:17" s="262" customFormat="1" ht="22.5" customHeight="1">
      <c r="A98" s="264"/>
      <c r="B98" s="263"/>
      <c r="C98" s="263">
        <v>1</v>
      </c>
      <c r="D98" s="263"/>
      <c r="E98" s="263"/>
      <c r="F98" s="305" t="s">
        <v>162</v>
      </c>
      <c r="G98" s="440">
        <f>G99</f>
        <v>23260740</v>
      </c>
      <c r="H98" s="440">
        <f aca="true" t="shared" si="63" ref="H98:N99">H99</f>
        <v>3473724579</v>
      </c>
      <c r="I98" s="440">
        <f t="shared" si="63"/>
        <v>4041</v>
      </c>
      <c r="J98" s="440">
        <f t="shared" si="63"/>
        <v>89988569</v>
      </c>
      <c r="K98" s="441">
        <f t="shared" si="63"/>
        <v>23256699</v>
      </c>
      <c r="L98" s="440">
        <f t="shared" si="63"/>
        <v>3322165457</v>
      </c>
      <c r="M98" s="440">
        <f t="shared" si="63"/>
        <v>61570553</v>
      </c>
      <c r="N98" s="423">
        <f t="shared" si="63"/>
        <v>-61570553</v>
      </c>
      <c r="O98" s="440">
        <f>O99</f>
        <v>61570553</v>
      </c>
      <c r="P98" s="433">
        <f>P99</f>
        <v>0</v>
      </c>
      <c r="Q98" s="271"/>
    </row>
    <row r="99" spans="1:17" s="262" customFormat="1" ht="21.75" customHeight="1" thickBot="1">
      <c r="A99" s="475"/>
      <c r="B99" s="329"/>
      <c r="C99" s="329"/>
      <c r="D99" s="329"/>
      <c r="E99" s="329"/>
      <c r="F99" s="330" t="s">
        <v>156</v>
      </c>
      <c r="G99" s="444">
        <f>G100</f>
        <v>23260740</v>
      </c>
      <c r="H99" s="444">
        <f t="shared" si="63"/>
        <v>3473724579</v>
      </c>
      <c r="I99" s="444">
        <f t="shared" si="63"/>
        <v>4041</v>
      </c>
      <c r="J99" s="444">
        <f t="shared" si="63"/>
        <v>89988569</v>
      </c>
      <c r="K99" s="476">
        <f t="shared" si="63"/>
        <v>23256699</v>
      </c>
      <c r="L99" s="444">
        <f t="shared" si="63"/>
        <v>3322165457</v>
      </c>
      <c r="M99" s="444">
        <f t="shared" si="63"/>
        <v>61570553</v>
      </c>
      <c r="N99" s="446">
        <f t="shared" si="63"/>
        <v>-61570553</v>
      </c>
      <c r="O99" s="444">
        <f>O100</f>
        <v>61570553</v>
      </c>
      <c r="P99" s="447">
        <f>P100</f>
        <v>0</v>
      </c>
      <c r="Q99" s="271"/>
    </row>
    <row r="100" spans="1:17" s="262" customFormat="1" ht="36.75" customHeight="1">
      <c r="A100" s="264"/>
      <c r="B100" s="263"/>
      <c r="C100" s="263"/>
      <c r="D100" s="263">
        <v>1</v>
      </c>
      <c r="E100" s="263"/>
      <c r="F100" s="462" t="s">
        <v>211</v>
      </c>
      <c r="G100" s="430">
        <f>SUM(G101:G102)</f>
        <v>23260740</v>
      </c>
      <c r="H100" s="430">
        <f aca="true" t="shared" si="64" ref="H100:N100">SUM(H101:H102)</f>
        <v>3473724579</v>
      </c>
      <c r="I100" s="430">
        <f t="shared" si="64"/>
        <v>4041</v>
      </c>
      <c r="J100" s="430">
        <f t="shared" si="64"/>
        <v>89988569</v>
      </c>
      <c r="K100" s="431">
        <f t="shared" si="64"/>
        <v>23256699</v>
      </c>
      <c r="L100" s="430">
        <f t="shared" si="64"/>
        <v>3322165457</v>
      </c>
      <c r="M100" s="430">
        <f t="shared" si="64"/>
        <v>61570553</v>
      </c>
      <c r="N100" s="428">
        <f t="shared" si="64"/>
        <v>-61570553</v>
      </c>
      <c r="O100" s="430">
        <f aca="true" t="shared" si="65" ref="O100:P102">G100-I100-K100+M100</f>
        <v>61570553</v>
      </c>
      <c r="P100" s="433">
        <f t="shared" si="65"/>
        <v>0</v>
      </c>
      <c r="Q100" s="271"/>
    </row>
    <row r="101" spans="1:17" s="185" customFormat="1" ht="21.75" customHeight="1" hidden="1">
      <c r="A101" s="269"/>
      <c r="B101" s="265"/>
      <c r="C101" s="265"/>
      <c r="D101" s="265"/>
      <c r="E101" s="265"/>
      <c r="F101" s="309" t="s">
        <v>100</v>
      </c>
      <c r="G101" s="434"/>
      <c r="H101" s="434">
        <v>980000</v>
      </c>
      <c r="I101" s="434"/>
      <c r="J101" s="434"/>
      <c r="K101" s="435"/>
      <c r="L101" s="434">
        <v>980000</v>
      </c>
      <c r="M101" s="434"/>
      <c r="N101" s="434">
        <f>-M101</f>
        <v>0</v>
      </c>
      <c r="O101" s="434">
        <f t="shared" si="65"/>
        <v>0</v>
      </c>
      <c r="P101" s="436">
        <f t="shared" si="65"/>
        <v>0</v>
      </c>
      <c r="Q101" s="272"/>
    </row>
    <row r="102" spans="1:17" s="117" customFormat="1" ht="21.75" customHeight="1" hidden="1">
      <c r="A102" s="268"/>
      <c r="B102" s="266"/>
      <c r="C102" s="266"/>
      <c r="D102" s="266"/>
      <c r="E102" s="266"/>
      <c r="F102" s="310" t="s">
        <v>99</v>
      </c>
      <c r="G102" s="437">
        <v>23260740</v>
      </c>
      <c r="H102" s="437">
        <v>3472744579</v>
      </c>
      <c r="I102" s="437">
        <v>4041</v>
      </c>
      <c r="J102" s="437">
        <v>89988569</v>
      </c>
      <c r="K102" s="438">
        <v>23256699</v>
      </c>
      <c r="L102" s="437">
        <v>3321185457</v>
      </c>
      <c r="M102" s="437">
        <v>61570553</v>
      </c>
      <c r="N102" s="437">
        <f>-M102</f>
        <v>-61570553</v>
      </c>
      <c r="O102" s="437">
        <f t="shared" si="65"/>
        <v>61570553</v>
      </c>
      <c r="P102" s="439">
        <f t="shared" si="65"/>
        <v>0</v>
      </c>
      <c r="Q102" s="270"/>
    </row>
    <row r="103" spans="1:16" s="110" customFormat="1" ht="18.75" customHeight="1">
      <c r="A103" s="207"/>
      <c r="B103" s="257"/>
      <c r="C103" s="257">
        <v>2</v>
      </c>
      <c r="D103" s="257"/>
      <c r="E103" s="257"/>
      <c r="F103" s="305" t="s">
        <v>127</v>
      </c>
      <c r="G103" s="420">
        <f aca="true" t="shared" si="66" ref="G103:P104">G104</f>
        <v>0</v>
      </c>
      <c r="H103" s="420">
        <f t="shared" si="66"/>
        <v>114690000</v>
      </c>
      <c r="I103" s="420">
        <f t="shared" si="66"/>
        <v>0</v>
      </c>
      <c r="J103" s="420">
        <f t="shared" si="66"/>
        <v>8739602</v>
      </c>
      <c r="K103" s="421">
        <f t="shared" si="66"/>
        <v>0</v>
      </c>
      <c r="L103" s="420">
        <f t="shared" si="66"/>
        <v>105950398</v>
      </c>
      <c r="M103" s="422">
        <f t="shared" si="66"/>
        <v>0</v>
      </c>
      <c r="N103" s="423">
        <f t="shared" si="66"/>
        <v>0</v>
      </c>
      <c r="O103" s="420">
        <f t="shared" si="66"/>
        <v>0</v>
      </c>
      <c r="P103" s="424">
        <f t="shared" si="66"/>
        <v>0</v>
      </c>
    </row>
    <row r="104" spans="1:16" s="110" customFormat="1" ht="19.5" customHeight="1">
      <c r="A104" s="207"/>
      <c r="B104" s="257"/>
      <c r="C104" s="257"/>
      <c r="D104" s="257"/>
      <c r="E104" s="257"/>
      <c r="F104" s="306" t="s">
        <v>46</v>
      </c>
      <c r="G104" s="420">
        <f t="shared" si="66"/>
        <v>0</v>
      </c>
      <c r="H104" s="420">
        <f t="shared" si="66"/>
        <v>114690000</v>
      </c>
      <c r="I104" s="420">
        <f t="shared" si="66"/>
        <v>0</v>
      </c>
      <c r="J104" s="420">
        <f t="shared" si="66"/>
        <v>8739602</v>
      </c>
      <c r="K104" s="421">
        <f t="shared" si="66"/>
        <v>0</v>
      </c>
      <c r="L104" s="420">
        <f t="shared" si="66"/>
        <v>105950398</v>
      </c>
      <c r="M104" s="422">
        <f t="shared" si="66"/>
        <v>0</v>
      </c>
      <c r="N104" s="423">
        <f t="shared" si="66"/>
        <v>0</v>
      </c>
      <c r="O104" s="420">
        <f t="shared" si="66"/>
        <v>0</v>
      </c>
      <c r="P104" s="424">
        <f t="shared" si="66"/>
        <v>0</v>
      </c>
    </row>
    <row r="105" spans="1:17" s="197" customFormat="1" ht="36.75" customHeight="1">
      <c r="A105" s="317"/>
      <c r="B105" s="256"/>
      <c r="C105" s="256"/>
      <c r="D105" s="256">
        <v>1</v>
      </c>
      <c r="E105" s="256"/>
      <c r="F105" s="462" t="s">
        <v>194</v>
      </c>
      <c r="G105" s="430">
        <f aca="true" t="shared" si="67" ref="G105:N105">G106+G107</f>
        <v>0</v>
      </c>
      <c r="H105" s="430">
        <f t="shared" si="67"/>
        <v>114690000</v>
      </c>
      <c r="I105" s="430">
        <f t="shared" si="67"/>
        <v>0</v>
      </c>
      <c r="J105" s="430">
        <f t="shared" si="67"/>
        <v>8739602</v>
      </c>
      <c r="K105" s="431">
        <f t="shared" si="67"/>
        <v>0</v>
      </c>
      <c r="L105" s="430">
        <f t="shared" si="67"/>
        <v>105950398</v>
      </c>
      <c r="M105" s="432">
        <f t="shared" si="67"/>
        <v>0</v>
      </c>
      <c r="N105" s="428">
        <f t="shared" si="67"/>
        <v>0</v>
      </c>
      <c r="O105" s="430">
        <f aca="true" t="shared" si="68" ref="O105:P107">G105-I105-K105+M105</f>
        <v>0</v>
      </c>
      <c r="P105" s="433">
        <f t="shared" si="68"/>
        <v>0</v>
      </c>
      <c r="Q105" s="113">
        <v>0</v>
      </c>
    </row>
    <row r="106" spans="1:17" s="198" customFormat="1" ht="21.75" customHeight="1" hidden="1">
      <c r="A106" s="193"/>
      <c r="B106" s="194"/>
      <c r="C106" s="194"/>
      <c r="D106" s="194"/>
      <c r="E106" s="194"/>
      <c r="F106" s="309" t="s">
        <v>100</v>
      </c>
      <c r="G106" s="434">
        <v>0</v>
      </c>
      <c r="H106" s="434">
        <v>81629000</v>
      </c>
      <c r="I106" s="434">
        <v>0</v>
      </c>
      <c r="J106" s="434">
        <v>6817963</v>
      </c>
      <c r="K106" s="435">
        <v>0</v>
      </c>
      <c r="L106" s="434">
        <v>74811037</v>
      </c>
      <c r="M106" s="434">
        <v>0</v>
      </c>
      <c r="N106" s="434">
        <f>-M106</f>
        <v>0</v>
      </c>
      <c r="O106" s="436">
        <f t="shared" si="68"/>
        <v>0</v>
      </c>
      <c r="P106" s="436">
        <f t="shared" si="68"/>
        <v>0</v>
      </c>
      <c r="Q106" s="195"/>
    </row>
    <row r="107" spans="1:17" s="199" customFormat="1" ht="21.75" customHeight="1" hidden="1">
      <c r="A107" s="170"/>
      <c r="B107" s="171"/>
      <c r="C107" s="171"/>
      <c r="D107" s="171"/>
      <c r="E107" s="171"/>
      <c r="F107" s="310" t="s">
        <v>99</v>
      </c>
      <c r="G107" s="437">
        <v>0</v>
      </c>
      <c r="H107" s="437">
        <v>33061000</v>
      </c>
      <c r="I107" s="437">
        <v>0</v>
      </c>
      <c r="J107" s="437">
        <v>1921639</v>
      </c>
      <c r="K107" s="438">
        <v>0</v>
      </c>
      <c r="L107" s="437">
        <v>31139361</v>
      </c>
      <c r="M107" s="437">
        <v>0</v>
      </c>
      <c r="N107" s="437">
        <f>-M107</f>
        <v>0</v>
      </c>
      <c r="O107" s="439">
        <f t="shared" si="68"/>
        <v>0</v>
      </c>
      <c r="P107" s="439">
        <f t="shared" si="68"/>
        <v>0</v>
      </c>
      <c r="Q107" s="172"/>
    </row>
    <row r="108" spans="1:16" s="200" customFormat="1" ht="21" customHeight="1">
      <c r="A108" s="207"/>
      <c r="B108" s="257"/>
      <c r="C108" s="257">
        <v>3</v>
      </c>
      <c r="D108" s="257"/>
      <c r="E108" s="257"/>
      <c r="F108" s="305" t="s">
        <v>128</v>
      </c>
      <c r="G108" s="420">
        <f aca="true" t="shared" si="69" ref="G108:P110">G109</f>
        <v>6870306</v>
      </c>
      <c r="H108" s="420">
        <f t="shared" si="69"/>
        <v>769243899</v>
      </c>
      <c r="I108" s="420">
        <f t="shared" si="69"/>
        <v>0</v>
      </c>
      <c r="J108" s="420">
        <f t="shared" si="69"/>
        <v>9183035</v>
      </c>
      <c r="K108" s="421">
        <f t="shared" si="69"/>
        <v>571912</v>
      </c>
      <c r="L108" s="420">
        <f t="shared" si="69"/>
        <v>371231925</v>
      </c>
      <c r="M108" s="422">
        <f t="shared" si="69"/>
        <v>60626709</v>
      </c>
      <c r="N108" s="423">
        <f t="shared" si="69"/>
        <v>-60626709</v>
      </c>
      <c r="O108" s="420">
        <f t="shared" si="69"/>
        <v>66925103</v>
      </c>
      <c r="P108" s="424">
        <f t="shared" si="69"/>
        <v>328202230</v>
      </c>
    </row>
    <row r="109" spans="1:16" s="110" customFormat="1" ht="21" customHeight="1">
      <c r="A109" s="207"/>
      <c r="B109" s="257"/>
      <c r="C109" s="257"/>
      <c r="D109" s="257"/>
      <c r="E109" s="257"/>
      <c r="F109" s="306" t="s">
        <v>129</v>
      </c>
      <c r="G109" s="420">
        <f t="shared" si="69"/>
        <v>6870306</v>
      </c>
      <c r="H109" s="420">
        <f t="shared" si="69"/>
        <v>769243899</v>
      </c>
      <c r="I109" s="420">
        <f t="shared" si="69"/>
        <v>0</v>
      </c>
      <c r="J109" s="420">
        <f t="shared" si="69"/>
        <v>9183035</v>
      </c>
      <c r="K109" s="421">
        <f t="shared" si="69"/>
        <v>571912</v>
      </c>
      <c r="L109" s="420">
        <f t="shared" si="69"/>
        <v>371231925</v>
      </c>
      <c r="M109" s="422">
        <f t="shared" si="69"/>
        <v>60626709</v>
      </c>
      <c r="N109" s="423">
        <f t="shared" si="69"/>
        <v>-60626709</v>
      </c>
      <c r="O109" s="420">
        <f t="shared" si="69"/>
        <v>66925103</v>
      </c>
      <c r="P109" s="424">
        <f t="shared" si="69"/>
        <v>328202230</v>
      </c>
    </row>
    <row r="110" spans="1:16" s="111" customFormat="1" ht="21" customHeight="1">
      <c r="A110" s="207"/>
      <c r="B110" s="257"/>
      <c r="C110" s="257"/>
      <c r="D110" s="257">
        <v>1</v>
      </c>
      <c r="E110" s="257"/>
      <c r="F110" s="462" t="s">
        <v>195</v>
      </c>
      <c r="G110" s="425">
        <f t="shared" si="69"/>
        <v>6870306</v>
      </c>
      <c r="H110" s="425">
        <f t="shared" si="69"/>
        <v>769243899</v>
      </c>
      <c r="I110" s="425">
        <f t="shared" si="69"/>
        <v>0</v>
      </c>
      <c r="J110" s="425">
        <f t="shared" si="69"/>
        <v>9183035</v>
      </c>
      <c r="K110" s="426">
        <f t="shared" si="69"/>
        <v>571912</v>
      </c>
      <c r="L110" s="425">
        <f t="shared" si="69"/>
        <v>371231925</v>
      </c>
      <c r="M110" s="427">
        <f t="shared" si="69"/>
        <v>60626709</v>
      </c>
      <c r="N110" s="428">
        <f t="shared" si="69"/>
        <v>-60626709</v>
      </c>
      <c r="O110" s="425">
        <f t="shared" si="69"/>
        <v>66925103</v>
      </c>
      <c r="P110" s="429">
        <f t="shared" si="69"/>
        <v>328202230</v>
      </c>
    </row>
    <row r="111" spans="1:16" s="115" customFormat="1" ht="21" customHeight="1">
      <c r="A111" s="317"/>
      <c r="B111" s="256"/>
      <c r="C111" s="256"/>
      <c r="D111" s="256"/>
      <c r="E111" s="256">
        <v>1</v>
      </c>
      <c r="F111" s="463" t="s">
        <v>59</v>
      </c>
      <c r="G111" s="430">
        <f aca="true" t="shared" si="70" ref="G111:N111">G112+G113</f>
        <v>6870306</v>
      </c>
      <c r="H111" s="430">
        <f t="shared" si="70"/>
        <v>769243899</v>
      </c>
      <c r="I111" s="430">
        <f t="shared" si="70"/>
        <v>0</v>
      </c>
      <c r="J111" s="430">
        <f t="shared" si="70"/>
        <v>9183035</v>
      </c>
      <c r="K111" s="431">
        <f t="shared" si="70"/>
        <v>571912</v>
      </c>
      <c r="L111" s="430">
        <f t="shared" si="70"/>
        <v>371231925</v>
      </c>
      <c r="M111" s="432">
        <f t="shared" si="70"/>
        <v>60626709</v>
      </c>
      <c r="N111" s="428">
        <f t="shared" si="70"/>
        <v>-60626709</v>
      </c>
      <c r="O111" s="430">
        <f aca="true" t="shared" si="71" ref="O111:P113">G111-I111-K111+M111</f>
        <v>66925103</v>
      </c>
      <c r="P111" s="433">
        <f t="shared" si="71"/>
        <v>328202230</v>
      </c>
    </row>
    <row r="112" spans="1:17" s="185" customFormat="1" ht="21.75" customHeight="1" hidden="1">
      <c r="A112" s="193"/>
      <c r="B112" s="194"/>
      <c r="C112" s="194"/>
      <c r="D112" s="194"/>
      <c r="E112" s="194"/>
      <c r="F112" s="309" t="s">
        <v>100</v>
      </c>
      <c r="G112" s="434">
        <v>571912</v>
      </c>
      <c r="H112" s="434">
        <v>122788464</v>
      </c>
      <c r="I112" s="434">
        <v>0</v>
      </c>
      <c r="J112" s="434">
        <v>7856665</v>
      </c>
      <c r="K112" s="435">
        <v>571912</v>
      </c>
      <c r="L112" s="434">
        <v>112331799</v>
      </c>
      <c r="M112" s="434">
        <v>0</v>
      </c>
      <c r="N112" s="434">
        <f>-M112</f>
        <v>0</v>
      </c>
      <c r="O112" s="436">
        <f t="shared" si="71"/>
        <v>0</v>
      </c>
      <c r="P112" s="436">
        <f t="shared" si="71"/>
        <v>2600000</v>
      </c>
      <c r="Q112" s="195"/>
    </row>
    <row r="113" spans="1:17" s="117" customFormat="1" ht="21.75" customHeight="1" hidden="1">
      <c r="A113" s="170"/>
      <c r="B113" s="171"/>
      <c r="C113" s="171"/>
      <c r="D113" s="171"/>
      <c r="E113" s="171"/>
      <c r="F113" s="310" t="s">
        <v>99</v>
      </c>
      <c r="G113" s="437">
        <v>6298394</v>
      </c>
      <c r="H113" s="437">
        <v>646455435</v>
      </c>
      <c r="I113" s="437">
        <v>0</v>
      </c>
      <c r="J113" s="437">
        <v>1326370</v>
      </c>
      <c r="K113" s="438">
        <v>0</v>
      </c>
      <c r="L113" s="437">
        <v>258900126</v>
      </c>
      <c r="M113" s="437">
        <v>60626709</v>
      </c>
      <c r="N113" s="437">
        <f>-M113</f>
        <v>-60626709</v>
      </c>
      <c r="O113" s="439">
        <f t="shared" si="71"/>
        <v>66925103</v>
      </c>
      <c r="P113" s="439">
        <f t="shared" si="71"/>
        <v>325602230</v>
      </c>
      <c r="Q113" s="172"/>
    </row>
    <row r="114" spans="1:16" s="169" customFormat="1" ht="21" customHeight="1">
      <c r="A114" s="317"/>
      <c r="B114" s="256">
        <v>5</v>
      </c>
      <c r="C114" s="256"/>
      <c r="D114" s="256"/>
      <c r="E114" s="256"/>
      <c r="F114" s="301" t="s">
        <v>60</v>
      </c>
      <c r="G114" s="440">
        <f>G118</f>
        <v>1546915338</v>
      </c>
      <c r="H114" s="440">
        <f aca="true" t="shared" si="72" ref="H114:P114">H118</f>
        <v>21328710634</v>
      </c>
      <c r="I114" s="440">
        <f t="shared" si="72"/>
        <v>70451</v>
      </c>
      <c r="J114" s="440">
        <f t="shared" si="72"/>
        <v>462302481</v>
      </c>
      <c r="K114" s="441">
        <f t="shared" si="72"/>
        <v>737415219</v>
      </c>
      <c r="L114" s="440">
        <f t="shared" si="72"/>
        <v>18145600920</v>
      </c>
      <c r="M114" s="440">
        <f t="shared" si="72"/>
        <v>19850030</v>
      </c>
      <c r="N114" s="423">
        <f t="shared" si="72"/>
        <v>-19850030</v>
      </c>
      <c r="O114" s="440">
        <f t="shared" si="72"/>
        <v>829279698</v>
      </c>
      <c r="P114" s="442">
        <f t="shared" si="72"/>
        <v>2700957203</v>
      </c>
    </row>
    <row r="115" spans="1:16" s="179" customFormat="1" ht="21.75" customHeight="1" hidden="1">
      <c r="A115" s="315"/>
      <c r="B115" s="186"/>
      <c r="C115" s="186"/>
      <c r="D115" s="186"/>
      <c r="E115" s="186"/>
      <c r="F115" s="311" t="s">
        <v>101</v>
      </c>
      <c r="G115" s="411">
        <f>SUM(G116:G117)</f>
        <v>1546915338</v>
      </c>
      <c r="H115" s="411">
        <f aca="true" t="shared" si="73" ref="H115:P115">SUM(H116:H117)</f>
        <v>21328710634</v>
      </c>
      <c r="I115" s="411">
        <f t="shared" si="73"/>
        <v>70451</v>
      </c>
      <c r="J115" s="411">
        <f t="shared" si="73"/>
        <v>462302481</v>
      </c>
      <c r="K115" s="412">
        <f t="shared" si="73"/>
        <v>737415219</v>
      </c>
      <c r="L115" s="411">
        <f t="shared" si="73"/>
        <v>18145600920</v>
      </c>
      <c r="M115" s="411">
        <f t="shared" si="73"/>
        <v>19850030</v>
      </c>
      <c r="N115" s="411">
        <f t="shared" si="73"/>
        <v>-19850030</v>
      </c>
      <c r="O115" s="411">
        <f t="shared" si="73"/>
        <v>829279698</v>
      </c>
      <c r="P115" s="413">
        <f t="shared" si="73"/>
        <v>2700957203</v>
      </c>
    </row>
    <row r="116" spans="1:17" s="181" customFormat="1" ht="21.75" customHeight="1" hidden="1">
      <c r="A116" s="187"/>
      <c r="B116" s="188"/>
      <c r="C116" s="188"/>
      <c r="D116" s="188"/>
      <c r="E116" s="188"/>
      <c r="F116" s="303" t="s">
        <v>100</v>
      </c>
      <c r="G116" s="414">
        <f>G122+G126+G129+G132+G135</f>
        <v>0</v>
      </c>
      <c r="H116" s="414">
        <f aca="true" t="shared" si="74" ref="H116:P116">H122+H126+H129+H132+H135</f>
        <v>38863534</v>
      </c>
      <c r="I116" s="414">
        <f t="shared" si="74"/>
        <v>0</v>
      </c>
      <c r="J116" s="414">
        <f t="shared" si="74"/>
        <v>1421406</v>
      </c>
      <c r="K116" s="415">
        <f t="shared" si="74"/>
        <v>0</v>
      </c>
      <c r="L116" s="414">
        <f t="shared" si="74"/>
        <v>37442128</v>
      </c>
      <c r="M116" s="414">
        <f t="shared" si="74"/>
        <v>0</v>
      </c>
      <c r="N116" s="414">
        <f t="shared" si="74"/>
        <v>0</v>
      </c>
      <c r="O116" s="414">
        <f t="shared" si="74"/>
        <v>0</v>
      </c>
      <c r="P116" s="416">
        <f t="shared" si="74"/>
        <v>0</v>
      </c>
      <c r="Q116" s="189"/>
    </row>
    <row r="117" spans="1:17" s="183" customFormat="1" ht="21.75" customHeight="1" hidden="1">
      <c r="A117" s="190"/>
      <c r="B117" s="191"/>
      <c r="C117" s="191"/>
      <c r="D117" s="191"/>
      <c r="E117" s="191"/>
      <c r="F117" s="304" t="s">
        <v>99</v>
      </c>
      <c r="G117" s="417">
        <f>G123+G127+G130+G133+G136</f>
        <v>1546915338</v>
      </c>
      <c r="H117" s="417">
        <f aca="true" t="shared" si="75" ref="H117:P117">H123+H127+H130+H133+H136</f>
        <v>21289847100</v>
      </c>
      <c r="I117" s="417">
        <f t="shared" si="75"/>
        <v>70451</v>
      </c>
      <c r="J117" s="417">
        <f t="shared" si="75"/>
        <v>460881075</v>
      </c>
      <c r="K117" s="418">
        <f t="shared" si="75"/>
        <v>737415219</v>
      </c>
      <c r="L117" s="417">
        <f t="shared" si="75"/>
        <v>18108158792</v>
      </c>
      <c r="M117" s="417">
        <f t="shared" si="75"/>
        <v>19850030</v>
      </c>
      <c r="N117" s="417">
        <f t="shared" si="75"/>
        <v>-19850030</v>
      </c>
      <c r="O117" s="417">
        <f t="shared" si="75"/>
        <v>829279698</v>
      </c>
      <c r="P117" s="419">
        <f t="shared" si="75"/>
        <v>2700957203</v>
      </c>
      <c r="Q117" s="192"/>
    </row>
    <row r="118" spans="1:16" s="110" customFormat="1" ht="21" customHeight="1">
      <c r="A118" s="207"/>
      <c r="B118" s="257"/>
      <c r="C118" s="257">
        <v>1</v>
      </c>
      <c r="D118" s="257"/>
      <c r="E118" s="257"/>
      <c r="F118" s="305" t="s">
        <v>130</v>
      </c>
      <c r="G118" s="420">
        <f>G119</f>
        <v>1546915338</v>
      </c>
      <c r="H118" s="420">
        <f aca="true" t="shared" si="76" ref="H118:P118">H119</f>
        <v>21328710634</v>
      </c>
      <c r="I118" s="420">
        <f t="shared" si="76"/>
        <v>70451</v>
      </c>
      <c r="J118" s="420">
        <f t="shared" si="76"/>
        <v>462302481</v>
      </c>
      <c r="K118" s="421">
        <f t="shared" si="76"/>
        <v>737415219</v>
      </c>
      <c r="L118" s="420">
        <f t="shared" si="76"/>
        <v>18145600920</v>
      </c>
      <c r="M118" s="420">
        <f t="shared" si="76"/>
        <v>19850030</v>
      </c>
      <c r="N118" s="423">
        <f t="shared" si="76"/>
        <v>-19850030</v>
      </c>
      <c r="O118" s="420">
        <f t="shared" si="76"/>
        <v>829279698</v>
      </c>
      <c r="P118" s="424">
        <f t="shared" si="76"/>
        <v>2700957203</v>
      </c>
    </row>
    <row r="119" spans="1:16" s="110" customFormat="1" ht="21" customHeight="1">
      <c r="A119" s="207"/>
      <c r="B119" s="257"/>
      <c r="C119" s="257"/>
      <c r="D119" s="257"/>
      <c r="E119" s="257"/>
      <c r="F119" s="306" t="s">
        <v>46</v>
      </c>
      <c r="G119" s="420">
        <f>G120+G124+G134</f>
        <v>1546915338</v>
      </c>
      <c r="H119" s="420">
        <f aca="true" t="shared" si="77" ref="H119:P119">H120+H124+H134</f>
        <v>21328710634</v>
      </c>
      <c r="I119" s="420">
        <f t="shared" si="77"/>
        <v>70451</v>
      </c>
      <c r="J119" s="420">
        <f t="shared" si="77"/>
        <v>462302481</v>
      </c>
      <c r="K119" s="421">
        <f t="shared" si="77"/>
        <v>737415219</v>
      </c>
      <c r="L119" s="420">
        <f t="shared" si="77"/>
        <v>18145600920</v>
      </c>
      <c r="M119" s="420">
        <f t="shared" si="77"/>
        <v>19850030</v>
      </c>
      <c r="N119" s="423">
        <f t="shared" si="77"/>
        <v>-19850030</v>
      </c>
      <c r="O119" s="420">
        <f t="shared" si="77"/>
        <v>829279698</v>
      </c>
      <c r="P119" s="424">
        <f t="shared" si="77"/>
        <v>2700957203</v>
      </c>
    </row>
    <row r="120" spans="1:16" s="111" customFormat="1" ht="37.5" customHeight="1" hidden="1">
      <c r="A120" s="207"/>
      <c r="B120" s="257"/>
      <c r="C120" s="257"/>
      <c r="D120" s="257">
        <v>1</v>
      </c>
      <c r="E120" s="257"/>
      <c r="F120" s="307" t="s">
        <v>131</v>
      </c>
      <c r="G120" s="425">
        <f aca="true" t="shared" si="78" ref="G120:P120">G121</f>
        <v>0</v>
      </c>
      <c r="H120" s="425">
        <f t="shared" si="78"/>
        <v>0</v>
      </c>
      <c r="I120" s="425">
        <f t="shared" si="78"/>
        <v>0</v>
      </c>
      <c r="J120" s="425">
        <f t="shared" si="78"/>
        <v>0</v>
      </c>
      <c r="K120" s="426">
        <f t="shared" si="78"/>
        <v>0</v>
      </c>
      <c r="L120" s="425">
        <f t="shared" si="78"/>
        <v>0</v>
      </c>
      <c r="M120" s="427">
        <f t="shared" si="78"/>
        <v>0</v>
      </c>
      <c r="N120" s="428">
        <f t="shared" si="78"/>
        <v>0</v>
      </c>
      <c r="O120" s="425">
        <f t="shared" si="78"/>
        <v>0</v>
      </c>
      <c r="P120" s="429">
        <f t="shared" si="78"/>
        <v>0</v>
      </c>
    </row>
    <row r="121" spans="1:16" s="115" customFormat="1" ht="21" customHeight="1" hidden="1">
      <c r="A121" s="317"/>
      <c r="B121" s="256"/>
      <c r="C121" s="256"/>
      <c r="D121" s="256"/>
      <c r="E121" s="256">
        <v>1</v>
      </c>
      <c r="F121" s="308" t="s">
        <v>132</v>
      </c>
      <c r="G121" s="430">
        <f aca="true" t="shared" si="79" ref="G121:N121">G122+G123</f>
        <v>0</v>
      </c>
      <c r="H121" s="430">
        <f t="shared" si="79"/>
        <v>0</v>
      </c>
      <c r="I121" s="430">
        <f t="shared" si="79"/>
        <v>0</v>
      </c>
      <c r="J121" s="430">
        <f t="shared" si="79"/>
        <v>0</v>
      </c>
      <c r="K121" s="431">
        <f t="shared" si="79"/>
        <v>0</v>
      </c>
      <c r="L121" s="430">
        <f t="shared" si="79"/>
        <v>0</v>
      </c>
      <c r="M121" s="432">
        <f t="shared" si="79"/>
        <v>0</v>
      </c>
      <c r="N121" s="428">
        <f t="shared" si="79"/>
        <v>0</v>
      </c>
      <c r="O121" s="430">
        <f aca="true" t="shared" si="80" ref="O121:P123">G121-I121-K121+M121</f>
        <v>0</v>
      </c>
      <c r="P121" s="433">
        <f t="shared" si="80"/>
        <v>0</v>
      </c>
    </row>
    <row r="122" spans="1:17" s="185" customFormat="1" ht="21.75" customHeight="1" hidden="1">
      <c r="A122" s="193"/>
      <c r="B122" s="194"/>
      <c r="C122" s="194"/>
      <c r="D122" s="194"/>
      <c r="E122" s="194"/>
      <c r="F122" s="309" t="s">
        <v>100</v>
      </c>
      <c r="G122" s="434"/>
      <c r="H122" s="434"/>
      <c r="I122" s="434"/>
      <c r="J122" s="434"/>
      <c r="K122" s="435"/>
      <c r="L122" s="434"/>
      <c r="M122" s="434"/>
      <c r="N122" s="434">
        <f>-M122</f>
        <v>0</v>
      </c>
      <c r="O122" s="436">
        <f t="shared" si="80"/>
        <v>0</v>
      </c>
      <c r="P122" s="436">
        <f t="shared" si="80"/>
        <v>0</v>
      </c>
      <c r="Q122" s="195"/>
    </row>
    <row r="123" spans="1:17" s="117" customFormat="1" ht="21.75" customHeight="1" hidden="1">
      <c r="A123" s="170"/>
      <c r="B123" s="171"/>
      <c r="C123" s="171"/>
      <c r="D123" s="171"/>
      <c r="E123" s="171"/>
      <c r="F123" s="310" t="s">
        <v>99</v>
      </c>
      <c r="G123" s="437">
        <v>0</v>
      </c>
      <c r="H123" s="437">
        <v>0</v>
      </c>
      <c r="I123" s="437">
        <v>0</v>
      </c>
      <c r="J123" s="437">
        <v>0</v>
      </c>
      <c r="K123" s="438">
        <v>0</v>
      </c>
      <c r="L123" s="437">
        <v>0</v>
      </c>
      <c r="M123" s="437">
        <v>0</v>
      </c>
      <c r="N123" s="437">
        <f>-M123</f>
        <v>0</v>
      </c>
      <c r="O123" s="439">
        <f t="shared" si="80"/>
        <v>0</v>
      </c>
      <c r="P123" s="439">
        <f t="shared" si="80"/>
        <v>0</v>
      </c>
      <c r="Q123" s="172"/>
    </row>
    <row r="124" spans="1:16" s="111" customFormat="1" ht="20.25" customHeight="1">
      <c r="A124" s="207"/>
      <c r="B124" s="257"/>
      <c r="C124" s="257"/>
      <c r="D124" s="257">
        <v>2</v>
      </c>
      <c r="E124" s="257"/>
      <c r="F124" s="462" t="s">
        <v>196</v>
      </c>
      <c r="G124" s="425">
        <f>G125+G128+G131</f>
        <v>1494879474</v>
      </c>
      <c r="H124" s="425">
        <f aca="true" t="shared" si="81" ref="H124:N124">H125+H128+H131</f>
        <v>8424201170</v>
      </c>
      <c r="I124" s="425">
        <f t="shared" si="81"/>
        <v>0</v>
      </c>
      <c r="J124" s="425">
        <f t="shared" si="81"/>
        <v>7700342</v>
      </c>
      <c r="K124" s="426">
        <f t="shared" si="81"/>
        <v>685449806</v>
      </c>
      <c r="L124" s="425">
        <f t="shared" si="81"/>
        <v>6118882626</v>
      </c>
      <c r="M124" s="425">
        <f t="shared" si="81"/>
        <v>19850030</v>
      </c>
      <c r="N124" s="428">
        <f t="shared" si="81"/>
        <v>-19850030</v>
      </c>
      <c r="O124" s="425">
        <f>O125+O128+O131</f>
        <v>829279698</v>
      </c>
      <c r="P124" s="429">
        <f>P125+P128+P131</f>
        <v>2277768172</v>
      </c>
    </row>
    <row r="125" spans="1:17" s="115" customFormat="1" ht="36.75" customHeight="1">
      <c r="A125" s="317"/>
      <c r="B125" s="256"/>
      <c r="C125" s="256"/>
      <c r="D125" s="256"/>
      <c r="E125" s="256">
        <v>1</v>
      </c>
      <c r="F125" s="464" t="s">
        <v>68</v>
      </c>
      <c r="G125" s="430">
        <f aca="true" t="shared" si="82" ref="G125:N125">G126+G127</f>
        <v>297164743</v>
      </c>
      <c r="H125" s="430">
        <f t="shared" si="82"/>
        <v>1350719653</v>
      </c>
      <c r="I125" s="430">
        <f t="shared" si="82"/>
        <v>0</v>
      </c>
      <c r="J125" s="430">
        <f t="shared" si="82"/>
        <v>0</v>
      </c>
      <c r="K125" s="431">
        <f t="shared" si="82"/>
        <v>268452545</v>
      </c>
      <c r="L125" s="430">
        <f t="shared" si="82"/>
        <v>991665734</v>
      </c>
      <c r="M125" s="430">
        <f t="shared" si="82"/>
        <v>0</v>
      </c>
      <c r="N125" s="428">
        <f t="shared" si="82"/>
        <v>0</v>
      </c>
      <c r="O125" s="430">
        <f>G125-I125-K125+M125</f>
        <v>28712198</v>
      </c>
      <c r="P125" s="433">
        <f aca="true" t="shared" si="83" ref="O125:P133">H125-J125-L125+N125</f>
        <v>359053919</v>
      </c>
      <c r="Q125" s="113">
        <v>0</v>
      </c>
    </row>
    <row r="126" spans="1:17" s="185" customFormat="1" ht="21.75" customHeight="1" hidden="1">
      <c r="A126" s="193"/>
      <c r="B126" s="194"/>
      <c r="C126" s="194"/>
      <c r="D126" s="194"/>
      <c r="E126" s="194"/>
      <c r="F126" s="309" t="s">
        <v>100</v>
      </c>
      <c r="G126" s="434"/>
      <c r="H126" s="434"/>
      <c r="I126" s="434"/>
      <c r="J126" s="434"/>
      <c r="K126" s="435"/>
      <c r="L126" s="434"/>
      <c r="M126" s="434"/>
      <c r="N126" s="434">
        <f>-M126</f>
        <v>0</v>
      </c>
      <c r="O126" s="436">
        <f t="shared" si="83"/>
        <v>0</v>
      </c>
      <c r="P126" s="436">
        <f t="shared" si="83"/>
        <v>0</v>
      </c>
      <c r="Q126" s="195"/>
    </row>
    <row r="127" spans="1:17" s="117" customFormat="1" ht="21.75" customHeight="1" hidden="1">
      <c r="A127" s="170"/>
      <c r="B127" s="171"/>
      <c r="C127" s="171"/>
      <c r="D127" s="171"/>
      <c r="E127" s="171"/>
      <c r="F127" s="310" t="s">
        <v>99</v>
      </c>
      <c r="G127" s="437">
        <v>297164743</v>
      </c>
      <c r="H127" s="437">
        <v>1350719653</v>
      </c>
      <c r="I127" s="437">
        <v>0</v>
      </c>
      <c r="J127" s="437">
        <v>0</v>
      </c>
      <c r="K127" s="438">
        <v>268452545</v>
      </c>
      <c r="L127" s="437">
        <v>991665734</v>
      </c>
      <c r="M127" s="437">
        <v>0</v>
      </c>
      <c r="N127" s="437">
        <f>-M127</f>
        <v>0</v>
      </c>
      <c r="O127" s="439">
        <f t="shared" si="83"/>
        <v>28712198</v>
      </c>
      <c r="P127" s="439">
        <f t="shared" si="83"/>
        <v>359053919</v>
      </c>
      <c r="Q127" s="172"/>
    </row>
    <row r="128" spans="1:17" s="115" customFormat="1" ht="20.25" customHeight="1">
      <c r="A128" s="317"/>
      <c r="B128" s="256"/>
      <c r="C128" s="256"/>
      <c r="D128" s="256"/>
      <c r="E128" s="256">
        <v>2</v>
      </c>
      <c r="F128" s="463" t="s">
        <v>66</v>
      </c>
      <c r="G128" s="430">
        <f aca="true" t="shared" si="84" ref="G128:N128">G129+G130</f>
        <v>0</v>
      </c>
      <c r="H128" s="430">
        <f t="shared" si="84"/>
        <v>1067928116</v>
      </c>
      <c r="I128" s="430">
        <f t="shared" si="84"/>
        <v>0</v>
      </c>
      <c r="J128" s="430">
        <f t="shared" si="84"/>
        <v>7700342</v>
      </c>
      <c r="K128" s="431">
        <f t="shared" si="84"/>
        <v>0</v>
      </c>
      <c r="L128" s="430">
        <f t="shared" si="84"/>
        <v>231736899</v>
      </c>
      <c r="M128" s="430">
        <f t="shared" si="84"/>
        <v>0</v>
      </c>
      <c r="N128" s="428">
        <f t="shared" si="84"/>
        <v>0</v>
      </c>
      <c r="O128" s="430">
        <f aca="true" t="shared" si="85" ref="O128:P130">G128-I128-K128+M128</f>
        <v>0</v>
      </c>
      <c r="P128" s="433">
        <f t="shared" si="85"/>
        <v>828490875</v>
      </c>
      <c r="Q128" s="113">
        <v>0</v>
      </c>
    </row>
    <row r="129" spans="1:17" s="185" customFormat="1" ht="21.75" customHeight="1" hidden="1">
      <c r="A129" s="193"/>
      <c r="B129" s="194"/>
      <c r="C129" s="194"/>
      <c r="D129" s="194"/>
      <c r="E129" s="194"/>
      <c r="F129" s="309" t="s">
        <v>100</v>
      </c>
      <c r="G129" s="434"/>
      <c r="H129" s="434"/>
      <c r="I129" s="434"/>
      <c r="J129" s="434"/>
      <c r="K129" s="435"/>
      <c r="L129" s="434"/>
      <c r="M129" s="434"/>
      <c r="N129" s="434">
        <f>-M129</f>
        <v>0</v>
      </c>
      <c r="O129" s="436">
        <f t="shared" si="85"/>
        <v>0</v>
      </c>
      <c r="P129" s="436">
        <f t="shared" si="85"/>
        <v>0</v>
      </c>
      <c r="Q129" s="195"/>
    </row>
    <row r="130" spans="1:17" s="117" customFormat="1" ht="21.75" customHeight="1" hidden="1">
      <c r="A130" s="170"/>
      <c r="B130" s="171"/>
      <c r="C130" s="171"/>
      <c r="D130" s="171"/>
      <c r="E130" s="171"/>
      <c r="F130" s="310" t="s">
        <v>99</v>
      </c>
      <c r="G130" s="437">
        <v>0</v>
      </c>
      <c r="H130" s="437">
        <v>1067928116</v>
      </c>
      <c r="I130" s="437">
        <v>0</v>
      </c>
      <c r="J130" s="437">
        <v>7700342</v>
      </c>
      <c r="K130" s="438">
        <v>0</v>
      </c>
      <c r="L130" s="437">
        <v>231736899</v>
      </c>
      <c r="M130" s="437">
        <v>0</v>
      </c>
      <c r="N130" s="437">
        <f>-M130</f>
        <v>0</v>
      </c>
      <c r="O130" s="439">
        <f t="shared" si="85"/>
        <v>0</v>
      </c>
      <c r="P130" s="439">
        <f t="shared" si="85"/>
        <v>828490875</v>
      </c>
      <c r="Q130" s="172"/>
    </row>
    <row r="131" spans="1:16" s="115" customFormat="1" ht="20.25" customHeight="1">
      <c r="A131" s="317"/>
      <c r="B131" s="256"/>
      <c r="C131" s="256"/>
      <c r="D131" s="256"/>
      <c r="E131" s="256">
        <v>3</v>
      </c>
      <c r="F131" s="463" t="s">
        <v>205</v>
      </c>
      <c r="G131" s="430">
        <f aca="true" t="shared" si="86" ref="G131:N131">G132+G133</f>
        <v>1197714731</v>
      </c>
      <c r="H131" s="430">
        <f t="shared" si="86"/>
        <v>6005553401</v>
      </c>
      <c r="I131" s="430">
        <f t="shared" si="86"/>
        <v>0</v>
      </c>
      <c r="J131" s="430">
        <f t="shared" si="86"/>
        <v>0</v>
      </c>
      <c r="K131" s="431">
        <f t="shared" si="86"/>
        <v>416997261</v>
      </c>
      <c r="L131" s="430">
        <f t="shared" si="86"/>
        <v>4895479993</v>
      </c>
      <c r="M131" s="430">
        <f t="shared" si="86"/>
        <v>19850030</v>
      </c>
      <c r="N131" s="428">
        <f t="shared" si="86"/>
        <v>-19850030</v>
      </c>
      <c r="O131" s="430">
        <f>G131-I131-K131+M131</f>
        <v>800567500</v>
      </c>
      <c r="P131" s="433">
        <f t="shared" si="83"/>
        <v>1090223378</v>
      </c>
    </row>
    <row r="132" spans="1:17" s="185" customFormat="1" ht="21.75" customHeight="1" hidden="1">
      <c r="A132" s="193"/>
      <c r="B132" s="194"/>
      <c r="C132" s="194"/>
      <c r="D132" s="194"/>
      <c r="E132" s="194"/>
      <c r="F132" s="309" t="s">
        <v>100</v>
      </c>
      <c r="G132" s="434"/>
      <c r="H132" s="434"/>
      <c r="I132" s="434"/>
      <c r="J132" s="434"/>
      <c r="K132" s="435"/>
      <c r="L132" s="434"/>
      <c r="M132" s="434"/>
      <c r="N132" s="434">
        <f>-M132</f>
        <v>0</v>
      </c>
      <c r="O132" s="436">
        <f t="shared" si="83"/>
        <v>0</v>
      </c>
      <c r="P132" s="436">
        <f t="shared" si="83"/>
        <v>0</v>
      </c>
      <c r="Q132" s="195"/>
    </row>
    <row r="133" spans="1:17" s="117" customFormat="1" ht="21.75" customHeight="1" hidden="1">
      <c r="A133" s="170"/>
      <c r="B133" s="171"/>
      <c r="C133" s="171"/>
      <c r="D133" s="171"/>
      <c r="E133" s="171"/>
      <c r="F133" s="310" t="s">
        <v>99</v>
      </c>
      <c r="G133" s="437">
        <v>1197714731</v>
      </c>
      <c r="H133" s="437">
        <v>6005553401</v>
      </c>
      <c r="I133" s="437">
        <v>0</v>
      </c>
      <c r="J133" s="437">
        <v>0</v>
      </c>
      <c r="K133" s="438">
        <v>416997261</v>
      </c>
      <c r="L133" s="437">
        <v>4895479993</v>
      </c>
      <c r="M133" s="437">
        <v>19850030</v>
      </c>
      <c r="N133" s="437">
        <f>-M133</f>
        <v>-19850030</v>
      </c>
      <c r="O133" s="439">
        <f t="shared" si="83"/>
        <v>800567500</v>
      </c>
      <c r="P133" s="439">
        <f>H133-J133-L133+N133</f>
        <v>1090223378</v>
      </c>
      <c r="Q133" s="172"/>
    </row>
    <row r="134" spans="1:17" s="262" customFormat="1" ht="21.75" customHeight="1">
      <c r="A134" s="259"/>
      <c r="B134" s="260"/>
      <c r="C134" s="260"/>
      <c r="D134" s="263">
        <v>3</v>
      </c>
      <c r="E134" s="260"/>
      <c r="F134" s="462" t="s">
        <v>197</v>
      </c>
      <c r="G134" s="430">
        <f>SUM(G135:G136)</f>
        <v>52035864</v>
      </c>
      <c r="H134" s="430">
        <f aca="true" t="shared" si="87" ref="H134:N134">SUM(H135:H136)</f>
        <v>12904509464</v>
      </c>
      <c r="I134" s="430">
        <f t="shared" si="87"/>
        <v>70451</v>
      </c>
      <c r="J134" s="430">
        <f t="shared" si="87"/>
        <v>454602139</v>
      </c>
      <c r="K134" s="431">
        <f t="shared" si="87"/>
        <v>51965413</v>
      </c>
      <c r="L134" s="430">
        <f t="shared" si="87"/>
        <v>12026718294</v>
      </c>
      <c r="M134" s="430">
        <f t="shared" si="87"/>
        <v>0</v>
      </c>
      <c r="N134" s="428">
        <f t="shared" si="87"/>
        <v>0</v>
      </c>
      <c r="O134" s="430">
        <f>G134-I134-K134+M134</f>
        <v>0</v>
      </c>
      <c r="P134" s="433">
        <f>H134-J134-L134+N134</f>
        <v>423189031</v>
      </c>
      <c r="Q134" s="271"/>
    </row>
    <row r="135" spans="1:17" s="185" customFormat="1" ht="21.75" customHeight="1" hidden="1">
      <c r="A135" s="193"/>
      <c r="B135" s="194"/>
      <c r="C135" s="194"/>
      <c r="D135" s="194"/>
      <c r="E135" s="194"/>
      <c r="F135" s="309" t="s">
        <v>100</v>
      </c>
      <c r="G135" s="434"/>
      <c r="H135" s="434">
        <v>38863534</v>
      </c>
      <c r="I135" s="434"/>
      <c r="J135" s="434">
        <v>1421406</v>
      </c>
      <c r="K135" s="435"/>
      <c r="L135" s="434">
        <v>37442128</v>
      </c>
      <c r="M135" s="434"/>
      <c r="N135" s="434">
        <f>-M135</f>
        <v>0</v>
      </c>
      <c r="O135" s="436">
        <f>G135-I135-K135+M135</f>
        <v>0</v>
      </c>
      <c r="P135" s="436">
        <f>H135-J135-L135+N135</f>
        <v>0</v>
      </c>
      <c r="Q135" s="272"/>
    </row>
    <row r="136" spans="1:17" s="117" customFormat="1" ht="21.75" customHeight="1" hidden="1">
      <c r="A136" s="170"/>
      <c r="B136" s="171"/>
      <c r="C136" s="171"/>
      <c r="D136" s="171"/>
      <c r="E136" s="171"/>
      <c r="F136" s="310" t="s">
        <v>99</v>
      </c>
      <c r="G136" s="437">
        <v>52035864</v>
      </c>
      <c r="H136" s="437">
        <v>12865645930</v>
      </c>
      <c r="I136" s="437">
        <v>70451</v>
      </c>
      <c r="J136" s="437">
        <v>453180733</v>
      </c>
      <c r="K136" s="438">
        <v>51965413</v>
      </c>
      <c r="L136" s="437">
        <v>11989276166</v>
      </c>
      <c r="M136" s="437"/>
      <c r="N136" s="437">
        <f>-M136</f>
        <v>0</v>
      </c>
      <c r="O136" s="439">
        <f>G136-I136-K136+M136</f>
        <v>0</v>
      </c>
      <c r="P136" s="439">
        <f>H136-J136-L136+N136</f>
        <v>423189031</v>
      </c>
      <c r="Q136" s="270"/>
    </row>
    <row r="137" spans="1:16" s="200" customFormat="1" ht="40.5" customHeight="1">
      <c r="A137" s="207"/>
      <c r="B137" s="257">
        <v>6</v>
      </c>
      <c r="C137" s="257"/>
      <c r="D137" s="257"/>
      <c r="E137" s="257"/>
      <c r="F137" s="301" t="s">
        <v>163</v>
      </c>
      <c r="G137" s="420">
        <f>G141</f>
        <v>829224</v>
      </c>
      <c r="H137" s="420">
        <f aca="true" t="shared" si="88" ref="H137:P137">H141</f>
        <v>29070776</v>
      </c>
      <c r="I137" s="420">
        <f t="shared" si="88"/>
        <v>0</v>
      </c>
      <c r="J137" s="420">
        <f t="shared" si="88"/>
        <v>999913</v>
      </c>
      <c r="K137" s="421">
        <f t="shared" si="88"/>
        <v>829224</v>
      </c>
      <c r="L137" s="420">
        <f t="shared" si="88"/>
        <v>28070863</v>
      </c>
      <c r="M137" s="420">
        <f t="shared" si="88"/>
        <v>0</v>
      </c>
      <c r="N137" s="423">
        <f t="shared" si="88"/>
        <v>0</v>
      </c>
      <c r="O137" s="420">
        <f t="shared" si="88"/>
        <v>0</v>
      </c>
      <c r="P137" s="424">
        <f t="shared" si="88"/>
        <v>0</v>
      </c>
    </row>
    <row r="138" spans="1:16" s="274" customFormat="1" ht="21.75" customHeight="1" hidden="1">
      <c r="A138" s="293"/>
      <c r="B138" s="273"/>
      <c r="C138" s="273"/>
      <c r="D138" s="273"/>
      <c r="E138" s="273"/>
      <c r="F138" s="311" t="s">
        <v>101</v>
      </c>
      <c r="G138" s="449">
        <f>SUM(G139:G140)</f>
        <v>829224</v>
      </c>
      <c r="H138" s="449">
        <f aca="true" t="shared" si="89" ref="H138:P138">SUM(H139:H140)</f>
        <v>29070776</v>
      </c>
      <c r="I138" s="449">
        <f t="shared" si="89"/>
        <v>0</v>
      </c>
      <c r="J138" s="449">
        <f t="shared" si="89"/>
        <v>999913</v>
      </c>
      <c r="K138" s="450">
        <f t="shared" si="89"/>
        <v>829224</v>
      </c>
      <c r="L138" s="449">
        <f t="shared" si="89"/>
        <v>28070863</v>
      </c>
      <c r="M138" s="449">
        <f t="shared" si="89"/>
        <v>0</v>
      </c>
      <c r="N138" s="449">
        <f t="shared" si="89"/>
        <v>0</v>
      </c>
      <c r="O138" s="449">
        <f t="shared" si="89"/>
        <v>0</v>
      </c>
      <c r="P138" s="451">
        <f t="shared" si="89"/>
        <v>0</v>
      </c>
    </row>
    <row r="139" spans="1:16" s="276" customFormat="1" ht="21.75" customHeight="1" hidden="1">
      <c r="A139" s="289"/>
      <c r="B139" s="275"/>
      <c r="C139" s="275"/>
      <c r="D139" s="275"/>
      <c r="E139" s="275"/>
      <c r="F139" s="303" t="s">
        <v>100</v>
      </c>
      <c r="G139" s="452">
        <f>G144</f>
        <v>0</v>
      </c>
      <c r="H139" s="452">
        <f aca="true" t="shared" si="90" ref="H139:P139">H144</f>
        <v>0</v>
      </c>
      <c r="I139" s="452">
        <f t="shared" si="90"/>
        <v>0</v>
      </c>
      <c r="J139" s="452">
        <f t="shared" si="90"/>
        <v>0</v>
      </c>
      <c r="K139" s="453">
        <f t="shared" si="90"/>
        <v>0</v>
      </c>
      <c r="L139" s="452">
        <f t="shared" si="90"/>
        <v>0</v>
      </c>
      <c r="M139" s="452">
        <f t="shared" si="90"/>
        <v>0</v>
      </c>
      <c r="N139" s="452">
        <f t="shared" si="90"/>
        <v>0</v>
      </c>
      <c r="O139" s="452">
        <f t="shared" si="90"/>
        <v>0</v>
      </c>
      <c r="P139" s="454">
        <f t="shared" si="90"/>
        <v>0</v>
      </c>
    </row>
    <row r="140" spans="1:16" s="278" customFormat="1" ht="21.75" customHeight="1" hidden="1">
      <c r="A140" s="285"/>
      <c r="B140" s="277"/>
      <c r="C140" s="277"/>
      <c r="D140" s="277"/>
      <c r="E140" s="277"/>
      <c r="F140" s="304" t="s">
        <v>99</v>
      </c>
      <c r="G140" s="455">
        <f>G145</f>
        <v>829224</v>
      </c>
      <c r="H140" s="455">
        <f aca="true" t="shared" si="91" ref="H140:P140">H145</f>
        <v>29070776</v>
      </c>
      <c r="I140" s="455">
        <f t="shared" si="91"/>
        <v>0</v>
      </c>
      <c r="J140" s="455">
        <f t="shared" si="91"/>
        <v>999913</v>
      </c>
      <c r="K140" s="456">
        <f t="shared" si="91"/>
        <v>829224</v>
      </c>
      <c r="L140" s="455">
        <f t="shared" si="91"/>
        <v>28070863</v>
      </c>
      <c r="M140" s="455">
        <f t="shared" si="91"/>
        <v>0</v>
      </c>
      <c r="N140" s="455">
        <f t="shared" si="91"/>
        <v>0</v>
      </c>
      <c r="O140" s="455">
        <f t="shared" si="91"/>
        <v>0</v>
      </c>
      <c r="P140" s="457">
        <f t="shared" si="91"/>
        <v>0</v>
      </c>
    </row>
    <row r="141" spans="1:16" s="201" customFormat="1" ht="22.5" customHeight="1">
      <c r="A141" s="317"/>
      <c r="B141" s="256"/>
      <c r="C141" s="256">
        <v>1</v>
      </c>
      <c r="D141" s="256"/>
      <c r="E141" s="256"/>
      <c r="F141" s="322" t="s">
        <v>164</v>
      </c>
      <c r="G141" s="441">
        <f>G142</f>
        <v>829224</v>
      </c>
      <c r="H141" s="441">
        <f aca="true" t="shared" si="92" ref="H141:P142">H142</f>
        <v>29070776</v>
      </c>
      <c r="I141" s="441">
        <f t="shared" si="92"/>
        <v>0</v>
      </c>
      <c r="J141" s="440">
        <f t="shared" si="92"/>
        <v>999913</v>
      </c>
      <c r="K141" s="441">
        <f t="shared" si="92"/>
        <v>829224</v>
      </c>
      <c r="L141" s="441">
        <f t="shared" si="92"/>
        <v>28070863</v>
      </c>
      <c r="M141" s="441">
        <f t="shared" si="92"/>
        <v>0</v>
      </c>
      <c r="N141" s="423">
        <f t="shared" si="92"/>
        <v>0</v>
      </c>
      <c r="O141" s="441">
        <f t="shared" si="92"/>
        <v>0</v>
      </c>
      <c r="P141" s="442">
        <f t="shared" si="92"/>
        <v>0</v>
      </c>
    </row>
    <row r="142" spans="1:16" s="110" customFormat="1" ht="22.5" customHeight="1">
      <c r="A142" s="207"/>
      <c r="B142" s="257"/>
      <c r="C142" s="257"/>
      <c r="D142" s="257"/>
      <c r="E142" s="257"/>
      <c r="F142" s="306" t="s">
        <v>165</v>
      </c>
      <c r="G142" s="420">
        <f>G143</f>
        <v>829224</v>
      </c>
      <c r="H142" s="420">
        <f t="shared" si="92"/>
        <v>29070776</v>
      </c>
      <c r="I142" s="420">
        <f t="shared" si="92"/>
        <v>0</v>
      </c>
      <c r="J142" s="420">
        <f t="shared" si="92"/>
        <v>999913</v>
      </c>
      <c r="K142" s="421">
        <f t="shared" si="92"/>
        <v>829224</v>
      </c>
      <c r="L142" s="420">
        <f t="shared" si="92"/>
        <v>28070863</v>
      </c>
      <c r="M142" s="420">
        <f t="shared" si="92"/>
        <v>0</v>
      </c>
      <c r="N142" s="423">
        <f t="shared" si="92"/>
        <v>0</v>
      </c>
      <c r="O142" s="420">
        <f t="shared" si="92"/>
        <v>0</v>
      </c>
      <c r="P142" s="424">
        <f t="shared" si="92"/>
        <v>0</v>
      </c>
    </row>
    <row r="143" spans="1:16" s="111" customFormat="1" ht="36.75" customHeight="1">
      <c r="A143" s="207"/>
      <c r="B143" s="257"/>
      <c r="C143" s="257"/>
      <c r="D143" s="257">
        <v>1</v>
      </c>
      <c r="E143" s="257"/>
      <c r="F143" s="462" t="s">
        <v>198</v>
      </c>
      <c r="G143" s="425">
        <f>SUM(G144:G145)</f>
        <v>829224</v>
      </c>
      <c r="H143" s="425">
        <f aca="true" t="shared" si="93" ref="H143:N143">SUM(H144:H145)</f>
        <v>29070776</v>
      </c>
      <c r="I143" s="425">
        <f t="shared" si="93"/>
        <v>0</v>
      </c>
      <c r="J143" s="425">
        <f t="shared" si="93"/>
        <v>999913</v>
      </c>
      <c r="K143" s="426">
        <f t="shared" si="93"/>
        <v>829224</v>
      </c>
      <c r="L143" s="425">
        <f t="shared" si="93"/>
        <v>28070863</v>
      </c>
      <c r="M143" s="425">
        <f t="shared" si="93"/>
        <v>0</v>
      </c>
      <c r="N143" s="428">
        <f t="shared" si="93"/>
        <v>0</v>
      </c>
      <c r="O143" s="425">
        <f aca="true" t="shared" si="94" ref="O143:P145">G143-I143-K143+M143</f>
        <v>0</v>
      </c>
      <c r="P143" s="429">
        <f t="shared" si="94"/>
        <v>0</v>
      </c>
    </row>
    <row r="144" spans="1:17" s="185" customFormat="1" ht="21.75" customHeight="1" hidden="1">
      <c r="A144" s="193"/>
      <c r="B144" s="194"/>
      <c r="C144" s="194"/>
      <c r="D144" s="194"/>
      <c r="E144" s="194"/>
      <c r="F144" s="309" t="s">
        <v>100</v>
      </c>
      <c r="G144" s="434"/>
      <c r="H144" s="434"/>
      <c r="I144" s="434"/>
      <c r="J144" s="434"/>
      <c r="K144" s="435"/>
      <c r="L144" s="434"/>
      <c r="M144" s="434"/>
      <c r="N144" s="434">
        <f>-M144</f>
        <v>0</v>
      </c>
      <c r="O144" s="436">
        <f t="shared" si="94"/>
        <v>0</v>
      </c>
      <c r="P144" s="436">
        <f t="shared" si="94"/>
        <v>0</v>
      </c>
      <c r="Q144" s="195"/>
    </row>
    <row r="145" spans="1:17" s="117" customFormat="1" ht="21.75" customHeight="1" hidden="1">
      <c r="A145" s="170"/>
      <c r="B145" s="171"/>
      <c r="C145" s="171"/>
      <c r="D145" s="171"/>
      <c r="E145" s="171"/>
      <c r="F145" s="310" t="s">
        <v>99</v>
      </c>
      <c r="G145" s="437">
        <v>829224</v>
      </c>
      <c r="H145" s="437">
        <v>29070776</v>
      </c>
      <c r="I145" s="437">
        <v>0</v>
      </c>
      <c r="J145" s="437">
        <v>999913</v>
      </c>
      <c r="K145" s="438">
        <v>829224</v>
      </c>
      <c r="L145" s="437">
        <v>28070863</v>
      </c>
      <c r="M145" s="437"/>
      <c r="N145" s="437">
        <f>-M145</f>
        <v>0</v>
      </c>
      <c r="O145" s="439">
        <f t="shared" si="94"/>
        <v>0</v>
      </c>
      <c r="P145" s="439">
        <f t="shared" si="94"/>
        <v>0</v>
      </c>
      <c r="Q145" s="172"/>
    </row>
    <row r="146" spans="1:16" s="111" customFormat="1" ht="21" customHeight="1">
      <c r="A146" s="207"/>
      <c r="B146" s="208">
        <v>7</v>
      </c>
      <c r="C146" s="208"/>
      <c r="D146" s="208"/>
      <c r="E146" s="208"/>
      <c r="F146" s="301" t="s">
        <v>166</v>
      </c>
      <c r="G146" s="420">
        <f>G150</f>
        <v>17696588</v>
      </c>
      <c r="H146" s="420">
        <f aca="true" t="shared" si="95" ref="H146:P146">H150</f>
        <v>2100567695</v>
      </c>
      <c r="I146" s="420">
        <f t="shared" si="95"/>
        <v>0</v>
      </c>
      <c r="J146" s="420">
        <f t="shared" si="95"/>
        <v>45294971</v>
      </c>
      <c r="K146" s="421">
        <f t="shared" si="95"/>
        <v>17696588</v>
      </c>
      <c r="L146" s="420">
        <f t="shared" si="95"/>
        <v>1964236335</v>
      </c>
      <c r="M146" s="420">
        <f t="shared" si="95"/>
        <v>0</v>
      </c>
      <c r="N146" s="423">
        <f t="shared" si="95"/>
        <v>0</v>
      </c>
      <c r="O146" s="420">
        <f t="shared" si="95"/>
        <v>0</v>
      </c>
      <c r="P146" s="424">
        <f t="shared" si="95"/>
        <v>91036389</v>
      </c>
    </row>
    <row r="147" spans="1:16" s="296" customFormat="1" ht="21" customHeight="1" hidden="1">
      <c r="A147" s="293"/>
      <c r="B147" s="294"/>
      <c r="C147" s="294"/>
      <c r="D147" s="294"/>
      <c r="E147" s="294"/>
      <c r="F147" s="311" t="s">
        <v>101</v>
      </c>
      <c r="G147" s="449">
        <f>SUM(G148:G149)</f>
        <v>17696588</v>
      </c>
      <c r="H147" s="449">
        <f aca="true" t="shared" si="96" ref="H147:P147">SUM(H148:H149)</f>
        <v>2100567695</v>
      </c>
      <c r="I147" s="449">
        <f t="shared" si="96"/>
        <v>0</v>
      </c>
      <c r="J147" s="449">
        <f t="shared" si="96"/>
        <v>45294971</v>
      </c>
      <c r="K147" s="450">
        <f t="shared" si="96"/>
        <v>17696588</v>
      </c>
      <c r="L147" s="449">
        <f t="shared" si="96"/>
        <v>1964236335</v>
      </c>
      <c r="M147" s="449">
        <f t="shared" si="96"/>
        <v>0</v>
      </c>
      <c r="N147" s="449">
        <f t="shared" si="96"/>
        <v>0</v>
      </c>
      <c r="O147" s="449">
        <f t="shared" si="96"/>
        <v>0</v>
      </c>
      <c r="P147" s="451">
        <f t="shared" si="96"/>
        <v>91036389</v>
      </c>
    </row>
    <row r="148" spans="1:16" s="292" customFormat="1" ht="21" customHeight="1" hidden="1">
      <c r="A148" s="289"/>
      <c r="B148" s="290"/>
      <c r="C148" s="290"/>
      <c r="D148" s="290"/>
      <c r="E148" s="290"/>
      <c r="F148" s="303" t="s">
        <v>100</v>
      </c>
      <c r="G148" s="452">
        <f>G154</f>
        <v>0</v>
      </c>
      <c r="H148" s="452">
        <f aca="true" t="shared" si="97" ref="H148:P148">H154</f>
        <v>31386393</v>
      </c>
      <c r="I148" s="452">
        <f t="shared" si="97"/>
        <v>0</v>
      </c>
      <c r="J148" s="452">
        <f t="shared" si="97"/>
        <v>16196</v>
      </c>
      <c r="K148" s="453">
        <f t="shared" si="97"/>
        <v>0</v>
      </c>
      <c r="L148" s="452">
        <f t="shared" si="97"/>
        <v>31370197</v>
      </c>
      <c r="M148" s="452">
        <f t="shared" si="97"/>
        <v>0</v>
      </c>
      <c r="N148" s="452">
        <f t="shared" si="97"/>
        <v>0</v>
      </c>
      <c r="O148" s="452">
        <f t="shared" si="97"/>
        <v>0</v>
      </c>
      <c r="P148" s="454">
        <f t="shared" si="97"/>
        <v>0</v>
      </c>
    </row>
    <row r="149" spans="1:16" s="288" customFormat="1" ht="21" customHeight="1" hidden="1">
      <c r="A149" s="285"/>
      <c r="B149" s="286"/>
      <c r="C149" s="286"/>
      <c r="D149" s="286"/>
      <c r="E149" s="286"/>
      <c r="F149" s="304" t="s">
        <v>99</v>
      </c>
      <c r="G149" s="455">
        <f>G155</f>
        <v>17696588</v>
      </c>
      <c r="H149" s="455">
        <f aca="true" t="shared" si="98" ref="H149:P149">H155</f>
        <v>2069181302</v>
      </c>
      <c r="I149" s="455">
        <f t="shared" si="98"/>
        <v>0</v>
      </c>
      <c r="J149" s="455">
        <f t="shared" si="98"/>
        <v>45278775</v>
      </c>
      <c r="K149" s="456">
        <f t="shared" si="98"/>
        <v>17696588</v>
      </c>
      <c r="L149" s="455">
        <f t="shared" si="98"/>
        <v>1932866138</v>
      </c>
      <c r="M149" s="455">
        <f t="shared" si="98"/>
        <v>0</v>
      </c>
      <c r="N149" s="455">
        <f t="shared" si="98"/>
        <v>0</v>
      </c>
      <c r="O149" s="455">
        <f t="shared" si="98"/>
        <v>0</v>
      </c>
      <c r="P149" s="457">
        <f t="shared" si="98"/>
        <v>91036389</v>
      </c>
    </row>
    <row r="150" spans="1:16" s="111" customFormat="1" ht="22.5" customHeight="1">
      <c r="A150" s="207"/>
      <c r="B150" s="208"/>
      <c r="C150" s="208">
        <v>1</v>
      </c>
      <c r="D150" s="208"/>
      <c r="E150" s="208"/>
      <c r="F150" s="305" t="s">
        <v>167</v>
      </c>
      <c r="G150" s="441">
        <f>G151</f>
        <v>17696588</v>
      </c>
      <c r="H150" s="441">
        <f aca="true" t="shared" si="99" ref="H150:P152">H151</f>
        <v>2100567695</v>
      </c>
      <c r="I150" s="441">
        <f t="shared" si="99"/>
        <v>0</v>
      </c>
      <c r="J150" s="440">
        <f t="shared" si="99"/>
        <v>45294971</v>
      </c>
      <c r="K150" s="441">
        <f t="shared" si="99"/>
        <v>17696588</v>
      </c>
      <c r="L150" s="441">
        <f t="shared" si="99"/>
        <v>1964236335</v>
      </c>
      <c r="M150" s="441">
        <f t="shared" si="99"/>
        <v>0</v>
      </c>
      <c r="N150" s="423">
        <f t="shared" si="99"/>
        <v>0</v>
      </c>
      <c r="O150" s="441">
        <f t="shared" si="99"/>
        <v>0</v>
      </c>
      <c r="P150" s="442">
        <f t="shared" si="99"/>
        <v>91036389</v>
      </c>
    </row>
    <row r="151" spans="1:16" s="111" customFormat="1" ht="21.75" customHeight="1">
      <c r="A151" s="207"/>
      <c r="B151" s="208"/>
      <c r="C151" s="208"/>
      <c r="D151" s="208"/>
      <c r="E151" s="208"/>
      <c r="F151" s="306" t="s">
        <v>168</v>
      </c>
      <c r="G151" s="420">
        <f>G152</f>
        <v>17696588</v>
      </c>
      <c r="H151" s="420">
        <f t="shared" si="99"/>
        <v>2100567695</v>
      </c>
      <c r="I151" s="420">
        <f t="shared" si="99"/>
        <v>0</v>
      </c>
      <c r="J151" s="420">
        <f t="shared" si="99"/>
        <v>45294971</v>
      </c>
      <c r="K151" s="421">
        <f t="shared" si="99"/>
        <v>17696588</v>
      </c>
      <c r="L151" s="420">
        <f t="shared" si="99"/>
        <v>1964236335</v>
      </c>
      <c r="M151" s="420">
        <f t="shared" si="99"/>
        <v>0</v>
      </c>
      <c r="N151" s="423">
        <f t="shared" si="99"/>
        <v>0</v>
      </c>
      <c r="O151" s="420">
        <f t="shared" si="99"/>
        <v>0</v>
      </c>
      <c r="P151" s="424">
        <f t="shared" si="99"/>
        <v>91036389</v>
      </c>
    </row>
    <row r="152" spans="1:16" s="111" customFormat="1" ht="22.5" customHeight="1">
      <c r="A152" s="207"/>
      <c r="B152" s="208"/>
      <c r="C152" s="208"/>
      <c r="D152" s="208">
        <v>1</v>
      </c>
      <c r="E152" s="208"/>
      <c r="F152" s="462" t="s">
        <v>199</v>
      </c>
      <c r="G152" s="425">
        <f>G153</f>
        <v>17696588</v>
      </c>
      <c r="H152" s="425">
        <f t="shared" si="99"/>
        <v>2100567695</v>
      </c>
      <c r="I152" s="425">
        <f t="shared" si="99"/>
        <v>0</v>
      </c>
      <c r="J152" s="425">
        <f t="shared" si="99"/>
        <v>45294971</v>
      </c>
      <c r="K152" s="426">
        <f t="shared" si="99"/>
        <v>17696588</v>
      </c>
      <c r="L152" s="425">
        <f t="shared" si="99"/>
        <v>1964236335</v>
      </c>
      <c r="M152" s="425">
        <f t="shared" si="99"/>
        <v>0</v>
      </c>
      <c r="N152" s="428">
        <f t="shared" si="99"/>
        <v>0</v>
      </c>
      <c r="O152" s="425">
        <f t="shared" si="99"/>
        <v>0</v>
      </c>
      <c r="P152" s="429">
        <f t="shared" si="99"/>
        <v>91036389</v>
      </c>
    </row>
    <row r="153" spans="1:16" s="111" customFormat="1" ht="36.75" customHeight="1" thickBot="1">
      <c r="A153" s="325"/>
      <c r="B153" s="326"/>
      <c r="C153" s="326"/>
      <c r="D153" s="326"/>
      <c r="E153" s="326">
        <v>1</v>
      </c>
      <c r="F153" s="477" t="s">
        <v>204</v>
      </c>
      <c r="G153" s="458">
        <f>SUM(G154:G155)</f>
        <v>17696588</v>
      </c>
      <c r="H153" s="458">
        <f aca="true" t="shared" si="100" ref="H153:N153">SUM(H154:H155)</f>
        <v>2100567695</v>
      </c>
      <c r="I153" s="458">
        <f t="shared" si="100"/>
        <v>0</v>
      </c>
      <c r="J153" s="458">
        <f t="shared" si="100"/>
        <v>45294971</v>
      </c>
      <c r="K153" s="459">
        <f t="shared" si="100"/>
        <v>17696588</v>
      </c>
      <c r="L153" s="458">
        <f t="shared" si="100"/>
        <v>1964236335</v>
      </c>
      <c r="M153" s="458">
        <f t="shared" si="100"/>
        <v>0</v>
      </c>
      <c r="N153" s="460">
        <f t="shared" si="100"/>
        <v>0</v>
      </c>
      <c r="O153" s="458">
        <f aca="true" t="shared" si="101" ref="O153:P155">G153-I153-K153+M153</f>
        <v>0</v>
      </c>
      <c r="P153" s="461">
        <f t="shared" si="101"/>
        <v>91036389</v>
      </c>
    </row>
    <row r="154" spans="1:16" s="281" customFormat="1" ht="21" customHeight="1" hidden="1">
      <c r="A154" s="279"/>
      <c r="B154" s="280"/>
      <c r="C154" s="280"/>
      <c r="D154" s="280"/>
      <c r="E154" s="280"/>
      <c r="F154" s="309" t="s">
        <v>100</v>
      </c>
      <c r="G154" s="434"/>
      <c r="H154" s="434">
        <v>31386393</v>
      </c>
      <c r="I154" s="434"/>
      <c r="J154" s="434">
        <v>16196</v>
      </c>
      <c r="K154" s="435"/>
      <c r="L154" s="434">
        <v>31370197</v>
      </c>
      <c r="M154" s="434"/>
      <c r="N154" s="434">
        <f>-M154</f>
        <v>0</v>
      </c>
      <c r="O154" s="434">
        <f t="shared" si="101"/>
        <v>0</v>
      </c>
      <c r="P154" s="436">
        <f t="shared" si="101"/>
        <v>0</v>
      </c>
    </row>
    <row r="155" spans="1:16" s="284" customFormat="1" ht="21" customHeight="1" hidden="1">
      <c r="A155" s="282"/>
      <c r="B155" s="283"/>
      <c r="C155" s="283"/>
      <c r="D155" s="283"/>
      <c r="E155" s="283"/>
      <c r="F155" s="310" t="s">
        <v>99</v>
      </c>
      <c r="G155" s="437">
        <v>17696588</v>
      </c>
      <c r="H155" s="437">
        <v>2069181302</v>
      </c>
      <c r="I155" s="437"/>
      <c r="J155" s="437">
        <v>45278775</v>
      </c>
      <c r="K155" s="438">
        <v>17696588</v>
      </c>
      <c r="L155" s="437">
        <v>1932866138</v>
      </c>
      <c r="M155" s="437"/>
      <c r="N155" s="437">
        <f>-M155</f>
        <v>0</v>
      </c>
      <c r="O155" s="437">
        <f t="shared" si="101"/>
        <v>0</v>
      </c>
      <c r="P155" s="439">
        <f t="shared" si="101"/>
        <v>91036389</v>
      </c>
    </row>
    <row r="156" spans="1:16" s="111" customFormat="1" ht="21" customHeight="1">
      <c r="A156" s="207"/>
      <c r="B156" s="208">
        <v>8</v>
      </c>
      <c r="C156" s="208"/>
      <c r="D156" s="208"/>
      <c r="E156" s="208"/>
      <c r="F156" s="301" t="s">
        <v>169</v>
      </c>
      <c r="G156" s="420">
        <f>G160</f>
        <v>0</v>
      </c>
      <c r="H156" s="420">
        <f aca="true" t="shared" si="102" ref="H156:P156">H160</f>
        <v>20197343</v>
      </c>
      <c r="I156" s="420">
        <f t="shared" si="102"/>
        <v>0</v>
      </c>
      <c r="J156" s="420">
        <f t="shared" si="102"/>
        <v>77</v>
      </c>
      <c r="K156" s="421">
        <f t="shared" si="102"/>
        <v>0</v>
      </c>
      <c r="L156" s="420">
        <f t="shared" si="102"/>
        <v>20197266</v>
      </c>
      <c r="M156" s="420">
        <f t="shared" si="102"/>
        <v>0</v>
      </c>
      <c r="N156" s="423">
        <f t="shared" si="102"/>
        <v>0</v>
      </c>
      <c r="O156" s="420">
        <f t="shared" si="102"/>
        <v>0</v>
      </c>
      <c r="P156" s="424">
        <f t="shared" si="102"/>
        <v>0</v>
      </c>
    </row>
    <row r="157" spans="1:16" s="296" customFormat="1" ht="21" customHeight="1" hidden="1">
      <c r="A157" s="293"/>
      <c r="B157" s="294"/>
      <c r="C157" s="294"/>
      <c r="D157" s="294"/>
      <c r="E157" s="294"/>
      <c r="F157" s="311" t="s">
        <v>101</v>
      </c>
      <c r="G157" s="449">
        <f>SUM(G158:G159)</f>
        <v>0</v>
      </c>
      <c r="H157" s="449">
        <f aca="true" t="shared" si="103" ref="H157:P157">SUM(H158:H159)</f>
        <v>20197343</v>
      </c>
      <c r="I157" s="449">
        <f t="shared" si="103"/>
        <v>0</v>
      </c>
      <c r="J157" s="449">
        <f t="shared" si="103"/>
        <v>77</v>
      </c>
      <c r="K157" s="450">
        <f t="shared" si="103"/>
        <v>0</v>
      </c>
      <c r="L157" s="449">
        <f t="shared" si="103"/>
        <v>20197266</v>
      </c>
      <c r="M157" s="449">
        <f t="shared" si="103"/>
        <v>0</v>
      </c>
      <c r="N157" s="449">
        <f t="shared" si="103"/>
        <v>0</v>
      </c>
      <c r="O157" s="449">
        <f t="shared" si="103"/>
        <v>0</v>
      </c>
      <c r="P157" s="451">
        <f t="shared" si="103"/>
        <v>0</v>
      </c>
    </row>
    <row r="158" spans="1:16" s="292" customFormat="1" ht="21" customHeight="1" hidden="1">
      <c r="A158" s="289"/>
      <c r="B158" s="290"/>
      <c r="C158" s="290"/>
      <c r="D158" s="290"/>
      <c r="E158" s="290"/>
      <c r="F158" s="303" t="s">
        <v>100</v>
      </c>
      <c r="G158" s="452">
        <f>G164</f>
        <v>0</v>
      </c>
      <c r="H158" s="452">
        <f aca="true" t="shared" si="104" ref="H158:P158">H164</f>
        <v>1778262</v>
      </c>
      <c r="I158" s="452">
        <f t="shared" si="104"/>
        <v>0</v>
      </c>
      <c r="J158" s="452">
        <f t="shared" si="104"/>
        <v>0</v>
      </c>
      <c r="K158" s="453">
        <f t="shared" si="104"/>
        <v>0</v>
      </c>
      <c r="L158" s="452">
        <f t="shared" si="104"/>
        <v>1778262</v>
      </c>
      <c r="M158" s="452">
        <f t="shared" si="104"/>
        <v>0</v>
      </c>
      <c r="N158" s="452">
        <f t="shared" si="104"/>
        <v>0</v>
      </c>
      <c r="O158" s="452">
        <f t="shared" si="104"/>
        <v>0</v>
      </c>
      <c r="P158" s="454">
        <f t="shared" si="104"/>
        <v>0</v>
      </c>
    </row>
    <row r="159" spans="1:16" s="288" customFormat="1" ht="21" customHeight="1" hidden="1">
      <c r="A159" s="285"/>
      <c r="B159" s="286"/>
      <c r="C159" s="286"/>
      <c r="D159" s="286"/>
      <c r="E159" s="286"/>
      <c r="F159" s="304" t="s">
        <v>99</v>
      </c>
      <c r="G159" s="455">
        <f>G165</f>
        <v>0</v>
      </c>
      <c r="H159" s="455">
        <f aca="true" t="shared" si="105" ref="H159:P159">H165</f>
        <v>18419081</v>
      </c>
      <c r="I159" s="455">
        <f t="shared" si="105"/>
        <v>0</v>
      </c>
      <c r="J159" s="455">
        <f t="shared" si="105"/>
        <v>77</v>
      </c>
      <c r="K159" s="456">
        <f t="shared" si="105"/>
        <v>0</v>
      </c>
      <c r="L159" s="455">
        <f t="shared" si="105"/>
        <v>18419004</v>
      </c>
      <c r="M159" s="455">
        <f t="shared" si="105"/>
        <v>0</v>
      </c>
      <c r="N159" s="455">
        <f t="shared" si="105"/>
        <v>0</v>
      </c>
      <c r="O159" s="455">
        <f t="shared" si="105"/>
        <v>0</v>
      </c>
      <c r="P159" s="457">
        <f t="shared" si="105"/>
        <v>0</v>
      </c>
    </row>
    <row r="160" spans="1:16" s="111" customFormat="1" ht="22.5" customHeight="1">
      <c r="A160" s="207"/>
      <c r="B160" s="208"/>
      <c r="C160" s="208">
        <v>1</v>
      </c>
      <c r="D160" s="208"/>
      <c r="E160" s="208"/>
      <c r="F160" s="305" t="s">
        <v>170</v>
      </c>
      <c r="G160" s="441">
        <f>G161</f>
        <v>0</v>
      </c>
      <c r="H160" s="441">
        <f aca="true" t="shared" si="106" ref="H160:P162">H161</f>
        <v>20197343</v>
      </c>
      <c r="I160" s="441">
        <f t="shared" si="106"/>
        <v>0</v>
      </c>
      <c r="J160" s="440">
        <f t="shared" si="106"/>
        <v>77</v>
      </c>
      <c r="K160" s="441">
        <f t="shared" si="106"/>
        <v>0</v>
      </c>
      <c r="L160" s="441">
        <f t="shared" si="106"/>
        <v>20197266</v>
      </c>
      <c r="M160" s="441">
        <f t="shared" si="106"/>
        <v>0</v>
      </c>
      <c r="N160" s="423">
        <f t="shared" si="106"/>
        <v>0</v>
      </c>
      <c r="O160" s="441">
        <f t="shared" si="106"/>
        <v>0</v>
      </c>
      <c r="P160" s="442">
        <f t="shared" si="106"/>
        <v>0</v>
      </c>
    </row>
    <row r="161" spans="1:16" s="111" customFormat="1" ht="22.5" customHeight="1">
      <c r="A161" s="207"/>
      <c r="B161" s="208"/>
      <c r="C161" s="208"/>
      <c r="D161" s="208"/>
      <c r="E161" s="208"/>
      <c r="F161" s="306" t="s">
        <v>171</v>
      </c>
      <c r="G161" s="420">
        <f>G162</f>
        <v>0</v>
      </c>
      <c r="H161" s="420">
        <f t="shared" si="106"/>
        <v>20197343</v>
      </c>
      <c r="I161" s="420">
        <f t="shared" si="106"/>
        <v>0</v>
      </c>
      <c r="J161" s="420">
        <f t="shared" si="106"/>
        <v>77</v>
      </c>
      <c r="K161" s="421">
        <f t="shared" si="106"/>
        <v>0</v>
      </c>
      <c r="L161" s="420">
        <f t="shared" si="106"/>
        <v>20197266</v>
      </c>
      <c r="M161" s="420">
        <f t="shared" si="106"/>
        <v>0</v>
      </c>
      <c r="N161" s="423">
        <f t="shared" si="106"/>
        <v>0</v>
      </c>
      <c r="O161" s="420">
        <f t="shared" si="106"/>
        <v>0</v>
      </c>
      <c r="P161" s="424">
        <f t="shared" si="106"/>
        <v>0</v>
      </c>
    </row>
    <row r="162" spans="1:16" s="111" customFormat="1" ht="22.5" customHeight="1">
      <c r="A162" s="207"/>
      <c r="B162" s="208"/>
      <c r="C162" s="208"/>
      <c r="D162" s="208">
        <v>1</v>
      </c>
      <c r="E162" s="208"/>
      <c r="F162" s="462" t="s">
        <v>200</v>
      </c>
      <c r="G162" s="425">
        <f>G163</f>
        <v>0</v>
      </c>
      <c r="H162" s="425">
        <f t="shared" si="106"/>
        <v>20197343</v>
      </c>
      <c r="I162" s="425">
        <f t="shared" si="106"/>
        <v>0</v>
      </c>
      <c r="J162" s="425">
        <f t="shared" si="106"/>
        <v>77</v>
      </c>
      <c r="K162" s="426">
        <f t="shared" si="106"/>
        <v>0</v>
      </c>
      <c r="L162" s="425">
        <f t="shared" si="106"/>
        <v>20197266</v>
      </c>
      <c r="M162" s="425">
        <f t="shared" si="106"/>
        <v>0</v>
      </c>
      <c r="N162" s="428">
        <f t="shared" si="106"/>
        <v>0</v>
      </c>
      <c r="O162" s="425">
        <f t="shared" si="106"/>
        <v>0</v>
      </c>
      <c r="P162" s="429">
        <f t="shared" si="106"/>
        <v>0</v>
      </c>
    </row>
    <row r="163" spans="1:16" s="111" customFormat="1" ht="36" customHeight="1">
      <c r="A163" s="207"/>
      <c r="B163" s="208"/>
      <c r="C163" s="208"/>
      <c r="D163" s="208"/>
      <c r="E163" s="208">
        <v>1</v>
      </c>
      <c r="F163" s="464" t="s">
        <v>203</v>
      </c>
      <c r="G163" s="425">
        <f>SUM(G164:G165)</f>
        <v>0</v>
      </c>
      <c r="H163" s="425">
        <f aca="true" t="shared" si="107" ref="H163:N163">SUM(H164:H165)</f>
        <v>20197343</v>
      </c>
      <c r="I163" s="425">
        <f t="shared" si="107"/>
        <v>0</v>
      </c>
      <c r="J163" s="425">
        <f t="shared" si="107"/>
        <v>77</v>
      </c>
      <c r="K163" s="426">
        <f t="shared" si="107"/>
        <v>0</v>
      </c>
      <c r="L163" s="425">
        <f t="shared" si="107"/>
        <v>20197266</v>
      </c>
      <c r="M163" s="425">
        <f t="shared" si="107"/>
        <v>0</v>
      </c>
      <c r="N163" s="428">
        <f t="shared" si="107"/>
        <v>0</v>
      </c>
      <c r="O163" s="425">
        <f aca="true" t="shared" si="108" ref="O163:P165">G163-I163-K163+M163</f>
        <v>0</v>
      </c>
      <c r="P163" s="429">
        <f t="shared" si="108"/>
        <v>0</v>
      </c>
    </row>
    <row r="164" spans="1:16" s="281" customFormat="1" ht="21" customHeight="1" hidden="1">
      <c r="A164" s="279"/>
      <c r="B164" s="280"/>
      <c r="C164" s="280"/>
      <c r="D164" s="280"/>
      <c r="E164" s="280"/>
      <c r="F164" s="309" t="s">
        <v>100</v>
      </c>
      <c r="G164" s="434"/>
      <c r="H164" s="434">
        <v>1778262</v>
      </c>
      <c r="I164" s="434"/>
      <c r="J164" s="434"/>
      <c r="K164" s="435"/>
      <c r="L164" s="434">
        <v>1778262</v>
      </c>
      <c r="M164" s="434"/>
      <c r="N164" s="434">
        <f>-M164</f>
        <v>0</v>
      </c>
      <c r="O164" s="434">
        <f t="shared" si="108"/>
        <v>0</v>
      </c>
      <c r="P164" s="436">
        <f t="shared" si="108"/>
        <v>0</v>
      </c>
    </row>
    <row r="165" spans="1:16" s="284" customFormat="1" ht="21" customHeight="1" hidden="1">
      <c r="A165" s="282"/>
      <c r="B165" s="283"/>
      <c r="C165" s="283"/>
      <c r="D165" s="283"/>
      <c r="E165" s="283"/>
      <c r="F165" s="310" t="s">
        <v>99</v>
      </c>
      <c r="G165" s="437"/>
      <c r="H165" s="437">
        <v>18419081</v>
      </c>
      <c r="I165" s="437"/>
      <c r="J165" s="437">
        <v>77</v>
      </c>
      <c r="K165" s="438"/>
      <c r="L165" s="437">
        <v>18419004</v>
      </c>
      <c r="M165" s="437"/>
      <c r="N165" s="437">
        <f>-M165</f>
        <v>0</v>
      </c>
      <c r="O165" s="437">
        <f t="shared" si="108"/>
        <v>0</v>
      </c>
      <c r="P165" s="439">
        <f t="shared" si="108"/>
        <v>0</v>
      </c>
    </row>
    <row r="166" spans="1:17" s="111" customFormat="1" ht="21" customHeight="1">
      <c r="A166" s="207"/>
      <c r="B166" s="208">
        <v>9</v>
      </c>
      <c r="C166" s="208"/>
      <c r="D166" s="208"/>
      <c r="E166" s="208"/>
      <c r="F166" s="301" t="s">
        <v>172</v>
      </c>
      <c r="G166" s="420">
        <f>G170</f>
        <v>0</v>
      </c>
      <c r="H166" s="420">
        <f aca="true" t="shared" si="109" ref="H166:Q166">H170</f>
        <v>35163910</v>
      </c>
      <c r="I166" s="420">
        <f t="shared" si="109"/>
        <v>0</v>
      </c>
      <c r="J166" s="420">
        <f t="shared" si="109"/>
        <v>1673782</v>
      </c>
      <c r="K166" s="421">
        <f t="shared" si="109"/>
        <v>0</v>
      </c>
      <c r="L166" s="420">
        <f t="shared" si="109"/>
        <v>33490128</v>
      </c>
      <c r="M166" s="420">
        <f t="shared" si="109"/>
        <v>0</v>
      </c>
      <c r="N166" s="423">
        <f t="shared" si="109"/>
        <v>0</v>
      </c>
      <c r="O166" s="420">
        <f t="shared" si="109"/>
        <v>0</v>
      </c>
      <c r="P166" s="424">
        <f t="shared" si="109"/>
        <v>0</v>
      </c>
      <c r="Q166" s="112">
        <f t="shared" si="109"/>
        <v>0</v>
      </c>
    </row>
    <row r="167" spans="1:17" s="296" customFormat="1" ht="21" customHeight="1" hidden="1">
      <c r="A167" s="293"/>
      <c r="B167" s="294"/>
      <c r="C167" s="294"/>
      <c r="D167" s="294"/>
      <c r="E167" s="294"/>
      <c r="F167" s="311" t="s">
        <v>101</v>
      </c>
      <c r="G167" s="449">
        <f>SUM(G168:G169)</f>
        <v>0</v>
      </c>
      <c r="H167" s="449">
        <f aca="true" t="shared" si="110" ref="H167:Q167">SUM(H168:H169)</f>
        <v>35163910</v>
      </c>
      <c r="I167" s="449">
        <f t="shared" si="110"/>
        <v>0</v>
      </c>
      <c r="J167" s="449">
        <f t="shared" si="110"/>
        <v>1673782</v>
      </c>
      <c r="K167" s="450">
        <f t="shared" si="110"/>
        <v>0</v>
      </c>
      <c r="L167" s="449">
        <f t="shared" si="110"/>
        <v>33490128</v>
      </c>
      <c r="M167" s="449">
        <f t="shared" si="110"/>
        <v>0</v>
      </c>
      <c r="N167" s="449">
        <f t="shared" si="110"/>
        <v>0</v>
      </c>
      <c r="O167" s="449">
        <f t="shared" si="110"/>
        <v>0</v>
      </c>
      <c r="P167" s="451">
        <f t="shared" si="110"/>
        <v>0</v>
      </c>
      <c r="Q167" s="295">
        <f t="shared" si="110"/>
        <v>0</v>
      </c>
    </row>
    <row r="168" spans="1:17" s="292" customFormat="1" ht="21" customHeight="1" hidden="1">
      <c r="A168" s="289"/>
      <c r="B168" s="290"/>
      <c r="C168" s="290"/>
      <c r="D168" s="290"/>
      <c r="E168" s="290"/>
      <c r="F168" s="303" t="s">
        <v>100</v>
      </c>
      <c r="G168" s="452">
        <f>G173</f>
        <v>0</v>
      </c>
      <c r="H168" s="452">
        <f aca="true" t="shared" si="111" ref="H168:Q168">H173</f>
        <v>0</v>
      </c>
      <c r="I168" s="452">
        <f t="shared" si="111"/>
        <v>0</v>
      </c>
      <c r="J168" s="452">
        <f t="shared" si="111"/>
        <v>0</v>
      </c>
      <c r="K168" s="453">
        <f t="shared" si="111"/>
        <v>0</v>
      </c>
      <c r="L168" s="452">
        <f t="shared" si="111"/>
        <v>0</v>
      </c>
      <c r="M168" s="452">
        <f t="shared" si="111"/>
        <v>0</v>
      </c>
      <c r="N168" s="452">
        <f t="shared" si="111"/>
        <v>0</v>
      </c>
      <c r="O168" s="452">
        <f t="shared" si="111"/>
        <v>0</v>
      </c>
      <c r="P168" s="454">
        <f t="shared" si="111"/>
        <v>0</v>
      </c>
      <c r="Q168" s="291">
        <f t="shared" si="111"/>
        <v>0</v>
      </c>
    </row>
    <row r="169" spans="1:17" s="288" customFormat="1" ht="21" customHeight="1" hidden="1">
      <c r="A169" s="285"/>
      <c r="B169" s="286"/>
      <c r="C169" s="286"/>
      <c r="D169" s="286"/>
      <c r="E169" s="286"/>
      <c r="F169" s="304" t="s">
        <v>99</v>
      </c>
      <c r="G169" s="455">
        <f>G174</f>
        <v>0</v>
      </c>
      <c r="H169" s="455">
        <f aca="true" t="shared" si="112" ref="H169:Q169">H174</f>
        <v>35163910</v>
      </c>
      <c r="I169" s="455">
        <f t="shared" si="112"/>
        <v>0</v>
      </c>
      <c r="J169" s="455">
        <f t="shared" si="112"/>
        <v>1673782</v>
      </c>
      <c r="K169" s="456">
        <f t="shared" si="112"/>
        <v>0</v>
      </c>
      <c r="L169" s="455">
        <f t="shared" si="112"/>
        <v>33490128</v>
      </c>
      <c r="M169" s="455">
        <f t="shared" si="112"/>
        <v>0</v>
      </c>
      <c r="N169" s="455">
        <f t="shared" si="112"/>
        <v>0</v>
      </c>
      <c r="O169" s="455">
        <f t="shared" si="112"/>
        <v>0</v>
      </c>
      <c r="P169" s="457">
        <f t="shared" si="112"/>
        <v>0</v>
      </c>
      <c r="Q169" s="287">
        <f t="shared" si="112"/>
        <v>0</v>
      </c>
    </row>
    <row r="170" spans="1:17" s="111" customFormat="1" ht="22.5" customHeight="1">
      <c r="A170" s="207"/>
      <c r="B170" s="208"/>
      <c r="C170" s="208">
        <v>1</v>
      </c>
      <c r="D170" s="208"/>
      <c r="E170" s="208"/>
      <c r="F170" s="305" t="s">
        <v>173</v>
      </c>
      <c r="G170" s="441">
        <f>G171</f>
        <v>0</v>
      </c>
      <c r="H170" s="441">
        <f aca="true" t="shared" si="113" ref="H170:Q171">H171</f>
        <v>35163910</v>
      </c>
      <c r="I170" s="441">
        <f t="shared" si="113"/>
        <v>0</v>
      </c>
      <c r="J170" s="440">
        <f t="shared" si="113"/>
        <v>1673782</v>
      </c>
      <c r="K170" s="441">
        <f t="shared" si="113"/>
        <v>0</v>
      </c>
      <c r="L170" s="441">
        <f t="shared" si="113"/>
        <v>33490128</v>
      </c>
      <c r="M170" s="441">
        <f t="shared" si="113"/>
        <v>0</v>
      </c>
      <c r="N170" s="423">
        <f t="shared" si="113"/>
        <v>0</v>
      </c>
      <c r="O170" s="441">
        <f t="shared" si="113"/>
        <v>0</v>
      </c>
      <c r="P170" s="442">
        <f t="shared" si="113"/>
        <v>0</v>
      </c>
      <c r="Q170" s="112">
        <f t="shared" si="113"/>
        <v>0</v>
      </c>
    </row>
    <row r="171" spans="1:17" s="111" customFormat="1" ht="22.5" customHeight="1">
      <c r="A171" s="207"/>
      <c r="B171" s="208"/>
      <c r="C171" s="208"/>
      <c r="D171" s="208"/>
      <c r="E171" s="208"/>
      <c r="F171" s="306" t="s">
        <v>174</v>
      </c>
      <c r="G171" s="420">
        <f>G172</f>
        <v>0</v>
      </c>
      <c r="H171" s="420">
        <f t="shared" si="113"/>
        <v>35163910</v>
      </c>
      <c r="I171" s="420">
        <f t="shared" si="113"/>
        <v>0</v>
      </c>
      <c r="J171" s="420">
        <f t="shared" si="113"/>
        <v>1673782</v>
      </c>
      <c r="K171" s="421">
        <f t="shared" si="113"/>
        <v>0</v>
      </c>
      <c r="L171" s="420">
        <f t="shared" si="113"/>
        <v>33490128</v>
      </c>
      <c r="M171" s="420">
        <f t="shared" si="113"/>
        <v>0</v>
      </c>
      <c r="N171" s="423">
        <f t="shared" si="113"/>
        <v>0</v>
      </c>
      <c r="O171" s="420">
        <f t="shared" si="113"/>
        <v>0</v>
      </c>
      <c r="P171" s="424">
        <f t="shared" si="113"/>
        <v>0</v>
      </c>
      <c r="Q171" s="112">
        <f t="shared" si="113"/>
        <v>0</v>
      </c>
    </row>
    <row r="172" spans="1:17" s="111" customFormat="1" ht="21" customHeight="1">
      <c r="A172" s="207"/>
      <c r="B172" s="208"/>
      <c r="C172" s="208"/>
      <c r="D172" s="208">
        <v>1</v>
      </c>
      <c r="E172" s="208"/>
      <c r="F172" s="462" t="s">
        <v>201</v>
      </c>
      <c r="G172" s="425">
        <f>SUM(G173:G174)</f>
        <v>0</v>
      </c>
      <c r="H172" s="425">
        <f aca="true" t="shared" si="114" ref="H172:Q172">SUM(H173:H174)</f>
        <v>35163910</v>
      </c>
      <c r="I172" s="425">
        <f t="shared" si="114"/>
        <v>0</v>
      </c>
      <c r="J172" s="425">
        <f t="shared" si="114"/>
        <v>1673782</v>
      </c>
      <c r="K172" s="426">
        <f t="shared" si="114"/>
        <v>0</v>
      </c>
      <c r="L172" s="425">
        <f t="shared" si="114"/>
        <v>33490128</v>
      </c>
      <c r="M172" s="425">
        <f t="shared" si="114"/>
        <v>0</v>
      </c>
      <c r="N172" s="428">
        <f t="shared" si="114"/>
        <v>0</v>
      </c>
      <c r="O172" s="425">
        <f aca="true" t="shared" si="115" ref="O172:P174">G172-I172-K172+M172</f>
        <v>0</v>
      </c>
      <c r="P172" s="429">
        <f t="shared" si="115"/>
        <v>0</v>
      </c>
      <c r="Q172" s="112">
        <f t="shared" si="114"/>
        <v>0</v>
      </c>
    </row>
    <row r="173" spans="1:16" s="281" customFormat="1" ht="21" customHeight="1" hidden="1">
      <c r="A173" s="279"/>
      <c r="B173" s="280"/>
      <c r="C173" s="280"/>
      <c r="D173" s="280"/>
      <c r="E173" s="280"/>
      <c r="F173" s="309" t="s">
        <v>100</v>
      </c>
      <c r="G173" s="434"/>
      <c r="H173" s="434"/>
      <c r="I173" s="434"/>
      <c r="J173" s="434"/>
      <c r="K173" s="435"/>
      <c r="L173" s="434"/>
      <c r="M173" s="434"/>
      <c r="N173" s="434">
        <f>-M173</f>
        <v>0</v>
      </c>
      <c r="O173" s="434">
        <f t="shared" si="115"/>
        <v>0</v>
      </c>
      <c r="P173" s="436">
        <f t="shared" si="115"/>
        <v>0</v>
      </c>
    </row>
    <row r="174" spans="1:16" s="284" customFormat="1" ht="21" customHeight="1" hidden="1">
      <c r="A174" s="282"/>
      <c r="B174" s="283"/>
      <c r="C174" s="283"/>
      <c r="D174" s="283"/>
      <c r="E174" s="283"/>
      <c r="F174" s="310" t="s">
        <v>99</v>
      </c>
      <c r="G174" s="437"/>
      <c r="H174" s="437">
        <v>35163910</v>
      </c>
      <c r="I174" s="437"/>
      <c r="J174" s="437">
        <v>1673782</v>
      </c>
      <c r="K174" s="438"/>
      <c r="L174" s="437">
        <v>33490128</v>
      </c>
      <c r="M174" s="437"/>
      <c r="N174" s="437">
        <f>-M174</f>
        <v>0</v>
      </c>
      <c r="O174" s="437">
        <f t="shared" si="115"/>
        <v>0</v>
      </c>
      <c r="P174" s="439">
        <f t="shared" si="115"/>
        <v>0</v>
      </c>
    </row>
    <row r="175" spans="1:16" s="111" customFormat="1" ht="21" customHeight="1">
      <c r="A175" s="207"/>
      <c r="B175" s="208">
        <v>10</v>
      </c>
      <c r="C175" s="208"/>
      <c r="D175" s="208"/>
      <c r="E175" s="208"/>
      <c r="F175" s="301" t="s">
        <v>175</v>
      </c>
      <c r="G175" s="420">
        <f>G179</f>
        <v>0</v>
      </c>
      <c r="H175" s="420">
        <f aca="true" t="shared" si="116" ref="H175:P175">H179</f>
        <v>904189215</v>
      </c>
      <c r="I175" s="420">
        <f t="shared" si="116"/>
        <v>0</v>
      </c>
      <c r="J175" s="420">
        <f t="shared" si="116"/>
        <v>33879533</v>
      </c>
      <c r="K175" s="421">
        <f t="shared" si="116"/>
        <v>0</v>
      </c>
      <c r="L175" s="420">
        <f t="shared" si="116"/>
        <v>861629682</v>
      </c>
      <c r="M175" s="423">
        <f t="shared" si="116"/>
        <v>0</v>
      </c>
      <c r="N175" s="423">
        <f t="shared" si="116"/>
        <v>0</v>
      </c>
      <c r="O175" s="420">
        <f t="shared" si="116"/>
        <v>0</v>
      </c>
      <c r="P175" s="424">
        <f t="shared" si="116"/>
        <v>8680000</v>
      </c>
    </row>
    <row r="176" spans="1:16" s="296" customFormat="1" ht="21" customHeight="1" hidden="1">
      <c r="A176" s="293"/>
      <c r="B176" s="294"/>
      <c r="C176" s="294"/>
      <c r="D176" s="294"/>
      <c r="E176" s="294"/>
      <c r="F176" s="311" t="s">
        <v>101</v>
      </c>
      <c r="G176" s="449">
        <f>SUM(G177:G178)</f>
        <v>0</v>
      </c>
      <c r="H176" s="449">
        <f aca="true" t="shared" si="117" ref="H176:P176">SUM(H177:H178)</f>
        <v>904189215</v>
      </c>
      <c r="I176" s="449">
        <f t="shared" si="117"/>
        <v>0</v>
      </c>
      <c r="J176" s="449">
        <f t="shared" si="117"/>
        <v>33879533</v>
      </c>
      <c r="K176" s="450">
        <f t="shared" si="117"/>
        <v>0</v>
      </c>
      <c r="L176" s="449">
        <f t="shared" si="117"/>
        <v>861629682</v>
      </c>
      <c r="M176" s="449">
        <f t="shared" si="117"/>
        <v>0</v>
      </c>
      <c r="N176" s="449">
        <f t="shared" si="117"/>
        <v>0</v>
      </c>
      <c r="O176" s="449">
        <f t="shared" si="117"/>
        <v>0</v>
      </c>
      <c r="P176" s="451">
        <f t="shared" si="117"/>
        <v>8680000</v>
      </c>
    </row>
    <row r="177" spans="1:16" s="292" customFormat="1" ht="21" customHeight="1" hidden="1">
      <c r="A177" s="289"/>
      <c r="B177" s="290"/>
      <c r="C177" s="290"/>
      <c r="D177" s="290"/>
      <c r="E177" s="290"/>
      <c r="F177" s="303" t="s">
        <v>100</v>
      </c>
      <c r="G177" s="452">
        <f>G183</f>
        <v>0</v>
      </c>
      <c r="H177" s="452">
        <f aca="true" t="shared" si="118" ref="H177:P177">H183</f>
        <v>155175135</v>
      </c>
      <c r="I177" s="452">
        <f t="shared" si="118"/>
        <v>0</v>
      </c>
      <c r="J177" s="452">
        <f t="shared" si="118"/>
        <v>1445816</v>
      </c>
      <c r="K177" s="453">
        <f t="shared" si="118"/>
        <v>0</v>
      </c>
      <c r="L177" s="452">
        <f t="shared" si="118"/>
        <v>153729319</v>
      </c>
      <c r="M177" s="452">
        <f t="shared" si="118"/>
        <v>0</v>
      </c>
      <c r="N177" s="452">
        <f t="shared" si="118"/>
        <v>0</v>
      </c>
      <c r="O177" s="452">
        <f t="shared" si="118"/>
        <v>0</v>
      </c>
      <c r="P177" s="454">
        <f t="shared" si="118"/>
        <v>0</v>
      </c>
    </row>
    <row r="178" spans="1:16" s="288" customFormat="1" ht="21" customHeight="1" hidden="1">
      <c r="A178" s="285"/>
      <c r="B178" s="286"/>
      <c r="C178" s="286"/>
      <c r="D178" s="286"/>
      <c r="E178" s="286"/>
      <c r="F178" s="304" t="s">
        <v>99</v>
      </c>
      <c r="G178" s="455">
        <f>G184</f>
        <v>0</v>
      </c>
      <c r="H178" s="455">
        <f aca="true" t="shared" si="119" ref="H178:P178">H184</f>
        <v>749014080</v>
      </c>
      <c r="I178" s="455">
        <f t="shared" si="119"/>
        <v>0</v>
      </c>
      <c r="J178" s="455">
        <f t="shared" si="119"/>
        <v>32433717</v>
      </c>
      <c r="K178" s="456">
        <f t="shared" si="119"/>
        <v>0</v>
      </c>
      <c r="L178" s="455">
        <f t="shared" si="119"/>
        <v>707900363</v>
      </c>
      <c r="M178" s="455">
        <f t="shared" si="119"/>
        <v>0</v>
      </c>
      <c r="N178" s="455">
        <f t="shared" si="119"/>
        <v>0</v>
      </c>
      <c r="O178" s="455">
        <f t="shared" si="119"/>
        <v>0</v>
      </c>
      <c r="P178" s="457">
        <f t="shared" si="119"/>
        <v>8680000</v>
      </c>
    </row>
    <row r="179" spans="1:16" s="111" customFormat="1" ht="22.5" customHeight="1">
      <c r="A179" s="207"/>
      <c r="B179" s="208"/>
      <c r="C179" s="208">
        <v>1</v>
      </c>
      <c r="D179" s="208"/>
      <c r="E179" s="208"/>
      <c r="F179" s="305" t="s">
        <v>176</v>
      </c>
      <c r="G179" s="441">
        <f>G180</f>
        <v>0</v>
      </c>
      <c r="H179" s="441">
        <f aca="true" t="shared" si="120" ref="H179:P181">H180</f>
        <v>904189215</v>
      </c>
      <c r="I179" s="441">
        <f t="shared" si="120"/>
        <v>0</v>
      </c>
      <c r="J179" s="440">
        <f t="shared" si="120"/>
        <v>33879533</v>
      </c>
      <c r="K179" s="441">
        <f t="shared" si="120"/>
        <v>0</v>
      </c>
      <c r="L179" s="441">
        <f t="shared" si="120"/>
        <v>861629682</v>
      </c>
      <c r="M179" s="423">
        <f t="shared" si="120"/>
        <v>0</v>
      </c>
      <c r="N179" s="423">
        <f t="shared" si="120"/>
        <v>0</v>
      </c>
      <c r="O179" s="441">
        <f t="shared" si="120"/>
        <v>0</v>
      </c>
      <c r="P179" s="442">
        <f t="shared" si="120"/>
        <v>8680000</v>
      </c>
    </row>
    <row r="180" spans="1:16" s="111" customFormat="1" ht="22.5" customHeight="1">
      <c r="A180" s="207"/>
      <c r="B180" s="208"/>
      <c r="C180" s="208"/>
      <c r="D180" s="208"/>
      <c r="E180" s="208"/>
      <c r="F180" s="306" t="s">
        <v>177</v>
      </c>
      <c r="G180" s="420">
        <f>G181</f>
        <v>0</v>
      </c>
      <c r="H180" s="420">
        <f t="shared" si="120"/>
        <v>904189215</v>
      </c>
      <c r="I180" s="420">
        <f t="shared" si="120"/>
        <v>0</v>
      </c>
      <c r="J180" s="420">
        <f t="shared" si="120"/>
        <v>33879533</v>
      </c>
      <c r="K180" s="421">
        <f t="shared" si="120"/>
        <v>0</v>
      </c>
      <c r="L180" s="420">
        <f t="shared" si="120"/>
        <v>861629682</v>
      </c>
      <c r="M180" s="423">
        <f t="shared" si="120"/>
        <v>0</v>
      </c>
      <c r="N180" s="423">
        <f t="shared" si="120"/>
        <v>0</v>
      </c>
      <c r="O180" s="420">
        <f t="shared" si="120"/>
        <v>0</v>
      </c>
      <c r="P180" s="424">
        <f t="shared" si="120"/>
        <v>8680000</v>
      </c>
    </row>
    <row r="181" spans="1:16" s="111" customFormat="1" ht="21" customHeight="1">
      <c r="A181" s="207"/>
      <c r="B181" s="208"/>
      <c r="C181" s="208"/>
      <c r="D181" s="208">
        <v>1</v>
      </c>
      <c r="E181" s="208"/>
      <c r="F181" s="462" t="s">
        <v>202</v>
      </c>
      <c r="G181" s="425">
        <f>G182</f>
        <v>0</v>
      </c>
      <c r="H181" s="425">
        <f t="shared" si="120"/>
        <v>904189215</v>
      </c>
      <c r="I181" s="425">
        <f t="shared" si="120"/>
        <v>0</v>
      </c>
      <c r="J181" s="425">
        <f t="shared" si="120"/>
        <v>33879533</v>
      </c>
      <c r="K181" s="426">
        <f t="shared" si="120"/>
        <v>0</v>
      </c>
      <c r="L181" s="425">
        <f t="shared" si="120"/>
        <v>861629682</v>
      </c>
      <c r="M181" s="423">
        <f t="shared" si="120"/>
        <v>0</v>
      </c>
      <c r="N181" s="428">
        <f t="shared" si="120"/>
        <v>0</v>
      </c>
      <c r="O181" s="425">
        <f t="shared" si="120"/>
        <v>0</v>
      </c>
      <c r="P181" s="429">
        <f t="shared" si="120"/>
        <v>8680000</v>
      </c>
    </row>
    <row r="182" spans="1:16" s="111" customFormat="1" ht="21" customHeight="1">
      <c r="A182" s="207"/>
      <c r="B182" s="208"/>
      <c r="C182" s="208"/>
      <c r="D182" s="208"/>
      <c r="E182" s="208">
        <v>1</v>
      </c>
      <c r="F182" s="463" t="s">
        <v>178</v>
      </c>
      <c r="G182" s="425">
        <f>SUM(G183:G184)</f>
        <v>0</v>
      </c>
      <c r="H182" s="425">
        <f aca="true" t="shared" si="121" ref="H182:N182">SUM(H183:H184)</f>
        <v>904189215</v>
      </c>
      <c r="I182" s="425">
        <f t="shared" si="121"/>
        <v>0</v>
      </c>
      <c r="J182" s="425">
        <f t="shared" si="121"/>
        <v>33879533</v>
      </c>
      <c r="K182" s="426">
        <f t="shared" si="121"/>
        <v>0</v>
      </c>
      <c r="L182" s="425">
        <f t="shared" si="121"/>
        <v>861629682</v>
      </c>
      <c r="M182" s="423">
        <f t="shared" si="121"/>
        <v>0</v>
      </c>
      <c r="N182" s="428">
        <f t="shared" si="121"/>
        <v>0</v>
      </c>
      <c r="O182" s="425">
        <f aca="true" t="shared" si="122" ref="O182:P184">G182-I182-K182+M182</f>
        <v>0</v>
      </c>
      <c r="P182" s="429">
        <f t="shared" si="122"/>
        <v>8680000</v>
      </c>
    </row>
    <row r="183" spans="1:16" s="281" customFormat="1" ht="21" customHeight="1" hidden="1">
      <c r="A183" s="279"/>
      <c r="B183" s="280"/>
      <c r="C183" s="280"/>
      <c r="D183" s="280"/>
      <c r="E183" s="280"/>
      <c r="F183" s="309" t="s">
        <v>100</v>
      </c>
      <c r="G183" s="434"/>
      <c r="H183" s="434">
        <v>155175135</v>
      </c>
      <c r="I183" s="434"/>
      <c r="J183" s="434">
        <v>1445816</v>
      </c>
      <c r="K183" s="435"/>
      <c r="L183" s="434">
        <v>153729319</v>
      </c>
      <c r="M183" s="434"/>
      <c r="N183" s="434">
        <f>-M183</f>
        <v>0</v>
      </c>
      <c r="O183" s="434">
        <f t="shared" si="122"/>
        <v>0</v>
      </c>
      <c r="P183" s="436">
        <f t="shared" si="122"/>
        <v>0</v>
      </c>
    </row>
    <row r="184" spans="1:16" s="284" customFormat="1" ht="21" customHeight="1" hidden="1">
      <c r="A184" s="282"/>
      <c r="B184" s="283"/>
      <c r="C184" s="283"/>
      <c r="D184" s="283"/>
      <c r="E184" s="283"/>
      <c r="F184" s="310" t="s">
        <v>99</v>
      </c>
      <c r="G184" s="437"/>
      <c r="H184" s="437">
        <v>749014080</v>
      </c>
      <c r="I184" s="437"/>
      <c r="J184" s="437">
        <v>32433717</v>
      </c>
      <c r="K184" s="438"/>
      <c r="L184" s="437">
        <v>707900363</v>
      </c>
      <c r="M184" s="437"/>
      <c r="N184" s="437">
        <f>-M184</f>
        <v>0</v>
      </c>
      <c r="O184" s="437">
        <f t="shared" si="122"/>
        <v>0</v>
      </c>
      <c r="P184" s="439">
        <f t="shared" si="122"/>
        <v>8680000</v>
      </c>
    </row>
    <row r="185" spans="1:16" s="115" customFormat="1" ht="21" customHeight="1">
      <c r="A185" s="317"/>
      <c r="B185" s="323"/>
      <c r="C185" s="323"/>
      <c r="D185" s="323"/>
      <c r="E185" s="323"/>
      <c r="F185" s="324"/>
      <c r="G185" s="479"/>
      <c r="H185" s="479"/>
      <c r="I185" s="479"/>
      <c r="J185" s="479"/>
      <c r="K185" s="480"/>
      <c r="L185" s="479"/>
      <c r="M185" s="423"/>
      <c r="N185" s="423"/>
      <c r="O185" s="479"/>
      <c r="P185" s="481"/>
    </row>
    <row r="186" spans="1:16" s="115" customFormat="1" ht="21" customHeight="1">
      <c r="A186" s="317"/>
      <c r="B186" s="323"/>
      <c r="C186" s="323"/>
      <c r="D186" s="323"/>
      <c r="E186" s="323"/>
      <c r="F186" s="324"/>
      <c r="G186" s="479"/>
      <c r="H186" s="479"/>
      <c r="I186" s="479"/>
      <c r="J186" s="479"/>
      <c r="K186" s="480"/>
      <c r="L186" s="479"/>
      <c r="M186" s="423"/>
      <c r="N186" s="423"/>
      <c r="O186" s="479"/>
      <c r="P186" s="481"/>
    </row>
    <row r="187" spans="1:16" s="115" customFormat="1" ht="21" customHeight="1">
      <c r="A187" s="317"/>
      <c r="B187" s="323"/>
      <c r="C187" s="323"/>
      <c r="D187" s="323"/>
      <c r="E187" s="323"/>
      <c r="F187" s="324"/>
      <c r="G187" s="479"/>
      <c r="H187" s="479"/>
      <c r="I187" s="479"/>
      <c r="J187" s="479"/>
      <c r="K187" s="480"/>
      <c r="L187" s="479"/>
      <c r="M187" s="423"/>
      <c r="N187" s="423"/>
      <c r="O187" s="479"/>
      <c r="P187" s="481"/>
    </row>
    <row r="188" spans="1:16" s="115" customFormat="1" ht="21" customHeight="1">
      <c r="A188" s="317"/>
      <c r="B188" s="323"/>
      <c r="C188" s="323"/>
      <c r="D188" s="323"/>
      <c r="E188" s="323"/>
      <c r="F188" s="324"/>
      <c r="G188" s="479"/>
      <c r="H188" s="479"/>
      <c r="I188" s="479"/>
      <c r="J188" s="479"/>
      <c r="K188" s="480"/>
      <c r="L188" s="479"/>
      <c r="M188" s="423"/>
      <c r="N188" s="423"/>
      <c r="O188" s="479"/>
      <c r="P188" s="481"/>
    </row>
    <row r="189" spans="1:16" s="115" customFormat="1" ht="21" customHeight="1">
      <c r="A189" s="317"/>
      <c r="B189" s="323"/>
      <c r="C189" s="323"/>
      <c r="D189" s="323"/>
      <c r="E189" s="323"/>
      <c r="F189" s="324"/>
      <c r="G189" s="479"/>
      <c r="H189" s="479"/>
      <c r="I189" s="479"/>
      <c r="J189" s="479"/>
      <c r="K189" s="480"/>
      <c r="L189" s="479"/>
      <c r="M189" s="423"/>
      <c r="N189" s="423"/>
      <c r="O189" s="479"/>
      <c r="P189" s="481"/>
    </row>
    <row r="190" spans="1:16" s="115" customFormat="1" ht="21" customHeight="1">
      <c r="A190" s="317"/>
      <c r="B190" s="323"/>
      <c r="C190" s="323"/>
      <c r="D190" s="323"/>
      <c r="E190" s="323"/>
      <c r="F190" s="324"/>
      <c r="G190" s="479"/>
      <c r="H190" s="479"/>
      <c r="I190" s="479"/>
      <c r="J190" s="479"/>
      <c r="K190" s="480"/>
      <c r="L190" s="479"/>
      <c r="M190" s="423"/>
      <c r="N190" s="423"/>
      <c r="O190" s="479"/>
      <c r="P190" s="481"/>
    </row>
    <row r="191" spans="1:16" s="115" customFormat="1" ht="21" customHeight="1">
      <c r="A191" s="317"/>
      <c r="B191" s="323"/>
      <c r="C191" s="323"/>
      <c r="D191" s="323"/>
      <c r="E191" s="323"/>
      <c r="F191" s="324"/>
      <c r="G191" s="479"/>
      <c r="H191" s="479"/>
      <c r="I191" s="479"/>
      <c r="J191" s="479"/>
      <c r="K191" s="480"/>
      <c r="L191" s="479"/>
      <c r="M191" s="423"/>
      <c r="N191" s="423"/>
      <c r="O191" s="479"/>
      <c r="P191" s="481"/>
    </row>
    <row r="192" spans="1:16" s="115" customFormat="1" ht="21" customHeight="1">
      <c r="A192" s="317"/>
      <c r="B192" s="323"/>
      <c r="C192" s="323"/>
      <c r="D192" s="323"/>
      <c r="E192" s="323"/>
      <c r="F192" s="324"/>
      <c r="G192" s="479"/>
      <c r="H192" s="479"/>
      <c r="I192" s="479"/>
      <c r="J192" s="479"/>
      <c r="K192" s="480"/>
      <c r="L192" s="479"/>
      <c r="M192" s="479"/>
      <c r="N192" s="479"/>
      <c r="O192" s="479"/>
      <c r="P192" s="481"/>
    </row>
    <row r="193" spans="1:16" s="115" customFormat="1" ht="21" customHeight="1">
      <c r="A193" s="317"/>
      <c r="B193" s="323"/>
      <c r="C193" s="323"/>
      <c r="D193" s="323"/>
      <c r="E193" s="323"/>
      <c r="F193" s="324"/>
      <c r="G193" s="479"/>
      <c r="H193" s="479"/>
      <c r="I193" s="479"/>
      <c r="J193" s="479"/>
      <c r="K193" s="480"/>
      <c r="L193" s="479"/>
      <c r="M193" s="479"/>
      <c r="N193" s="479"/>
      <c r="O193" s="479"/>
      <c r="P193" s="481"/>
    </row>
    <row r="194" spans="1:16" s="115" customFormat="1" ht="21" customHeight="1">
      <c r="A194" s="317"/>
      <c r="B194" s="323"/>
      <c r="C194" s="323"/>
      <c r="D194" s="323"/>
      <c r="E194" s="323"/>
      <c r="F194" s="324"/>
      <c r="G194" s="479"/>
      <c r="H194" s="479"/>
      <c r="I194" s="479"/>
      <c r="J194" s="479"/>
      <c r="K194" s="480"/>
      <c r="L194" s="479"/>
      <c r="M194" s="479"/>
      <c r="N194" s="479"/>
      <c r="O194" s="479"/>
      <c r="P194" s="481"/>
    </row>
    <row r="195" spans="1:16" s="115" customFormat="1" ht="21" customHeight="1">
      <c r="A195" s="317"/>
      <c r="B195" s="323"/>
      <c r="C195" s="323"/>
      <c r="D195" s="323"/>
      <c r="E195" s="323"/>
      <c r="F195" s="324"/>
      <c r="G195" s="479"/>
      <c r="H195" s="479"/>
      <c r="I195" s="479"/>
      <c r="J195" s="479"/>
      <c r="K195" s="480"/>
      <c r="L195" s="479"/>
      <c r="M195" s="479"/>
      <c r="N195" s="479"/>
      <c r="O195" s="479"/>
      <c r="P195" s="481"/>
    </row>
    <row r="196" spans="1:16" s="115" customFormat="1" ht="21" customHeight="1">
      <c r="A196" s="317"/>
      <c r="B196" s="323"/>
      <c r="C196" s="323"/>
      <c r="D196" s="323"/>
      <c r="E196" s="323"/>
      <c r="F196" s="324"/>
      <c r="G196" s="479"/>
      <c r="H196" s="479"/>
      <c r="I196" s="479"/>
      <c r="J196" s="479"/>
      <c r="K196" s="480"/>
      <c r="L196" s="479"/>
      <c r="M196" s="479"/>
      <c r="N196" s="479"/>
      <c r="O196" s="479"/>
      <c r="P196" s="481"/>
    </row>
    <row r="197" spans="1:16" s="284" customFormat="1" ht="21" customHeight="1">
      <c r="A197" s="317"/>
      <c r="B197" s="323"/>
      <c r="C197" s="323"/>
      <c r="D197" s="323"/>
      <c r="E197" s="323"/>
      <c r="F197" s="324"/>
      <c r="G197" s="479"/>
      <c r="H197" s="479"/>
      <c r="I197" s="479"/>
      <c r="J197" s="479"/>
      <c r="K197" s="480"/>
      <c r="L197" s="479"/>
      <c r="M197" s="479"/>
      <c r="N197" s="479"/>
      <c r="O197" s="479"/>
      <c r="P197" s="481"/>
    </row>
    <row r="198" spans="1:16" s="284" customFormat="1" ht="16.5" customHeight="1">
      <c r="A198" s="317"/>
      <c r="B198" s="323"/>
      <c r="C198" s="323"/>
      <c r="D198" s="323"/>
      <c r="E198" s="323"/>
      <c r="F198" s="324"/>
      <c r="G198" s="479"/>
      <c r="H198" s="479"/>
      <c r="I198" s="479"/>
      <c r="J198" s="479"/>
      <c r="K198" s="480"/>
      <c r="L198" s="479"/>
      <c r="M198" s="479"/>
      <c r="N198" s="479"/>
      <c r="O198" s="479"/>
      <c r="P198" s="481"/>
    </row>
    <row r="199" spans="1:16" ht="15" customHeight="1" thickBot="1">
      <c r="A199" s="209"/>
      <c r="B199" s="210"/>
      <c r="C199" s="210"/>
      <c r="D199" s="210"/>
      <c r="E199" s="210"/>
      <c r="F199" s="312"/>
      <c r="G199" s="482"/>
      <c r="H199" s="482"/>
      <c r="I199" s="482"/>
      <c r="J199" s="482"/>
      <c r="K199" s="483"/>
      <c r="L199" s="482"/>
      <c r="M199" s="482"/>
      <c r="N199" s="482"/>
      <c r="O199" s="482"/>
      <c r="P199" s="484"/>
    </row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Q111</cp:lastModifiedBy>
  <cp:lastPrinted>2010-04-25T09:36:42Z</cp:lastPrinted>
  <dcterms:created xsi:type="dcterms:W3CDTF">2002-01-14T09:37:13Z</dcterms:created>
  <dcterms:modified xsi:type="dcterms:W3CDTF">2010-04-25T09:36:43Z</dcterms:modified>
  <cp:category/>
  <cp:version/>
  <cp:contentType/>
  <cp:contentStatus/>
</cp:coreProperties>
</file>