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00" activeTab="3"/>
  </bookViews>
  <sheets>
    <sheet name="融資" sheetId="1" r:id="rId1"/>
    <sheet name="歲出總併" sheetId="2" r:id="rId2"/>
    <sheet name="歲出總資" sheetId="3" r:id="rId3"/>
    <sheet name="歲出明細" sheetId="4" r:id="rId4"/>
    <sheet name="歲出明細 (保留刪減前)" sheetId="5" r:id="rId5"/>
  </sheets>
  <definedNames>
    <definedName name="_xlnm.Print_Area" localSheetId="3">'歲出明細'!$A$1:$P$61</definedName>
    <definedName name="_xlnm.Print_Area" localSheetId="4">'歲出明細 (保留刪減前)'!$A$1:$P$61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comments4.xml><?xml version="1.0" encoding="utf-8"?>
<comments xmlns="http://schemas.openxmlformats.org/spreadsheetml/2006/main">
  <authors>
    <author>Q110</author>
  </authors>
  <commentList>
    <comment ref="J52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刪84,200,000</t>
        </r>
      </text>
    </comment>
    <comment ref="J49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刪81,400,000</t>
        </r>
      </text>
    </comment>
  </commentList>
</comments>
</file>

<file path=xl/comments5.xml><?xml version="1.0" encoding="utf-8"?>
<comments xmlns="http://schemas.openxmlformats.org/spreadsheetml/2006/main">
  <authors>
    <author>Q110</author>
  </authors>
  <commentList>
    <comment ref="J52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刪84,200,000</t>
        </r>
      </text>
    </comment>
    <comment ref="J49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刪81,400,000</t>
        </r>
      </text>
    </comment>
  </commentList>
</comments>
</file>

<file path=xl/sharedStrings.xml><?xml version="1.0" encoding="utf-8"?>
<sst xmlns="http://schemas.openxmlformats.org/spreadsheetml/2006/main" count="244" uniqueCount="116">
  <si>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</si>
  <si>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</si>
  <si>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</si>
  <si>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</si>
  <si>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</si>
  <si>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</si>
  <si>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</si>
  <si>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</si>
  <si>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</si>
  <si>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</si>
  <si>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</si>
  <si>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</si>
  <si>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</si>
  <si>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</si>
  <si>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</si>
  <si>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</si>
  <si>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</si>
  <si>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</si>
  <si>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</si>
  <si>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</si>
  <si>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</si>
  <si>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</si>
  <si>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</si>
  <si>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</si>
  <si>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</si>
  <si>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</si>
  <si>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</si>
  <si>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</si>
  <si>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</si>
  <si>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經濟部主管</t>
  </si>
  <si>
    <t>水利署及所屬</t>
  </si>
  <si>
    <t>農業支出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</si>
  <si>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</si>
  <si>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</si>
  <si>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</si>
  <si>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</si>
  <si>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</si>
  <si>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</si>
  <si>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</si>
  <si>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</si>
  <si>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</si>
  <si>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</si>
  <si>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</si>
  <si>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</si>
  <si>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</si>
  <si>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</si>
  <si>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</si>
  <si>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</si>
  <si>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</si>
  <si>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</si>
  <si>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</si>
  <si>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</si>
  <si>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</si>
  <si>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</si>
  <si>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</si>
  <si>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中央政府易淹水地區水患治理計畫第1期特別決算</t>
  </si>
  <si>
    <t>環境保護支出</t>
  </si>
  <si>
    <t>雨水下水道</t>
  </si>
  <si>
    <t>下水道管理業務</t>
  </si>
  <si>
    <t>縣市管區域排水治理</t>
  </si>
  <si>
    <t>縣市管事業海堤改善</t>
  </si>
  <si>
    <t>農業委員會主管</t>
  </si>
  <si>
    <t>農業委員會</t>
  </si>
  <si>
    <t>農田排水</t>
  </si>
  <si>
    <t>農業委員會主管</t>
  </si>
  <si>
    <t>中央政府易淹水地區水患</t>
  </si>
  <si>
    <t>治理計畫第1期特別決算</t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</si>
  <si>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</si>
  <si>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</si>
  <si>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t>中 央 政 府</t>
  </si>
  <si>
    <t>總 決 算</t>
  </si>
  <si>
    <t>中央政府易淹水地區水患</t>
  </si>
  <si>
    <t>治理計畫第1期特別決算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</si>
  <si>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</si>
  <si>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</si>
  <si>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</si>
  <si>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</si>
  <si>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</si>
  <si>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</si>
  <si>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　稱</t>
  </si>
  <si>
    <t>應付數</t>
  </si>
  <si>
    <t>合                    計</t>
  </si>
  <si>
    <t>經資合計</t>
  </si>
  <si>
    <t>經常門合計</t>
  </si>
  <si>
    <t>資本門合計</t>
  </si>
  <si>
    <t>│</t>
  </si>
  <si>
    <t>內政部主管</t>
  </si>
  <si>
    <t>經資小計</t>
  </si>
  <si>
    <t>經常門</t>
  </si>
  <si>
    <t>資本門</t>
  </si>
  <si>
    <t>營建署及所屬</t>
  </si>
  <si>
    <t>環境保護支出</t>
  </si>
  <si>
    <t>下水道管理業務</t>
  </si>
  <si>
    <t>雨水下水道</t>
  </si>
  <si>
    <t>經濟部主管</t>
  </si>
  <si>
    <t>水利署及所屬</t>
  </si>
  <si>
    <t>農業支出</t>
  </si>
  <si>
    <t>河川排水及事業海堤改善</t>
  </si>
  <si>
    <t>縣市管河川治理</t>
  </si>
  <si>
    <t>縣市管區域排水治理</t>
  </si>
  <si>
    <t>縣市管事業海堤改善</t>
  </si>
  <si>
    <t>農業委員會主管</t>
  </si>
  <si>
    <t>農業委員會</t>
  </si>
  <si>
    <t>農業發展</t>
  </si>
  <si>
    <t>農田排水</t>
  </si>
  <si>
    <t>水土保持</t>
  </si>
  <si>
    <t>治山防洪</t>
  </si>
  <si>
    <t>河川排水及事業海堤改善</t>
  </si>
  <si>
    <t>農業發展</t>
  </si>
  <si>
    <t>縣市管河川治理</t>
  </si>
  <si>
    <t>經常門</t>
  </si>
  <si>
    <t>資本門</t>
  </si>
  <si>
    <t>水土保持</t>
  </si>
  <si>
    <t>經常門</t>
  </si>
  <si>
    <t>資本門</t>
  </si>
  <si>
    <t>治山防洪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</si>
</sst>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4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Arial"/>
      <family val="2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9"/>
      <color indexed="12"/>
      <name val="Arial"/>
      <family val="2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.5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80" fontId="11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43" fontId="1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180" fontId="11" fillId="0" borderId="4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top"/>
    </xf>
    <xf numFmtId="180" fontId="11" fillId="0" borderId="3" xfId="0" applyNumberFormat="1" applyFont="1" applyBorder="1" applyAlignment="1">
      <alignment horizontal="right" vertical="top"/>
    </xf>
    <xf numFmtId="180" fontId="11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3" xfId="0" applyNumberFormat="1" applyFont="1" applyBorder="1" applyAlignment="1">
      <alignment horizontal="right" vertical="top"/>
    </xf>
    <xf numFmtId="180" fontId="12" fillId="0" borderId="2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0" fontId="11" fillId="0" borderId="9" xfId="0" applyNumberFormat="1" applyFont="1" applyBorder="1" applyAlignment="1">
      <alignment horizontal="right" vertical="center"/>
    </xf>
    <xf numFmtId="0" fontId="20" fillId="2" borderId="0" xfId="0" applyFont="1" applyFill="1" applyAlignment="1">
      <alignment vertical="top"/>
    </xf>
    <xf numFmtId="49" fontId="21" fillId="2" borderId="1" xfId="15" applyNumberFormat="1" applyFont="1" applyFill="1" applyBorder="1" applyAlignment="1">
      <alignment horizontal="left" vertical="top" wrapText="1"/>
    </xf>
    <xf numFmtId="180" fontId="22" fillId="2" borderId="1" xfId="0" applyNumberFormat="1" applyFont="1" applyFill="1" applyBorder="1" applyAlignment="1">
      <alignment horizontal="right" vertical="top"/>
    </xf>
    <xf numFmtId="180" fontId="22" fillId="2" borderId="3" xfId="0" applyNumberFormat="1" applyFont="1" applyFill="1" applyBorder="1" applyAlignment="1">
      <alignment horizontal="right" vertical="top"/>
    </xf>
    <xf numFmtId="180" fontId="22" fillId="2" borderId="2" xfId="0" applyNumberFormat="1" applyFont="1" applyFill="1" applyBorder="1" applyAlignment="1">
      <alignment horizontal="right" vertical="top"/>
    </xf>
    <xf numFmtId="49" fontId="20" fillId="3" borderId="1" xfId="15" applyNumberFormat="1" applyFont="1" applyFill="1" applyBorder="1" applyAlignment="1">
      <alignment horizontal="left" vertical="top" wrapText="1"/>
    </xf>
    <xf numFmtId="180" fontId="22" fillId="3" borderId="1" xfId="0" applyNumberFormat="1" applyFont="1" applyFill="1" applyBorder="1" applyAlignment="1">
      <alignment horizontal="right" vertical="top"/>
    </xf>
    <xf numFmtId="180" fontId="22" fillId="3" borderId="3" xfId="0" applyNumberFormat="1" applyFont="1" applyFill="1" applyBorder="1" applyAlignment="1">
      <alignment horizontal="right" vertical="top"/>
    </xf>
    <xf numFmtId="180" fontId="22" fillId="3" borderId="2" xfId="0" applyNumberFormat="1" applyFont="1" applyFill="1" applyBorder="1" applyAlignment="1">
      <alignment horizontal="right" vertical="top"/>
    </xf>
    <xf numFmtId="0" fontId="23" fillId="3" borderId="0" xfId="0" applyFont="1" applyFill="1" applyAlignment="1">
      <alignment vertical="top"/>
    </xf>
    <xf numFmtId="49" fontId="20" fillId="4" borderId="1" xfId="15" applyNumberFormat="1" applyFont="1" applyFill="1" applyBorder="1" applyAlignment="1">
      <alignment horizontal="left" vertical="top" wrapText="1"/>
    </xf>
    <xf numFmtId="180" fontId="22" fillId="4" borderId="1" xfId="0" applyNumberFormat="1" applyFont="1" applyFill="1" applyBorder="1" applyAlignment="1">
      <alignment horizontal="right" vertical="top"/>
    </xf>
    <xf numFmtId="180" fontId="22" fillId="4" borderId="3" xfId="0" applyNumberFormat="1" applyFont="1" applyFill="1" applyBorder="1" applyAlignment="1">
      <alignment horizontal="right" vertical="top"/>
    </xf>
    <xf numFmtId="180" fontId="22" fillId="4" borderId="2" xfId="0" applyNumberFormat="1" applyFont="1" applyFill="1" applyBorder="1" applyAlignment="1">
      <alignment horizontal="right" vertical="top"/>
    </xf>
    <xf numFmtId="0" fontId="23" fillId="4" borderId="0" xfId="0" applyFont="1" applyFill="1" applyAlignment="1">
      <alignment vertical="top"/>
    </xf>
    <xf numFmtId="49" fontId="19" fillId="0" borderId="1" xfId="15" applyNumberFormat="1" applyFont="1" applyFill="1" applyBorder="1" applyAlignment="1">
      <alignment horizontal="left" vertical="top" wrapText="1"/>
    </xf>
    <xf numFmtId="180" fontId="11" fillId="0" borderId="1" xfId="0" applyNumberFormat="1" applyFont="1" applyFill="1" applyBorder="1" applyAlignment="1">
      <alignment horizontal="right" vertical="top"/>
    </xf>
    <xf numFmtId="180" fontId="11" fillId="0" borderId="3" xfId="0" applyNumberFormat="1" applyFont="1" applyFill="1" applyBorder="1" applyAlignment="1">
      <alignment horizontal="right" vertical="top"/>
    </xf>
    <xf numFmtId="180" fontId="11" fillId="0" borderId="2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vertical="top"/>
    </xf>
    <xf numFmtId="49" fontId="25" fillId="2" borderId="1" xfId="15" applyNumberFormat="1" applyFont="1" applyFill="1" applyBorder="1" applyAlignment="1">
      <alignment horizontal="left" vertical="top" wrapText="1"/>
    </xf>
    <xf numFmtId="180" fontId="26" fillId="2" borderId="1" xfId="0" applyNumberFormat="1" applyFont="1" applyFill="1" applyBorder="1" applyAlignment="1">
      <alignment horizontal="right" vertical="top"/>
    </xf>
    <xf numFmtId="180" fontId="26" fillId="2" borderId="3" xfId="0" applyNumberFormat="1" applyFont="1" applyFill="1" applyBorder="1" applyAlignment="1">
      <alignment horizontal="right" vertical="top"/>
    </xf>
    <xf numFmtId="180" fontId="26" fillId="2" borderId="2" xfId="0" applyNumberFormat="1" applyFont="1" applyFill="1" applyBorder="1" applyAlignment="1">
      <alignment horizontal="right" vertical="top"/>
    </xf>
    <xf numFmtId="0" fontId="27" fillId="2" borderId="0" xfId="0" applyFont="1" applyFill="1" applyAlignment="1">
      <alignment vertical="top"/>
    </xf>
    <xf numFmtId="49" fontId="24" fillId="3" borderId="1" xfId="15" applyNumberFormat="1" applyFont="1" applyFill="1" applyBorder="1" applyAlignment="1">
      <alignment horizontal="left" vertical="top" wrapText="1"/>
    </xf>
    <xf numFmtId="180" fontId="28" fillId="3" borderId="1" xfId="0" applyNumberFormat="1" applyFont="1" applyFill="1" applyBorder="1" applyAlignment="1">
      <alignment horizontal="right" vertical="top"/>
    </xf>
    <xf numFmtId="180" fontId="28" fillId="3" borderId="3" xfId="0" applyNumberFormat="1" applyFont="1" applyFill="1" applyBorder="1" applyAlignment="1">
      <alignment horizontal="right" vertical="top"/>
    </xf>
    <xf numFmtId="180" fontId="28" fillId="3" borderId="2" xfId="0" applyNumberFormat="1" applyFont="1" applyFill="1" applyBorder="1" applyAlignment="1">
      <alignment horizontal="right" vertical="top"/>
    </xf>
    <xf numFmtId="0" fontId="29" fillId="3" borderId="0" xfId="0" applyFont="1" applyFill="1" applyAlignment="1">
      <alignment vertical="top"/>
    </xf>
    <xf numFmtId="49" fontId="24" fillId="4" borderId="1" xfId="15" applyNumberFormat="1" applyFont="1" applyFill="1" applyBorder="1" applyAlignment="1">
      <alignment horizontal="left" vertical="top" wrapText="1"/>
    </xf>
    <xf numFmtId="180" fontId="28" fillId="4" borderId="1" xfId="0" applyNumberFormat="1" applyFont="1" applyFill="1" applyBorder="1" applyAlignment="1">
      <alignment horizontal="right" vertical="top"/>
    </xf>
    <xf numFmtId="180" fontId="28" fillId="4" borderId="3" xfId="0" applyNumberFormat="1" applyFont="1" applyFill="1" applyBorder="1" applyAlignment="1">
      <alignment horizontal="right" vertical="top"/>
    </xf>
    <xf numFmtId="180" fontId="28" fillId="4" borderId="2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13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4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4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10" xfId="15" applyNumberFormat="1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30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3" borderId="3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4" fillId="3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/>
    </xf>
    <xf numFmtId="0" fontId="24" fillId="5" borderId="3" xfId="0" applyFont="1" applyFill="1" applyBorder="1" applyAlignment="1">
      <alignment horizontal="center" vertical="top"/>
    </xf>
    <xf numFmtId="0" fontId="24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5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49" fontId="33" fillId="0" borderId="1" xfId="15" applyNumberFormat="1" applyFont="1" applyFill="1" applyBorder="1" applyAlignment="1">
      <alignment horizontal="left" wrapText="1"/>
    </xf>
    <xf numFmtId="49" fontId="3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35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36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191" fontId="11" fillId="0" borderId="1" xfId="0" applyNumberFormat="1" applyFont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0" fillId="2" borderId="3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0" fontId="24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4" fillId="5" borderId="1" xfId="0" applyFont="1" applyFill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191" fontId="12" fillId="0" borderId="1" xfId="0" applyNumberFormat="1" applyFont="1" applyBorder="1" applyAlignment="1">
      <alignment horizontal="right" vertical="top"/>
    </xf>
    <xf numFmtId="191" fontId="12" fillId="0" borderId="1" xfId="0" applyNumberFormat="1" applyFont="1" applyFill="1" applyBorder="1" applyAlignment="1">
      <alignment horizontal="right" vertical="top"/>
    </xf>
    <xf numFmtId="191" fontId="11" fillId="0" borderId="1" xfId="0" applyNumberFormat="1" applyFont="1" applyBorder="1" applyAlignment="1">
      <alignment horizontal="right" vertical="center"/>
    </xf>
    <xf numFmtId="191" fontId="11" fillId="0" borderId="1" xfId="0" applyNumberFormat="1" applyFont="1" applyFill="1" applyBorder="1" applyAlignment="1">
      <alignment horizontal="right" vertical="top"/>
    </xf>
    <xf numFmtId="0" fontId="24" fillId="0" borderId="3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49" fontId="24" fillId="0" borderId="1" xfId="15" applyNumberFormat="1" applyFont="1" applyFill="1" applyBorder="1" applyAlignment="1">
      <alignment horizontal="left" vertical="top" wrapText="1"/>
    </xf>
    <xf numFmtId="180" fontId="28" fillId="0" borderId="1" xfId="0" applyNumberFormat="1" applyFont="1" applyFill="1" applyBorder="1" applyAlignment="1">
      <alignment horizontal="right" vertical="top"/>
    </xf>
    <xf numFmtId="180" fontId="28" fillId="0" borderId="3" xfId="0" applyNumberFormat="1" applyFont="1" applyFill="1" applyBorder="1" applyAlignment="1">
      <alignment horizontal="right" vertical="top"/>
    </xf>
    <xf numFmtId="180" fontId="28" fillId="0" borderId="2" xfId="0" applyNumberFormat="1" applyFont="1" applyFill="1" applyBorder="1" applyAlignment="1">
      <alignment horizontal="right" vertical="top"/>
    </xf>
    <xf numFmtId="180" fontId="28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4" fontId="15" fillId="0" borderId="12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34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/>
    </xf>
    <xf numFmtId="0" fontId="35" fillId="0" borderId="16" xfId="0" applyNumberFormat="1" applyFont="1" applyFill="1" applyBorder="1" applyAlignment="1">
      <alignment horizontal="distributed" vertical="center"/>
    </xf>
    <xf numFmtId="0" fontId="35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35" fillId="0" borderId="17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13" xfId="0" applyFont="1" applyBorder="1" applyAlignment="1">
      <alignment/>
    </xf>
    <xf numFmtId="180" fontId="37" fillId="0" borderId="1" xfId="0" applyNumberFormat="1" applyFont="1" applyBorder="1" applyAlignment="1">
      <alignment horizontal="right" vertical="center"/>
    </xf>
    <xf numFmtId="178" fontId="37" fillId="0" borderId="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180" fontId="38" fillId="0" borderId="1" xfId="0" applyNumberFormat="1" applyFont="1" applyFill="1" applyBorder="1" applyAlignment="1">
      <alignment horizontal="right" vertical="center"/>
    </xf>
    <xf numFmtId="180" fontId="38" fillId="0" borderId="5" xfId="0" applyNumberFormat="1" applyFont="1" applyFill="1" applyBorder="1" applyAlignment="1">
      <alignment horizontal="right" vertical="center"/>
    </xf>
    <xf numFmtId="180" fontId="38" fillId="0" borderId="4" xfId="0" applyNumberFormat="1" applyFont="1" applyFill="1" applyBorder="1" applyAlignment="1">
      <alignment horizontal="right" vertical="center"/>
    </xf>
    <xf numFmtId="191" fontId="38" fillId="0" borderId="1" xfId="0" applyNumberFormat="1" applyFont="1" applyFill="1" applyBorder="1" applyAlignment="1">
      <alignment horizontal="right" vertical="center"/>
    </xf>
    <xf numFmtId="180" fontId="38" fillId="0" borderId="9" xfId="0" applyNumberFormat="1" applyFont="1" applyFill="1" applyBorder="1" applyAlignment="1">
      <alignment horizontal="right" vertical="center"/>
    </xf>
    <xf numFmtId="180" fontId="38" fillId="0" borderId="3" xfId="0" applyNumberFormat="1" applyFont="1" applyFill="1" applyBorder="1" applyAlignment="1">
      <alignment horizontal="right" vertical="center"/>
    </xf>
    <xf numFmtId="180" fontId="38" fillId="0" borderId="2" xfId="0" applyNumberFormat="1" applyFont="1" applyFill="1" applyBorder="1" applyAlignment="1">
      <alignment horizontal="right" vertical="center"/>
    </xf>
    <xf numFmtId="180" fontId="38" fillId="0" borderId="1" xfId="0" applyNumberFormat="1" applyFont="1" applyBorder="1" applyAlignment="1">
      <alignment horizontal="right" vertical="center"/>
    </xf>
    <xf numFmtId="180" fontId="38" fillId="0" borderId="5" xfId="0" applyNumberFormat="1" applyFont="1" applyBorder="1" applyAlignment="1">
      <alignment horizontal="right" vertical="center"/>
    </xf>
    <xf numFmtId="180" fontId="38" fillId="0" borderId="4" xfId="0" applyNumberFormat="1" applyFont="1" applyBorder="1" applyAlignment="1">
      <alignment horizontal="right" vertical="center"/>
    </xf>
    <xf numFmtId="191" fontId="38" fillId="0" borderId="1" xfId="0" applyNumberFormat="1" applyFont="1" applyBorder="1" applyAlignment="1">
      <alignment horizontal="right" vertical="center"/>
    </xf>
    <xf numFmtId="180" fontId="38" fillId="0" borderId="9" xfId="0" applyNumberFormat="1" applyFont="1" applyBorder="1" applyAlignment="1">
      <alignment horizontal="right" vertical="center"/>
    </xf>
    <xf numFmtId="180" fontId="39" fillId="2" borderId="1" xfId="0" applyNumberFormat="1" applyFont="1" applyFill="1" applyBorder="1" applyAlignment="1">
      <alignment horizontal="right" vertical="top"/>
    </xf>
    <xf numFmtId="180" fontId="39" fillId="2" borderId="3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39" fillId="3" borderId="1" xfId="0" applyNumberFormat="1" applyFont="1" applyFill="1" applyBorder="1" applyAlignment="1">
      <alignment horizontal="right" vertical="top"/>
    </xf>
    <xf numFmtId="180" fontId="39" fillId="3" borderId="2" xfId="0" applyNumberFormat="1" applyFont="1" applyFill="1" applyBorder="1" applyAlignment="1">
      <alignment horizontal="right" vertical="top"/>
    </xf>
    <xf numFmtId="180" fontId="39" fillId="4" borderId="1" xfId="0" applyNumberFormat="1" applyFont="1" applyFill="1" applyBorder="1" applyAlignment="1">
      <alignment horizontal="right" vertical="top"/>
    </xf>
    <xf numFmtId="180" fontId="39" fillId="4" borderId="2" xfId="0" applyNumberFormat="1" applyFont="1" applyFill="1" applyBorder="1" applyAlignment="1">
      <alignment horizontal="right" vertical="top"/>
    </xf>
    <xf numFmtId="180" fontId="38" fillId="0" borderId="1" xfId="0" applyNumberFormat="1" applyFont="1" applyFill="1" applyBorder="1" applyAlignment="1">
      <alignment horizontal="right" vertical="top"/>
    </xf>
    <xf numFmtId="180" fontId="38" fillId="0" borderId="3" xfId="0" applyNumberFormat="1" applyFont="1" applyFill="1" applyBorder="1" applyAlignment="1">
      <alignment horizontal="right" vertical="top"/>
    </xf>
    <xf numFmtId="191" fontId="38" fillId="0" borderId="1" xfId="0" applyNumberFormat="1" applyFont="1" applyFill="1" applyBorder="1" applyAlignment="1">
      <alignment horizontal="right" vertical="top"/>
    </xf>
    <xf numFmtId="180" fontId="38" fillId="0" borderId="2" xfId="0" applyNumberFormat="1" applyFont="1" applyFill="1" applyBorder="1" applyAlignment="1">
      <alignment horizontal="right" vertical="top"/>
    </xf>
    <xf numFmtId="180" fontId="40" fillId="2" borderId="1" xfId="0" applyNumberFormat="1" applyFont="1" applyFill="1" applyBorder="1" applyAlignment="1">
      <alignment horizontal="right" vertical="top"/>
    </xf>
    <xf numFmtId="180" fontId="40" fillId="2" borderId="3" xfId="0" applyNumberFormat="1" applyFont="1" applyFill="1" applyBorder="1" applyAlignment="1">
      <alignment horizontal="right" vertical="top"/>
    </xf>
    <xf numFmtId="180" fontId="40" fillId="2" borderId="2" xfId="0" applyNumberFormat="1" applyFont="1" applyFill="1" applyBorder="1" applyAlignment="1">
      <alignment horizontal="right" vertical="top"/>
    </xf>
    <xf numFmtId="180" fontId="41" fillId="3" borderId="1" xfId="0" applyNumberFormat="1" applyFont="1" applyFill="1" applyBorder="1" applyAlignment="1">
      <alignment horizontal="right" vertical="top"/>
    </xf>
    <xf numFmtId="180" fontId="41" fillId="3" borderId="3" xfId="0" applyNumberFormat="1" applyFont="1" applyFill="1" applyBorder="1" applyAlignment="1">
      <alignment horizontal="right" vertical="top"/>
    </xf>
    <xf numFmtId="180" fontId="41" fillId="3" borderId="2" xfId="0" applyNumberFormat="1" applyFont="1" applyFill="1" applyBorder="1" applyAlignment="1">
      <alignment horizontal="right" vertical="top"/>
    </xf>
    <xf numFmtId="180" fontId="41" fillId="4" borderId="1" xfId="0" applyNumberFormat="1" applyFont="1" applyFill="1" applyBorder="1" applyAlignment="1">
      <alignment horizontal="right" vertical="top"/>
    </xf>
    <xf numFmtId="180" fontId="41" fillId="4" borderId="3" xfId="0" applyNumberFormat="1" applyFont="1" applyFill="1" applyBorder="1" applyAlignment="1">
      <alignment horizontal="right" vertical="top"/>
    </xf>
    <xf numFmtId="180" fontId="41" fillId="4" borderId="2" xfId="0" applyNumberFormat="1" applyFont="1" applyFill="1" applyBorder="1" applyAlignment="1">
      <alignment horizontal="right" vertical="top"/>
    </xf>
    <xf numFmtId="180" fontId="38" fillId="0" borderId="1" xfId="0" applyNumberFormat="1" applyFont="1" applyBorder="1" applyAlignment="1">
      <alignment horizontal="right" vertical="top"/>
    </xf>
    <xf numFmtId="180" fontId="38" fillId="0" borderId="3" xfId="0" applyNumberFormat="1" applyFont="1" applyBorder="1" applyAlignment="1">
      <alignment horizontal="right" vertical="top"/>
    </xf>
    <xf numFmtId="191" fontId="38" fillId="0" borderId="1" xfId="0" applyNumberFormat="1" applyFont="1" applyBorder="1" applyAlignment="1">
      <alignment horizontal="right" vertical="top"/>
    </xf>
    <xf numFmtId="180" fontId="38" fillId="0" borderId="2" xfId="0" applyNumberFormat="1" applyFont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91" fontId="42" fillId="0" borderId="1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1" fillId="5" borderId="1" xfId="0" applyNumberFormat="1" applyFont="1" applyFill="1" applyBorder="1" applyAlignment="1">
      <alignment horizontal="right" vertical="top"/>
    </xf>
    <xf numFmtId="180" fontId="41" fillId="5" borderId="3" xfId="0" applyNumberFormat="1" applyFont="1" applyFill="1" applyBorder="1" applyAlignment="1">
      <alignment horizontal="right" vertical="top"/>
    </xf>
    <xf numFmtId="180" fontId="41" fillId="5" borderId="2" xfId="0" applyNumberFormat="1" applyFont="1" applyFill="1" applyBorder="1" applyAlignment="1">
      <alignment horizontal="right" vertical="top"/>
    </xf>
    <xf numFmtId="180" fontId="41" fillId="6" borderId="1" xfId="0" applyNumberFormat="1" applyFont="1" applyFill="1" applyBorder="1" applyAlignment="1">
      <alignment horizontal="right" vertical="top"/>
    </xf>
    <xf numFmtId="180" fontId="41" fillId="6" borderId="3" xfId="0" applyNumberFormat="1" applyFont="1" applyFill="1" applyBorder="1" applyAlignment="1">
      <alignment horizontal="right" vertical="top"/>
    </xf>
    <xf numFmtId="180" fontId="41" fillId="6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Border="1" applyAlignment="1">
      <alignment horizontal="right" vertical="top"/>
    </xf>
    <xf numFmtId="180" fontId="42" fillId="0" borderId="3" xfId="0" applyNumberFormat="1" applyFont="1" applyBorder="1" applyAlignment="1">
      <alignment horizontal="right" vertical="top"/>
    </xf>
    <xf numFmtId="191" fontId="42" fillId="0" borderId="1" xfId="0" applyNumberFormat="1" applyFont="1" applyBorder="1" applyAlignment="1">
      <alignment horizontal="right" vertical="top"/>
    </xf>
    <xf numFmtId="180" fontId="42" fillId="0" borderId="2" xfId="0" applyNumberFormat="1" applyFont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0" fillId="0" borderId="1" xfId="15" applyNumberFormat="1" applyFont="1" applyFill="1" applyBorder="1" applyAlignment="1">
      <alignment horizontal="left" vertical="top" wrapText="1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D4" sqref="D1:D16384"/>
    </sheetView>
  </sheetViews>
  <sheetFormatPr defaultColWidth="9.00390625" defaultRowHeight="16.5"/>
  <cols>
    <col min="1" max="1" width="3.875" style="204" customWidth="1"/>
    <col min="2" max="2" width="16.625" style="181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246" t="s">
        <v>12</v>
      </c>
      <c r="B1" s="246"/>
      <c r="C1" s="246"/>
      <c r="D1" s="246"/>
      <c r="E1" s="246"/>
      <c r="F1" s="246"/>
    </row>
    <row r="2" spans="1:6" s="5" customFormat="1" ht="25.5" customHeight="1">
      <c r="A2" s="246" t="s">
        <v>55</v>
      </c>
      <c r="B2" s="246"/>
      <c r="C2" s="246"/>
      <c r="D2" s="246"/>
      <c r="E2" s="246"/>
      <c r="F2" s="246"/>
    </row>
    <row r="3" spans="1:6" s="5" customFormat="1" ht="25.5" customHeight="1">
      <c r="A3" s="246" t="s">
        <v>9</v>
      </c>
      <c r="B3" s="246"/>
      <c r="C3" s="246"/>
      <c r="D3" s="246"/>
      <c r="E3" s="246"/>
      <c r="F3" s="246"/>
    </row>
    <row r="4" spans="3:6" s="17" customFormat="1" ht="16.5" customHeight="1" thickBot="1">
      <c r="C4" s="18"/>
      <c r="D4" s="19" t="s">
        <v>67</v>
      </c>
      <c r="E4" s="20" t="s">
        <v>10</v>
      </c>
      <c r="F4" s="19" t="s">
        <v>0</v>
      </c>
    </row>
    <row r="5" spans="1:6" ht="24" customHeight="1">
      <c r="A5" s="249" t="s">
        <v>11</v>
      </c>
      <c r="B5" s="253" t="s">
        <v>51</v>
      </c>
      <c r="C5" s="251" t="s">
        <v>1</v>
      </c>
      <c r="D5" s="251" t="s">
        <v>13</v>
      </c>
      <c r="E5" s="251" t="s">
        <v>2</v>
      </c>
      <c r="F5" s="247" t="s">
        <v>4</v>
      </c>
    </row>
    <row r="6" spans="1:6" ht="24" customHeight="1">
      <c r="A6" s="250"/>
      <c r="B6" s="254"/>
      <c r="C6" s="252"/>
      <c r="D6" s="252"/>
      <c r="E6" s="252"/>
      <c r="F6" s="248"/>
    </row>
    <row r="7" spans="1:6" ht="12" customHeight="1">
      <c r="A7" s="202"/>
      <c r="B7" s="174"/>
      <c r="C7" s="21"/>
      <c r="D7" s="22"/>
      <c r="E7" s="23"/>
      <c r="F7" s="21"/>
    </row>
    <row r="8" spans="1:6" s="11" customFormat="1" ht="18" customHeight="1">
      <c r="A8" s="190">
        <v>95</v>
      </c>
      <c r="B8" s="175" t="s">
        <v>45</v>
      </c>
      <c r="C8" s="275">
        <v>14452851309</v>
      </c>
      <c r="D8" s="276">
        <v>129792024</v>
      </c>
      <c r="E8" s="276">
        <v>13000000000</v>
      </c>
      <c r="F8" s="277">
        <f>C8-D8-E8</f>
        <v>1323059285</v>
      </c>
    </row>
    <row r="9" spans="1:6" s="11" customFormat="1" ht="18" customHeight="1">
      <c r="A9" s="190" t="s">
        <v>53</v>
      </c>
      <c r="B9" s="176"/>
      <c r="C9" s="14"/>
      <c r="D9" s="12"/>
      <c r="E9" s="14"/>
      <c r="F9" s="13"/>
    </row>
    <row r="10" spans="1:6" s="11" customFormat="1" ht="18" customHeight="1">
      <c r="A10" s="190">
        <v>96</v>
      </c>
      <c r="B10" s="177"/>
      <c r="C10" s="14"/>
      <c r="D10" s="12"/>
      <c r="E10" s="14"/>
      <c r="F10" s="13"/>
    </row>
    <row r="11" spans="1:6" ht="18" customHeight="1">
      <c r="A11" s="203"/>
      <c r="B11" s="178"/>
      <c r="C11" s="24"/>
      <c r="D11" s="24"/>
      <c r="E11" s="24"/>
      <c r="F11" s="25"/>
    </row>
    <row r="12" spans="1:6" ht="18" customHeight="1">
      <c r="A12" s="203"/>
      <c r="B12" s="179"/>
      <c r="C12" s="24"/>
      <c r="D12" s="24"/>
      <c r="E12" s="24"/>
      <c r="F12" s="25"/>
    </row>
    <row r="13" spans="1:6" ht="18" customHeight="1">
      <c r="A13" s="203"/>
      <c r="B13" s="178"/>
      <c r="C13" s="24"/>
      <c r="D13" s="24"/>
      <c r="E13" s="24"/>
      <c r="F13" s="25"/>
    </row>
    <row r="14" spans="1:6" ht="18" customHeight="1">
      <c r="A14" s="203"/>
      <c r="B14" s="179"/>
      <c r="C14" s="24"/>
      <c r="D14" s="24"/>
      <c r="E14" s="24"/>
      <c r="F14" s="25"/>
    </row>
    <row r="15" spans="1:6" ht="18" customHeight="1">
      <c r="A15" s="203"/>
      <c r="B15" s="178"/>
      <c r="C15" s="24"/>
      <c r="D15" s="24"/>
      <c r="E15" s="24"/>
      <c r="F15" s="25"/>
    </row>
    <row r="16" spans="1:6" ht="18" customHeight="1">
      <c r="A16" s="203"/>
      <c r="B16" s="179"/>
      <c r="C16" s="24"/>
      <c r="D16" s="24"/>
      <c r="E16" s="24"/>
      <c r="F16" s="25"/>
    </row>
    <row r="17" spans="1:6" ht="18" customHeight="1">
      <c r="A17" s="203"/>
      <c r="B17" s="179"/>
      <c r="C17" s="24"/>
      <c r="D17" s="24"/>
      <c r="E17" s="24"/>
      <c r="F17" s="25"/>
    </row>
    <row r="18" spans="1:6" ht="18" customHeight="1">
      <c r="A18" s="203"/>
      <c r="B18" s="179"/>
      <c r="C18" s="24"/>
      <c r="D18" s="24"/>
      <c r="E18" s="24"/>
      <c r="F18" s="25"/>
    </row>
    <row r="19" spans="1:6" ht="18" customHeight="1">
      <c r="A19" s="203"/>
      <c r="B19" s="178"/>
      <c r="C19" s="24"/>
      <c r="D19" s="24"/>
      <c r="E19" s="24"/>
      <c r="F19" s="25"/>
    </row>
    <row r="20" spans="1:6" ht="18" customHeight="1">
      <c r="A20" s="203"/>
      <c r="B20" s="179"/>
      <c r="C20" s="24"/>
      <c r="D20" s="24"/>
      <c r="E20" s="24"/>
      <c r="F20" s="25"/>
    </row>
    <row r="21" spans="1:6" ht="18" customHeight="1">
      <c r="A21" s="203"/>
      <c r="B21" s="178"/>
      <c r="C21" s="24"/>
      <c r="D21" s="24"/>
      <c r="E21" s="24"/>
      <c r="F21" s="25"/>
    </row>
    <row r="22" spans="1:6" ht="18" customHeight="1">
      <c r="A22" s="203"/>
      <c r="B22" s="179"/>
      <c r="C22" s="24"/>
      <c r="D22" s="24"/>
      <c r="E22" s="24"/>
      <c r="F22" s="25"/>
    </row>
    <row r="23" spans="1:6" ht="18" customHeight="1">
      <c r="A23" s="203"/>
      <c r="B23" s="178"/>
      <c r="C23" s="24"/>
      <c r="D23" s="24"/>
      <c r="E23" s="24"/>
      <c r="F23" s="25"/>
    </row>
    <row r="24" spans="1:6" ht="18" customHeight="1">
      <c r="A24" s="203"/>
      <c r="B24" s="179"/>
      <c r="C24" s="24"/>
      <c r="D24" s="24"/>
      <c r="E24" s="24"/>
      <c r="F24" s="25"/>
    </row>
    <row r="25" spans="1:6" ht="18" customHeight="1">
      <c r="A25" s="203"/>
      <c r="B25" s="178"/>
      <c r="C25" s="24"/>
      <c r="D25" s="24"/>
      <c r="E25" s="24"/>
      <c r="F25" s="25"/>
    </row>
    <row r="26" spans="1:6" ht="18" customHeight="1">
      <c r="A26" s="203"/>
      <c r="B26" s="179"/>
      <c r="C26" s="24"/>
      <c r="D26" s="24"/>
      <c r="E26" s="24"/>
      <c r="F26" s="25"/>
    </row>
    <row r="27" spans="1:6" ht="18" customHeight="1">
      <c r="A27" s="203"/>
      <c r="B27" s="178"/>
      <c r="C27" s="24"/>
      <c r="D27" s="24"/>
      <c r="E27" s="24"/>
      <c r="F27" s="25"/>
    </row>
    <row r="28" spans="1:6" ht="18" customHeight="1">
      <c r="A28" s="203"/>
      <c r="B28" s="180"/>
      <c r="C28" s="26"/>
      <c r="D28" s="26"/>
      <c r="E28" s="26"/>
      <c r="F28" s="27"/>
    </row>
    <row r="29" spans="1:6" ht="18" customHeight="1">
      <c r="A29" s="203"/>
      <c r="B29" s="178"/>
      <c r="C29" s="24"/>
      <c r="D29" s="24"/>
      <c r="E29" s="24"/>
      <c r="F29" s="25"/>
    </row>
    <row r="30" spans="1:6" ht="18" customHeight="1">
      <c r="A30" s="203"/>
      <c r="B30" s="179"/>
      <c r="C30" s="24"/>
      <c r="D30" s="24"/>
      <c r="E30" s="24"/>
      <c r="F30" s="25"/>
    </row>
    <row r="31" spans="1:6" ht="18" customHeight="1">
      <c r="A31" s="203"/>
      <c r="B31" s="178"/>
      <c r="C31" s="24"/>
      <c r="D31" s="24"/>
      <c r="E31" s="24"/>
      <c r="F31" s="25"/>
    </row>
    <row r="32" spans="1:6" ht="18" customHeight="1">
      <c r="A32" s="203"/>
      <c r="B32" s="179"/>
      <c r="C32" s="24"/>
      <c r="D32" s="24"/>
      <c r="E32" s="24"/>
      <c r="F32" s="25"/>
    </row>
    <row r="33" spans="1:6" ht="18" customHeight="1">
      <c r="A33" s="203"/>
      <c r="B33" s="179"/>
      <c r="C33" s="24"/>
      <c r="D33" s="24"/>
      <c r="E33" s="24"/>
      <c r="F33" s="25"/>
    </row>
    <row r="34" spans="1:6" ht="18" customHeight="1">
      <c r="A34" s="203"/>
      <c r="B34" s="179"/>
      <c r="C34" s="24"/>
      <c r="D34" s="24"/>
      <c r="E34" s="24"/>
      <c r="F34" s="25"/>
    </row>
    <row r="35" spans="1:6" ht="18" customHeight="1">
      <c r="A35" s="203"/>
      <c r="B35" s="179"/>
      <c r="C35" s="24"/>
      <c r="D35" s="24"/>
      <c r="E35" s="24"/>
      <c r="F35" s="25"/>
    </row>
    <row r="36" spans="1:6" ht="18" customHeight="1">
      <c r="A36" s="203"/>
      <c r="B36" s="179"/>
      <c r="C36" s="24"/>
      <c r="D36" s="24"/>
      <c r="E36" s="24"/>
      <c r="F36" s="25"/>
    </row>
    <row r="37" spans="1:6" ht="18" customHeight="1">
      <c r="A37" s="203"/>
      <c r="B37" s="179"/>
      <c r="C37" s="24"/>
      <c r="D37" s="24"/>
      <c r="E37" s="24"/>
      <c r="F37" s="25"/>
    </row>
    <row r="38" spans="1:6" ht="18" customHeight="1">
      <c r="A38" s="203"/>
      <c r="B38" s="178"/>
      <c r="C38" s="24"/>
      <c r="D38" s="24"/>
      <c r="E38" s="24"/>
      <c r="F38" s="25"/>
    </row>
    <row r="39" spans="1:6" ht="18" customHeight="1">
      <c r="A39" s="203"/>
      <c r="B39" s="179"/>
      <c r="C39" s="24"/>
      <c r="D39" s="24"/>
      <c r="E39" s="24"/>
      <c r="F39" s="25"/>
    </row>
    <row r="40" spans="1:6" ht="19.5" customHeight="1">
      <c r="A40" s="203"/>
      <c r="B40" s="179"/>
      <c r="C40" s="24"/>
      <c r="D40" s="24"/>
      <c r="E40" s="24"/>
      <c r="F40" s="25"/>
    </row>
    <row r="41" spans="1:6" ht="19.5" customHeight="1" thickBot="1">
      <c r="A41" s="234"/>
      <c r="B41" s="235"/>
      <c r="C41" s="236"/>
      <c r="D41" s="236"/>
      <c r="E41" s="236"/>
      <c r="F41" s="233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2" sqref="K12"/>
    </sheetView>
  </sheetViews>
  <sheetFormatPr defaultColWidth="9.00390625" defaultRowHeight="16.5"/>
  <cols>
    <col min="1" max="1" width="2.875" style="196" customWidth="1"/>
    <col min="2" max="2" width="2.75390625" style="196" customWidth="1"/>
    <col min="3" max="5" width="2.625" style="196" customWidth="1"/>
    <col min="6" max="6" width="20.625" style="173" customWidth="1"/>
    <col min="7" max="8" width="15.125" style="112" customWidth="1"/>
    <col min="9" max="10" width="13.125" style="112" customWidth="1"/>
    <col min="11" max="12" width="15.125" style="112" customWidth="1"/>
    <col min="13" max="14" width="14.75390625" style="112" customWidth="1"/>
    <col min="15" max="15" width="15.125" style="112" customWidth="1"/>
    <col min="16" max="16" width="14.75390625" style="112" customWidth="1"/>
    <col min="17" max="19" width="9.00390625" style="145" customWidth="1"/>
    <col min="20" max="16384" width="9.00390625" style="112" customWidth="1"/>
  </cols>
  <sheetData>
    <row r="1" spans="1:19" s="2" customFormat="1" ht="15.75" customHeight="1">
      <c r="A1" s="156"/>
      <c r="B1" s="157"/>
      <c r="C1" s="157"/>
      <c r="D1" s="157"/>
      <c r="E1" s="157"/>
      <c r="F1" s="157"/>
      <c r="G1" s="1"/>
      <c r="H1" s="1"/>
      <c r="I1" s="1"/>
      <c r="J1" s="38" t="s">
        <v>35</v>
      </c>
      <c r="K1" s="3" t="s">
        <v>36</v>
      </c>
      <c r="Q1" s="149"/>
      <c r="R1" s="149"/>
      <c r="S1" s="149"/>
    </row>
    <row r="2" spans="1:19" s="5" customFormat="1" ht="25.5" customHeight="1">
      <c r="A2" s="156"/>
      <c r="B2" s="156"/>
      <c r="C2" s="156"/>
      <c r="D2" s="156"/>
      <c r="E2" s="156"/>
      <c r="F2" s="156"/>
      <c r="H2" s="255" t="s">
        <v>65</v>
      </c>
      <c r="I2" s="256"/>
      <c r="J2" s="256"/>
      <c r="K2" s="7" t="s">
        <v>66</v>
      </c>
      <c r="Q2" s="150"/>
      <c r="R2" s="150"/>
      <c r="S2" s="150"/>
    </row>
    <row r="3" spans="1:19" s="105" customFormat="1" ht="25.5" customHeight="1">
      <c r="A3" s="166"/>
      <c r="B3" s="166"/>
      <c r="C3" s="166"/>
      <c r="D3" s="166"/>
      <c r="E3" s="166"/>
      <c r="F3" s="166"/>
      <c r="G3" s="102"/>
      <c r="H3" s="106"/>
      <c r="J3" s="103" t="s">
        <v>33</v>
      </c>
      <c r="K3" s="104" t="s">
        <v>34</v>
      </c>
      <c r="Q3" s="151"/>
      <c r="R3" s="151"/>
      <c r="S3" s="151"/>
    </row>
    <row r="4" spans="1:19" s="107" customFormat="1" ht="16.5" customHeight="1" thickBot="1">
      <c r="A4" s="263" t="s">
        <v>52</v>
      </c>
      <c r="B4" s="263"/>
      <c r="C4" s="263"/>
      <c r="D4" s="263"/>
      <c r="E4" s="263"/>
      <c r="F4" s="167"/>
      <c r="G4" s="108"/>
      <c r="J4" s="109" t="s">
        <v>15</v>
      </c>
      <c r="K4" s="110" t="s">
        <v>68</v>
      </c>
      <c r="P4" s="111" t="s">
        <v>0</v>
      </c>
      <c r="Q4" s="138"/>
      <c r="R4" s="138"/>
      <c r="S4" s="138"/>
    </row>
    <row r="5" spans="1:16" ht="24" customHeight="1">
      <c r="A5" s="264" t="s">
        <v>11</v>
      </c>
      <c r="B5" s="259" t="s">
        <v>48</v>
      </c>
      <c r="C5" s="260"/>
      <c r="D5" s="260"/>
      <c r="E5" s="260"/>
      <c r="F5" s="261"/>
      <c r="G5" s="257" t="s">
        <v>1</v>
      </c>
      <c r="H5" s="262"/>
      <c r="I5" s="257" t="s">
        <v>16</v>
      </c>
      <c r="J5" s="262"/>
      <c r="K5" s="258" t="s">
        <v>2</v>
      </c>
      <c r="L5" s="262"/>
      <c r="M5" s="257" t="s">
        <v>3</v>
      </c>
      <c r="N5" s="262"/>
      <c r="O5" s="257" t="s">
        <v>4</v>
      </c>
      <c r="P5" s="258"/>
    </row>
    <row r="6" spans="1:16" ht="24" customHeight="1">
      <c r="A6" s="265"/>
      <c r="B6" s="182" t="s">
        <v>5</v>
      </c>
      <c r="C6" s="182" t="s">
        <v>6</v>
      </c>
      <c r="D6" s="182" t="s">
        <v>7</v>
      </c>
      <c r="E6" s="182" t="s">
        <v>8</v>
      </c>
      <c r="F6" s="39" t="s">
        <v>47</v>
      </c>
      <c r="G6" s="113" t="s">
        <v>17</v>
      </c>
      <c r="H6" s="113" t="s">
        <v>18</v>
      </c>
      <c r="I6" s="113" t="s">
        <v>17</v>
      </c>
      <c r="J6" s="114" t="s">
        <v>18</v>
      </c>
      <c r="K6" s="115" t="s">
        <v>17</v>
      </c>
      <c r="L6" s="113" t="s">
        <v>18</v>
      </c>
      <c r="M6" s="113" t="s">
        <v>17</v>
      </c>
      <c r="N6" s="113" t="s">
        <v>18</v>
      </c>
      <c r="O6" s="113" t="s">
        <v>17</v>
      </c>
      <c r="P6" s="116" t="s">
        <v>18</v>
      </c>
    </row>
    <row r="7" spans="1:17" s="119" customFormat="1" ht="23.25" customHeight="1">
      <c r="A7" s="186">
        <v>95</v>
      </c>
      <c r="B7" s="188"/>
      <c r="C7" s="189"/>
      <c r="D7" s="189"/>
      <c r="E7" s="189"/>
      <c r="F7" s="168" t="s">
        <v>46</v>
      </c>
      <c r="G7" s="278">
        <f aca="true" t="shared" si="0" ref="G7:P7">G8+G10+G9+G11+G12</f>
        <v>3966094102</v>
      </c>
      <c r="H7" s="278">
        <f t="shared" si="0"/>
        <v>1940871008</v>
      </c>
      <c r="I7" s="278">
        <f t="shared" si="0"/>
        <v>47623133</v>
      </c>
      <c r="J7" s="279">
        <f t="shared" si="0"/>
        <v>82168891</v>
      </c>
      <c r="K7" s="280">
        <f t="shared" si="0"/>
        <v>2358518904</v>
      </c>
      <c r="L7" s="278">
        <f t="shared" si="0"/>
        <v>1014231212</v>
      </c>
      <c r="M7" s="281">
        <f t="shared" si="0"/>
        <v>228775995</v>
      </c>
      <c r="N7" s="281">
        <f t="shared" si="0"/>
        <v>-228775995</v>
      </c>
      <c r="O7" s="278">
        <f t="shared" si="0"/>
        <v>1788728060</v>
      </c>
      <c r="P7" s="282">
        <f t="shared" si="0"/>
        <v>615694910</v>
      </c>
      <c r="Q7" s="152"/>
    </row>
    <row r="8" spans="1:19" s="123" customFormat="1" ht="23.25" customHeight="1">
      <c r="A8" s="190" t="s">
        <v>40</v>
      </c>
      <c r="B8" s="191">
        <v>1</v>
      </c>
      <c r="C8" s="192"/>
      <c r="D8" s="192"/>
      <c r="E8" s="192"/>
      <c r="F8" s="169" t="s">
        <v>43</v>
      </c>
      <c r="G8" s="278">
        <f>'歲出明細'!G11</f>
        <v>0</v>
      </c>
      <c r="H8" s="278">
        <f>'歲出明細'!H11</f>
        <v>14259425</v>
      </c>
      <c r="I8" s="278">
        <f>'歲出明細'!I11</f>
        <v>0</v>
      </c>
      <c r="J8" s="278">
        <f>'歲出明細'!J11</f>
        <v>5375</v>
      </c>
      <c r="K8" s="283">
        <f>'歲出明細'!K11</f>
        <v>0</v>
      </c>
      <c r="L8" s="278">
        <f>'歲出明細'!L11</f>
        <v>14254050</v>
      </c>
      <c r="M8" s="281">
        <f>'歲出明細'!M11</f>
        <v>0</v>
      </c>
      <c r="N8" s="281">
        <f>'歲出明細'!N11</f>
        <v>0</v>
      </c>
      <c r="O8" s="278">
        <f aca="true" t="shared" si="1" ref="O8:P10">G8-I8-K8+M8</f>
        <v>0</v>
      </c>
      <c r="P8" s="284">
        <f t="shared" si="1"/>
        <v>0</v>
      </c>
      <c r="Q8" s="119"/>
      <c r="R8" s="119"/>
      <c r="S8" s="119"/>
    </row>
    <row r="9" spans="1:19" s="123" customFormat="1" ht="23.25" customHeight="1">
      <c r="A9" s="190">
        <v>96</v>
      </c>
      <c r="B9" s="191">
        <v>2</v>
      </c>
      <c r="C9" s="192"/>
      <c r="D9" s="192"/>
      <c r="E9" s="192"/>
      <c r="F9" s="169" t="s">
        <v>44</v>
      </c>
      <c r="G9" s="278">
        <f>'歲出明細'!G21</f>
        <v>3947955356</v>
      </c>
      <c r="H9" s="278">
        <f>'歲出明細'!H21</f>
        <v>1914926696</v>
      </c>
      <c r="I9" s="278">
        <f>'歲出明細'!I21</f>
        <v>36734957</v>
      </c>
      <c r="J9" s="278">
        <f>'歲出明細'!J21</f>
        <v>75780589</v>
      </c>
      <c r="K9" s="283">
        <f>'歲出明細'!K21</f>
        <v>2351058955</v>
      </c>
      <c r="L9" s="278">
        <f>'歲出明細'!L21</f>
        <v>994884581</v>
      </c>
      <c r="M9" s="281">
        <f>'歲出明細'!M21</f>
        <v>228566616</v>
      </c>
      <c r="N9" s="281">
        <f>'歲出明細'!N21</f>
        <v>-228566616</v>
      </c>
      <c r="O9" s="278">
        <f t="shared" si="1"/>
        <v>1788728060</v>
      </c>
      <c r="P9" s="284">
        <f t="shared" si="1"/>
        <v>615694910</v>
      </c>
      <c r="Q9" s="119"/>
      <c r="R9" s="119"/>
      <c r="S9" s="119"/>
    </row>
    <row r="10" spans="1:19" s="123" customFormat="1" ht="23.25" customHeight="1">
      <c r="A10" s="193"/>
      <c r="B10" s="194">
        <v>3</v>
      </c>
      <c r="C10" s="195"/>
      <c r="D10" s="195"/>
      <c r="E10" s="195"/>
      <c r="F10" s="169" t="s">
        <v>64</v>
      </c>
      <c r="G10" s="278">
        <f>'歲出明細'!G37</f>
        <v>18138746</v>
      </c>
      <c r="H10" s="278">
        <f>'歲出明細'!H37</f>
        <v>11684887</v>
      </c>
      <c r="I10" s="278">
        <f>'歲出明細'!I37</f>
        <v>10888176</v>
      </c>
      <c r="J10" s="278">
        <f>'歲出明細'!J37</f>
        <v>6382927</v>
      </c>
      <c r="K10" s="283">
        <f>'歲出明細'!K37</f>
        <v>7459949</v>
      </c>
      <c r="L10" s="278">
        <f>'歲出明細'!L37</f>
        <v>5092581</v>
      </c>
      <c r="M10" s="281">
        <f>'歲出明細'!M37</f>
        <v>209379</v>
      </c>
      <c r="N10" s="281">
        <f>'歲出明細'!N37</f>
        <v>-209379</v>
      </c>
      <c r="O10" s="278">
        <f t="shared" si="1"/>
        <v>0</v>
      </c>
      <c r="P10" s="284">
        <f t="shared" si="1"/>
        <v>0</v>
      </c>
      <c r="Q10" s="119"/>
      <c r="R10" s="119"/>
      <c r="S10" s="119"/>
    </row>
    <row r="11" spans="1:19" s="124" customFormat="1" ht="23.25" customHeight="1">
      <c r="A11" s="191"/>
      <c r="B11" s="194"/>
      <c r="C11" s="195"/>
      <c r="D11" s="195"/>
      <c r="E11" s="195"/>
      <c r="F11" s="126"/>
      <c r="G11" s="117"/>
      <c r="H11" s="117"/>
      <c r="I11" s="117"/>
      <c r="J11" s="117"/>
      <c r="K11" s="121"/>
      <c r="L11" s="117"/>
      <c r="M11" s="117"/>
      <c r="N11" s="117"/>
      <c r="O11" s="117"/>
      <c r="P11" s="122"/>
      <c r="Q11" s="153"/>
      <c r="R11" s="153"/>
      <c r="S11" s="153"/>
    </row>
    <row r="12" spans="1:19" s="124" customFormat="1" ht="23.25" customHeight="1">
      <c r="A12" s="191"/>
      <c r="B12" s="194"/>
      <c r="C12" s="195"/>
      <c r="D12" s="195"/>
      <c r="E12" s="192"/>
      <c r="F12" s="126"/>
      <c r="G12" s="117"/>
      <c r="H12" s="117"/>
      <c r="I12" s="117"/>
      <c r="J12" s="117"/>
      <c r="K12" s="121"/>
      <c r="L12" s="117"/>
      <c r="M12" s="117"/>
      <c r="N12" s="117"/>
      <c r="O12" s="117"/>
      <c r="P12" s="122"/>
      <c r="Q12" s="142"/>
      <c r="R12" s="153"/>
      <c r="S12" s="153"/>
    </row>
    <row r="13" spans="1:19" s="127" customFormat="1" ht="23.25" customHeight="1">
      <c r="A13" s="191"/>
      <c r="B13" s="194"/>
      <c r="C13" s="195"/>
      <c r="D13" s="195"/>
      <c r="E13" s="195"/>
      <c r="F13" s="126"/>
      <c r="G13" s="117"/>
      <c r="H13" s="117"/>
      <c r="I13" s="117"/>
      <c r="J13" s="117"/>
      <c r="K13" s="121"/>
      <c r="L13" s="117"/>
      <c r="M13" s="117"/>
      <c r="N13" s="117"/>
      <c r="O13" s="117"/>
      <c r="P13" s="122"/>
      <c r="Q13" s="140"/>
      <c r="R13" s="154"/>
      <c r="S13" s="154"/>
    </row>
    <row r="14" spans="1:19" s="127" customFormat="1" ht="23.25" customHeight="1">
      <c r="A14" s="191"/>
      <c r="B14" s="194"/>
      <c r="C14" s="195"/>
      <c r="D14" s="195"/>
      <c r="E14" s="195"/>
      <c r="F14" s="170"/>
      <c r="G14" s="117"/>
      <c r="H14" s="117"/>
      <c r="I14" s="117"/>
      <c r="J14" s="117"/>
      <c r="K14" s="121"/>
      <c r="L14" s="117"/>
      <c r="M14" s="117"/>
      <c r="N14" s="117"/>
      <c r="O14" s="117"/>
      <c r="P14" s="122"/>
      <c r="Q14" s="140"/>
      <c r="R14" s="154"/>
      <c r="S14" s="154"/>
    </row>
    <row r="15" spans="1:19" s="132" customFormat="1" ht="23.25" customHeight="1">
      <c r="A15" s="191"/>
      <c r="B15" s="194"/>
      <c r="C15" s="195"/>
      <c r="D15" s="195"/>
      <c r="E15" s="195"/>
      <c r="F15" s="129"/>
      <c r="G15" s="130"/>
      <c r="H15" s="130"/>
      <c r="I15" s="130"/>
      <c r="J15" s="130"/>
      <c r="K15" s="125"/>
      <c r="L15" s="130"/>
      <c r="M15" s="130"/>
      <c r="N15" s="130"/>
      <c r="O15" s="130"/>
      <c r="P15" s="131"/>
      <c r="Q15" s="142"/>
      <c r="R15" s="155"/>
      <c r="S15" s="155"/>
    </row>
    <row r="16" spans="1:19" s="132" customFormat="1" ht="23.25" customHeight="1">
      <c r="A16" s="191"/>
      <c r="B16" s="194"/>
      <c r="C16" s="195"/>
      <c r="D16" s="195"/>
      <c r="E16" s="195"/>
      <c r="F16" s="129"/>
      <c r="G16" s="130"/>
      <c r="H16" s="130"/>
      <c r="I16" s="130"/>
      <c r="J16" s="130"/>
      <c r="K16" s="125"/>
      <c r="L16" s="130"/>
      <c r="M16" s="130"/>
      <c r="N16" s="130"/>
      <c r="O16" s="130"/>
      <c r="P16" s="131"/>
      <c r="Q16" s="142"/>
      <c r="R16" s="155"/>
      <c r="S16" s="155"/>
    </row>
    <row r="17" spans="1:19" s="127" customFormat="1" ht="23.25" customHeight="1">
      <c r="A17" s="191"/>
      <c r="B17" s="194"/>
      <c r="C17" s="195"/>
      <c r="D17" s="195"/>
      <c r="E17" s="195"/>
      <c r="F17" s="170"/>
      <c r="G17" s="117"/>
      <c r="H17" s="117"/>
      <c r="I17" s="117"/>
      <c r="J17" s="117"/>
      <c r="K17" s="121"/>
      <c r="L17" s="117"/>
      <c r="M17" s="117"/>
      <c r="N17" s="117"/>
      <c r="O17" s="117"/>
      <c r="P17" s="122"/>
      <c r="Q17" s="140"/>
      <c r="R17" s="154"/>
      <c r="S17" s="154"/>
    </row>
    <row r="18" spans="1:19" s="127" customFormat="1" ht="23.25" customHeight="1">
      <c r="A18" s="191"/>
      <c r="B18" s="194"/>
      <c r="C18" s="195"/>
      <c r="D18" s="195"/>
      <c r="E18" s="195"/>
      <c r="F18" s="126"/>
      <c r="G18" s="117"/>
      <c r="H18" s="117"/>
      <c r="I18" s="117"/>
      <c r="J18" s="117"/>
      <c r="K18" s="121"/>
      <c r="L18" s="117"/>
      <c r="M18" s="117"/>
      <c r="N18" s="117"/>
      <c r="O18" s="117"/>
      <c r="P18" s="122"/>
      <c r="Q18" s="140"/>
      <c r="R18" s="154"/>
      <c r="S18" s="154"/>
    </row>
    <row r="19" spans="1:19" s="127" customFormat="1" ht="23.25" customHeight="1">
      <c r="A19" s="191"/>
      <c r="B19" s="194"/>
      <c r="C19" s="195"/>
      <c r="D19" s="195"/>
      <c r="E19" s="195"/>
      <c r="F19" s="170"/>
      <c r="G19" s="117"/>
      <c r="H19" s="117"/>
      <c r="I19" s="117"/>
      <c r="J19" s="117"/>
      <c r="K19" s="121"/>
      <c r="L19" s="117"/>
      <c r="M19" s="117"/>
      <c r="N19" s="117"/>
      <c r="O19" s="117"/>
      <c r="P19" s="122"/>
      <c r="Q19" s="140"/>
      <c r="R19" s="154"/>
      <c r="S19" s="154"/>
    </row>
    <row r="20" spans="1:19" s="132" customFormat="1" ht="23.25" customHeight="1">
      <c r="A20" s="191"/>
      <c r="B20" s="194"/>
      <c r="C20" s="195"/>
      <c r="D20" s="195"/>
      <c r="E20" s="195"/>
      <c r="F20" s="129"/>
      <c r="G20" s="130"/>
      <c r="H20" s="130"/>
      <c r="I20" s="130"/>
      <c r="J20" s="130"/>
      <c r="K20" s="125"/>
      <c r="L20" s="130"/>
      <c r="M20" s="130"/>
      <c r="N20" s="130"/>
      <c r="O20" s="130"/>
      <c r="P20" s="131"/>
      <c r="Q20" s="142"/>
      <c r="R20" s="155"/>
      <c r="S20" s="155"/>
    </row>
    <row r="21" spans="1:19" s="127" customFormat="1" ht="23.25" customHeight="1">
      <c r="A21" s="191"/>
      <c r="B21" s="194"/>
      <c r="C21" s="195"/>
      <c r="D21" s="195"/>
      <c r="E21" s="195"/>
      <c r="F21" s="170"/>
      <c r="G21" s="117"/>
      <c r="H21" s="117"/>
      <c r="I21" s="117"/>
      <c r="J21" s="117"/>
      <c r="K21" s="121"/>
      <c r="L21" s="117"/>
      <c r="M21" s="117"/>
      <c r="N21" s="117"/>
      <c r="O21" s="117"/>
      <c r="P21" s="122"/>
      <c r="Q21" s="140"/>
      <c r="R21" s="154"/>
      <c r="S21" s="154"/>
    </row>
    <row r="22" spans="1:19" s="132" customFormat="1" ht="23.25" customHeight="1">
      <c r="A22" s="191"/>
      <c r="B22" s="194"/>
      <c r="C22" s="195"/>
      <c r="D22" s="195"/>
      <c r="E22" s="195"/>
      <c r="F22" s="129"/>
      <c r="G22" s="130"/>
      <c r="H22" s="130"/>
      <c r="I22" s="130"/>
      <c r="J22" s="130"/>
      <c r="K22" s="125"/>
      <c r="L22" s="130"/>
      <c r="M22" s="130"/>
      <c r="N22" s="130"/>
      <c r="O22" s="130"/>
      <c r="P22" s="131"/>
      <c r="Q22" s="142"/>
      <c r="R22" s="155"/>
      <c r="S22" s="155"/>
    </row>
    <row r="23" spans="1:19" s="132" customFormat="1" ht="23.25" customHeight="1">
      <c r="A23" s="191"/>
      <c r="B23" s="194"/>
      <c r="C23" s="195"/>
      <c r="D23" s="195"/>
      <c r="E23" s="195"/>
      <c r="F23" s="129"/>
      <c r="G23" s="130"/>
      <c r="H23" s="130"/>
      <c r="I23" s="130"/>
      <c r="J23" s="130"/>
      <c r="K23" s="125"/>
      <c r="L23" s="130"/>
      <c r="M23" s="130"/>
      <c r="N23" s="130"/>
      <c r="O23" s="130"/>
      <c r="P23" s="131"/>
      <c r="Q23" s="142"/>
      <c r="R23" s="155"/>
      <c r="S23" s="155"/>
    </row>
    <row r="24" spans="1:19" s="127" customFormat="1" ht="23.25" customHeight="1">
      <c r="A24" s="191"/>
      <c r="B24" s="194"/>
      <c r="C24" s="195"/>
      <c r="D24" s="195"/>
      <c r="E24" s="195"/>
      <c r="F24" s="170"/>
      <c r="G24" s="117"/>
      <c r="H24" s="117"/>
      <c r="I24" s="117"/>
      <c r="J24" s="117"/>
      <c r="K24" s="121"/>
      <c r="L24" s="117"/>
      <c r="M24" s="117"/>
      <c r="N24" s="117"/>
      <c r="O24" s="117"/>
      <c r="P24" s="122"/>
      <c r="Q24" s="140"/>
      <c r="R24" s="154"/>
      <c r="S24" s="154"/>
    </row>
    <row r="25" spans="1:19" s="127" customFormat="1" ht="23.25" customHeight="1">
      <c r="A25" s="191"/>
      <c r="B25" s="194"/>
      <c r="C25" s="195"/>
      <c r="D25" s="195"/>
      <c r="E25" s="195"/>
      <c r="F25" s="126"/>
      <c r="G25" s="117"/>
      <c r="H25" s="117"/>
      <c r="I25" s="117"/>
      <c r="J25" s="117"/>
      <c r="K25" s="121"/>
      <c r="L25" s="117"/>
      <c r="M25" s="117"/>
      <c r="N25" s="117"/>
      <c r="O25" s="117"/>
      <c r="P25" s="122"/>
      <c r="Q25" s="140"/>
      <c r="R25" s="154"/>
      <c r="S25" s="154"/>
    </row>
    <row r="26" spans="1:19" s="127" customFormat="1" ht="23.25" customHeight="1">
      <c r="A26" s="191"/>
      <c r="B26" s="194"/>
      <c r="C26" s="195"/>
      <c r="D26" s="195"/>
      <c r="E26" s="195"/>
      <c r="F26" s="170"/>
      <c r="G26" s="117"/>
      <c r="H26" s="117"/>
      <c r="I26" s="117"/>
      <c r="J26" s="117"/>
      <c r="K26" s="121"/>
      <c r="L26" s="117"/>
      <c r="M26" s="117"/>
      <c r="N26" s="117"/>
      <c r="O26" s="117"/>
      <c r="P26" s="122"/>
      <c r="Q26" s="140"/>
      <c r="R26" s="154"/>
      <c r="S26" s="154"/>
    </row>
    <row r="27" spans="1:19" s="132" customFormat="1" ht="23.25" customHeight="1">
      <c r="A27" s="191"/>
      <c r="B27" s="194"/>
      <c r="C27" s="195"/>
      <c r="D27" s="195"/>
      <c r="E27" s="195"/>
      <c r="F27" s="129"/>
      <c r="G27" s="130"/>
      <c r="H27" s="130"/>
      <c r="I27" s="130"/>
      <c r="J27" s="130"/>
      <c r="K27" s="125"/>
      <c r="L27" s="130"/>
      <c r="M27" s="130"/>
      <c r="N27" s="130"/>
      <c r="O27" s="130"/>
      <c r="P27" s="131"/>
      <c r="Q27" s="142"/>
      <c r="R27" s="155"/>
      <c r="S27" s="155"/>
    </row>
    <row r="28" spans="1:19" s="132" customFormat="1" ht="23.25" customHeight="1">
      <c r="A28" s="191"/>
      <c r="B28" s="194"/>
      <c r="C28" s="195"/>
      <c r="D28" s="195"/>
      <c r="E28" s="195"/>
      <c r="F28" s="129"/>
      <c r="G28" s="130"/>
      <c r="H28" s="130"/>
      <c r="I28" s="130"/>
      <c r="J28" s="130"/>
      <c r="K28" s="125"/>
      <c r="L28" s="130"/>
      <c r="M28" s="130"/>
      <c r="N28" s="130"/>
      <c r="O28" s="130"/>
      <c r="P28" s="131"/>
      <c r="Q28" s="142"/>
      <c r="R28" s="155"/>
      <c r="S28" s="155"/>
    </row>
    <row r="29" spans="1:19" s="133" customFormat="1" ht="23.25" customHeight="1">
      <c r="A29" s="196"/>
      <c r="B29" s="195"/>
      <c r="C29" s="195"/>
      <c r="D29" s="195"/>
      <c r="E29" s="195"/>
      <c r="F29" s="170"/>
      <c r="G29" s="117"/>
      <c r="H29" s="117"/>
      <c r="I29" s="117"/>
      <c r="J29" s="117"/>
      <c r="K29" s="121"/>
      <c r="L29" s="117"/>
      <c r="M29" s="117"/>
      <c r="N29" s="117"/>
      <c r="O29" s="117"/>
      <c r="P29" s="122"/>
      <c r="Q29" s="148"/>
      <c r="R29" s="148"/>
      <c r="S29" s="148"/>
    </row>
    <row r="30" spans="1:19" s="133" customFormat="1" ht="23.25" customHeight="1">
      <c r="A30" s="196"/>
      <c r="B30" s="195"/>
      <c r="C30" s="195"/>
      <c r="D30" s="195"/>
      <c r="E30" s="195"/>
      <c r="F30" s="170"/>
      <c r="G30" s="117"/>
      <c r="H30" s="117"/>
      <c r="I30" s="117"/>
      <c r="J30" s="117"/>
      <c r="K30" s="121"/>
      <c r="L30" s="117"/>
      <c r="M30" s="117"/>
      <c r="N30" s="117"/>
      <c r="O30" s="117"/>
      <c r="P30" s="122"/>
      <c r="Q30" s="148"/>
      <c r="R30" s="148"/>
      <c r="S30" s="148"/>
    </row>
    <row r="31" spans="1:19" s="133" customFormat="1" ht="23.25" customHeight="1">
      <c r="A31" s="196"/>
      <c r="B31" s="195"/>
      <c r="C31" s="195"/>
      <c r="D31" s="195"/>
      <c r="E31" s="195"/>
      <c r="F31" s="126"/>
      <c r="G31" s="117"/>
      <c r="H31" s="117"/>
      <c r="I31" s="117"/>
      <c r="J31" s="117"/>
      <c r="K31" s="121"/>
      <c r="L31" s="117"/>
      <c r="M31" s="117"/>
      <c r="N31" s="117"/>
      <c r="O31" s="117"/>
      <c r="P31" s="122"/>
      <c r="Q31" s="148"/>
      <c r="R31" s="148"/>
      <c r="S31" s="148"/>
    </row>
    <row r="32" spans="1:19" s="133" customFormat="1" ht="23.25" customHeight="1">
      <c r="A32" s="196"/>
      <c r="B32" s="195"/>
      <c r="C32" s="195"/>
      <c r="D32" s="195"/>
      <c r="E32" s="195"/>
      <c r="F32" s="170"/>
      <c r="G32" s="117"/>
      <c r="H32" s="117"/>
      <c r="I32" s="117"/>
      <c r="J32" s="117"/>
      <c r="K32" s="121"/>
      <c r="L32" s="117"/>
      <c r="M32" s="117"/>
      <c r="N32" s="117"/>
      <c r="O32" s="117"/>
      <c r="P32" s="122"/>
      <c r="Q32" s="148"/>
      <c r="R32" s="148"/>
      <c r="S32" s="148"/>
    </row>
    <row r="33" spans="1:17" s="138" customFormat="1" ht="24" customHeight="1" thickBot="1">
      <c r="A33" s="197"/>
      <c r="B33" s="198"/>
      <c r="C33" s="198"/>
      <c r="D33" s="199"/>
      <c r="E33" s="198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2"/>
    </row>
    <row r="34" spans="1:16" s="148" customFormat="1" ht="23.25" customHeight="1">
      <c r="A34" s="200"/>
      <c r="B34" s="201"/>
      <c r="C34" s="201"/>
      <c r="D34" s="201"/>
      <c r="E34" s="201"/>
      <c r="F34" s="143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s="148" customFormat="1" ht="23.25" customHeight="1">
      <c r="A35" s="200"/>
      <c r="B35" s="201"/>
      <c r="C35" s="201"/>
      <c r="D35" s="201"/>
      <c r="E35" s="201"/>
      <c r="F35" s="171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s="138" customFormat="1" ht="20.25" customHeight="1">
      <c r="A36" s="200"/>
      <c r="B36" s="201"/>
      <c r="C36" s="201"/>
      <c r="D36" s="201"/>
      <c r="E36" s="201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138" customFormat="1" ht="20.25" customHeight="1">
      <c r="A37" s="200"/>
      <c r="B37" s="201"/>
      <c r="C37" s="201"/>
      <c r="D37" s="201"/>
      <c r="E37" s="201"/>
      <c r="F37" s="141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148" customFormat="1" ht="20.25" customHeight="1">
      <c r="A38" s="200"/>
      <c r="B38" s="201"/>
      <c r="C38" s="201"/>
      <c r="D38" s="201"/>
      <c r="E38" s="201"/>
      <c r="F38" s="171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1:16" s="148" customFormat="1" ht="20.25" customHeight="1">
      <c r="A39" s="200"/>
      <c r="B39" s="201"/>
      <c r="C39" s="201"/>
      <c r="D39" s="201"/>
      <c r="E39" s="201"/>
      <c r="F39" s="143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s="148" customFormat="1" ht="20.25" customHeight="1">
      <c r="A40" s="200"/>
      <c r="B40" s="201"/>
      <c r="C40" s="201"/>
      <c r="D40" s="201"/>
      <c r="E40" s="201"/>
      <c r="F40" s="171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s="138" customFormat="1" ht="36" customHeight="1">
      <c r="A41" s="200"/>
      <c r="B41" s="201"/>
      <c r="C41" s="201"/>
      <c r="D41" s="201"/>
      <c r="E41" s="201"/>
      <c r="F41" s="141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138" customFormat="1" ht="20.25" customHeight="1">
      <c r="A42" s="200"/>
      <c r="B42" s="201"/>
      <c r="C42" s="201"/>
      <c r="D42" s="201"/>
      <c r="E42" s="201"/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138" customFormat="1" ht="20.25" customHeight="1">
      <c r="A43" s="200"/>
      <c r="B43" s="201"/>
      <c r="C43" s="201"/>
      <c r="D43" s="201"/>
      <c r="E43" s="201"/>
      <c r="F43" s="141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138" customFormat="1" ht="20.25" customHeight="1">
      <c r="A44" s="200"/>
      <c r="B44" s="201"/>
      <c r="C44" s="201"/>
      <c r="D44" s="201"/>
      <c r="E44" s="201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138" customFormat="1" ht="20.25" customHeight="1">
      <c r="A45" s="200"/>
      <c r="B45" s="201"/>
      <c r="C45" s="201"/>
      <c r="D45" s="201"/>
      <c r="E45" s="201"/>
      <c r="F45" s="141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7" s="138" customFormat="1" ht="35.25" customHeight="1">
      <c r="A46" s="200"/>
      <c r="B46" s="201"/>
      <c r="C46" s="201"/>
      <c r="D46" s="201"/>
      <c r="E46" s="201"/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6" s="138" customFormat="1" ht="20.25" customHeight="1">
      <c r="A47" s="200"/>
      <c r="B47" s="201"/>
      <c r="C47" s="201"/>
      <c r="D47" s="201"/>
      <c r="E47" s="201"/>
      <c r="F47" s="141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138" customFormat="1" ht="20.25" customHeight="1">
      <c r="A48" s="200"/>
      <c r="B48" s="201"/>
      <c r="C48" s="201"/>
      <c r="D48" s="201"/>
      <c r="E48" s="201"/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148" customFormat="1" ht="20.25" customHeight="1">
      <c r="A49" s="200"/>
      <c r="B49" s="201"/>
      <c r="C49" s="201"/>
      <c r="D49" s="201"/>
      <c r="E49" s="201"/>
      <c r="F49" s="143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7" s="148" customFormat="1" ht="20.25" customHeight="1">
      <c r="A50" s="200"/>
      <c r="B50" s="201"/>
      <c r="C50" s="201"/>
      <c r="D50" s="201"/>
      <c r="E50" s="201"/>
      <c r="F50" s="171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6" s="138" customFormat="1" ht="20.25" customHeight="1">
      <c r="A51" s="200"/>
      <c r="B51" s="201"/>
      <c r="C51" s="201"/>
      <c r="D51" s="201"/>
      <c r="E51" s="201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138" customFormat="1" ht="22.5" customHeight="1">
      <c r="A52" s="200"/>
      <c r="B52" s="201"/>
      <c r="C52" s="201"/>
      <c r="D52" s="201"/>
      <c r="E52" s="201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ht="23.25" customHeight="1">
      <c r="A53" s="200"/>
      <c r="B53" s="201"/>
      <c r="C53" s="201"/>
      <c r="D53" s="201"/>
      <c r="E53" s="201"/>
      <c r="F53" s="141"/>
      <c r="G53" s="145"/>
      <c r="H53" s="145"/>
      <c r="I53" s="145"/>
      <c r="J53" s="145"/>
      <c r="K53" s="145"/>
      <c r="L53" s="145"/>
      <c r="M53" s="145"/>
      <c r="N53" s="145"/>
      <c r="O53" s="145"/>
      <c r="P53" s="145"/>
    </row>
    <row r="54" spans="1:16" ht="22.5" customHeight="1">
      <c r="A54" s="200"/>
      <c r="B54" s="201"/>
      <c r="C54" s="201"/>
      <c r="D54" s="201"/>
      <c r="E54" s="201"/>
      <c r="F54" s="138"/>
      <c r="G54" s="145"/>
      <c r="H54" s="145"/>
      <c r="I54" s="145"/>
      <c r="J54" s="145"/>
      <c r="K54" s="145"/>
      <c r="L54" s="145"/>
      <c r="M54" s="145"/>
      <c r="N54" s="145"/>
      <c r="O54" s="145"/>
      <c r="P54" s="145"/>
    </row>
    <row r="55" spans="1:16" ht="22.5" customHeight="1">
      <c r="A55" s="200"/>
      <c r="B55" s="200"/>
      <c r="C55" s="200"/>
      <c r="D55" s="200"/>
      <c r="E55" s="200"/>
      <c r="F55" s="172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ht="22.5" customHeight="1">
      <c r="A56" s="200"/>
      <c r="B56" s="200"/>
      <c r="C56" s="200"/>
      <c r="D56" s="200"/>
      <c r="E56" s="200"/>
      <c r="F56" s="172"/>
      <c r="G56" s="145"/>
      <c r="H56" s="145"/>
      <c r="I56" s="145"/>
      <c r="J56" s="145"/>
      <c r="K56" s="145"/>
      <c r="L56" s="145"/>
      <c r="M56" s="145"/>
      <c r="N56" s="145"/>
      <c r="O56" s="145"/>
      <c r="P56" s="145"/>
    </row>
    <row r="57" spans="1:16" ht="22.5" customHeight="1">
      <c r="A57" s="200"/>
      <c r="B57" s="200"/>
      <c r="C57" s="200"/>
      <c r="D57" s="200"/>
      <c r="E57" s="200"/>
      <c r="F57" s="172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22.5" customHeight="1">
      <c r="A58" s="200"/>
      <c r="B58" s="200"/>
      <c r="C58" s="200"/>
      <c r="D58" s="200"/>
      <c r="E58" s="200"/>
      <c r="F58" s="172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ht="22.5" customHeight="1">
      <c r="A59" s="200"/>
      <c r="B59" s="200"/>
      <c r="C59" s="200"/>
      <c r="D59" s="200"/>
      <c r="E59" s="200"/>
      <c r="F59" s="172"/>
      <c r="G59" s="145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1:16" ht="34.5" customHeight="1">
      <c r="A60" s="200"/>
      <c r="B60" s="200"/>
      <c r="C60" s="200"/>
      <c r="D60" s="200"/>
      <c r="E60" s="200"/>
      <c r="F60" s="172"/>
      <c r="G60" s="145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1:16" ht="16.5">
      <c r="A61" s="200"/>
      <c r="B61" s="200"/>
      <c r="C61" s="200"/>
      <c r="D61" s="200"/>
      <c r="E61" s="200"/>
      <c r="F61" s="172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J13" sqref="J13"/>
    </sheetView>
  </sheetViews>
  <sheetFormatPr defaultColWidth="9.00390625" defaultRowHeight="16.5"/>
  <cols>
    <col min="1" max="1" width="2.875" style="196" customWidth="1"/>
    <col min="2" max="2" width="2.75390625" style="196" customWidth="1"/>
    <col min="3" max="5" width="2.625" style="196" customWidth="1"/>
    <col min="6" max="6" width="20.625" style="147" customWidth="1"/>
    <col min="7" max="8" width="15.125" style="112" customWidth="1"/>
    <col min="9" max="10" width="13.125" style="112" customWidth="1"/>
    <col min="11" max="12" width="15.125" style="112" customWidth="1"/>
    <col min="13" max="13" width="14.125" style="112" customWidth="1"/>
    <col min="14" max="14" width="14.625" style="112" customWidth="1"/>
    <col min="15" max="15" width="15.125" style="112" customWidth="1"/>
    <col min="16" max="16" width="14.125" style="112" customWidth="1"/>
    <col min="17" max="17" width="9.00390625" style="112" hidden="1" customWidth="1"/>
    <col min="18" max="16384" width="9.00390625" style="112" customWidth="1"/>
  </cols>
  <sheetData>
    <row r="1" spans="1:11" s="2" customFormat="1" ht="15.75" customHeight="1">
      <c r="A1" s="156"/>
      <c r="B1" s="1"/>
      <c r="C1" s="1"/>
      <c r="D1" s="1"/>
      <c r="E1" s="1"/>
      <c r="F1" s="1"/>
      <c r="G1" s="1"/>
      <c r="H1" s="1"/>
      <c r="I1" s="1"/>
      <c r="J1" s="38" t="s">
        <v>35</v>
      </c>
      <c r="K1" s="3" t="s">
        <v>36</v>
      </c>
    </row>
    <row r="2" spans="1:11" s="5" customFormat="1" ht="25.5" customHeight="1">
      <c r="A2" s="156"/>
      <c r="B2" s="4"/>
      <c r="C2" s="4"/>
      <c r="D2" s="4"/>
      <c r="E2" s="4"/>
      <c r="F2" s="4"/>
      <c r="H2" s="255" t="s">
        <v>65</v>
      </c>
      <c r="I2" s="256"/>
      <c r="J2" s="256"/>
      <c r="K2" s="7" t="s">
        <v>66</v>
      </c>
    </row>
    <row r="3" spans="1:11" s="105" customFormat="1" ht="25.5" customHeight="1">
      <c r="A3" s="166"/>
      <c r="B3" s="102"/>
      <c r="C3" s="102"/>
      <c r="D3" s="102"/>
      <c r="E3" s="102"/>
      <c r="F3" s="102"/>
      <c r="G3" s="102"/>
      <c r="H3" s="106"/>
      <c r="J3" s="103" t="s">
        <v>33</v>
      </c>
      <c r="K3" s="104" t="s">
        <v>34</v>
      </c>
    </row>
    <row r="4" spans="1:16" s="107" customFormat="1" ht="16.5" customHeight="1" thickBot="1">
      <c r="A4" s="266" t="s">
        <v>54</v>
      </c>
      <c r="B4" s="266"/>
      <c r="C4" s="266"/>
      <c r="D4" s="266"/>
      <c r="E4" s="266"/>
      <c r="G4" s="108"/>
      <c r="J4" s="109" t="s">
        <v>15</v>
      </c>
      <c r="K4" s="110" t="s">
        <v>68</v>
      </c>
      <c r="P4" s="111" t="s">
        <v>0</v>
      </c>
    </row>
    <row r="5" spans="1:16" ht="24" customHeight="1">
      <c r="A5" s="264" t="s">
        <v>11</v>
      </c>
      <c r="B5" s="259" t="s">
        <v>48</v>
      </c>
      <c r="C5" s="260"/>
      <c r="D5" s="260"/>
      <c r="E5" s="260"/>
      <c r="F5" s="261"/>
      <c r="G5" s="257" t="s">
        <v>1</v>
      </c>
      <c r="H5" s="262"/>
      <c r="I5" s="257" t="s">
        <v>16</v>
      </c>
      <c r="J5" s="262"/>
      <c r="K5" s="258" t="s">
        <v>2</v>
      </c>
      <c r="L5" s="262"/>
      <c r="M5" s="257" t="s">
        <v>3</v>
      </c>
      <c r="N5" s="262"/>
      <c r="O5" s="257" t="s">
        <v>4</v>
      </c>
      <c r="P5" s="258"/>
    </row>
    <row r="6" spans="1:16" ht="24" customHeight="1">
      <c r="A6" s="265"/>
      <c r="B6" s="182" t="s">
        <v>5</v>
      </c>
      <c r="C6" s="182" t="s">
        <v>6</v>
      </c>
      <c r="D6" s="182" t="s">
        <v>7</v>
      </c>
      <c r="E6" s="182" t="s">
        <v>8</v>
      </c>
      <c r="F6" s="39" t="s">
        <v>47</v>
      </c>
      <c r="G6" s="113" t="s">
        <v>17</v>
      </c>
      <c r="H6" s="113" t="s">
        <v>18</v>
      </c>
      <c r="I6" s="113" t="s">
        <v>17</v>
      </c>
      <c r="J6" s="114" t="s">
        <v>18</v>
      </c>
      <c r="K6" s="115" t="s">
        <v>17</v>
      </c>
      <c r="L6" s="113" t="s">
        <v>18</v>
      </c>
      <c r="M6" s="113" t="s">
        <v>17</v>
      </c>
      <c r="N6" s="113" t="s">
        <v>18</v>
      </c>
      <c r="O6" s="113" t="s">
        <v>17</v>
      </c>
      <c r="P6" s="116" t="s">
        <v>18</v>
      </c>
    </row>
    <row r="7" spans="1:17" s="119" customFormat="1" ht="23.25" customHeight="1">
      <c r="A7" s="186">
        <v>95</v>
      </c>
      <c r="B7" s="188"/>
      <c r="C7" s="189"/>
      <c r="D7" s="189"/>
      <c r="E7" s="189"/>
      <c r="F7" s="168" t="s">
        <v>46</v>
      </c>
      <c r="G7" s="278">
        <f aca="true" t="shared" si="0" ref="G7:P7">G8+G10+G9+G11+G12</f>
        <v>3966094102</v>
      </c>
      <c r="H7" s="278">
        <f t="shared" si="0"/>
        <v>1940871008</v>
      </c>
      <c r="I7" s="278">
        <f t="shared" si="0"/>
        <v>47623133</v>
      </c>
      <c r="J7" s="279">
        <f t="shared" si="0"/>
        <v>82168891</v>
      </c>
      <c r="K7" s="280">
        <f t="shared" si="0"/>
        <v>2358518904</v>
      </c>
      <c r="L7" s="278">
        <f t="shared" si="0"/>
        <v>1014231212</v>
      </c>
      <c r="M7" s="281">
        <f t="shared" si="0"/>
        <v>228775995</v>
      </c>
      <c r="N7" s="281">
        <f t="shared" si="0"/>
        <v>-228775995</v>
      </c>
      <c r="O7" s="278">
        <f t="shared" si="0"/>
        <v>1788728060</v>
      </c>
      <c r="P7" s="282">
        <f t="shared" si="0"/>
        <v>615694910</v>
      </c>
      <c r="Q7" s="118">
        <f>Q8+Q12+Q18+Q22+Q26</f>
        <v>10</v>
      </c>
    </row>
    <row r="8" spans="1:16" s="123" customFormat="1" ht="23.25" customHeight="1">
      <c r="A8" s="190" t="s">
        <v>40</v>
      </c>
      <c r="B8" s="191">
        <v>1</v>
      </c>
      <c r="C8" s="192"/>
      <c r="D8" s="192"/>
      <c r="E8" s="192"/>
      <c r="F8" s="169" t="s">
        <v>41</v>
      </c>
      <c r="G8" s="278">
        <f>'歲出明細'!G14</f>
        <v>0</v>
      </c>
      <c r="H8" s="278">
        <f>'歲出明細'!H14</f>
        <v>14259425</v>
      </c>
      <c r="I8" s="278">
        <f>'歲出明細'!I14</f>
        <v>0</v>
      </c>
      <c r="J8" s="278">
        <f>'歲出明細'!J14</f>
        <v>5375</v>
      </c>
      <c r="K8" s="283">
        <f>'歲出明細'!K14</f>
        <v>0</v>
      </c>
      <c r="L8" s="278">
        <f>'歲出明細'!L14</f>
        <v>14254050</v>
      </c>
      <c r="M8" s="281">
        <f>'歲出明細'!M14</f>
        <v>0</v>
      </c>
      <c r="N8" s="281">
        <f>'歲出明細'!N14</f>
        <v>0</v>
      </c>
      <c r="O8" s="278">
        <f aca="true" t="shared" si="1" ref="O8:P10">G8-I8-K8+M8</f>
        <v>0</v>
      </c>
      <c r="P8" s="284">
        <f t="shared" si="1"/>
        <v>0</v>
      </c>
    </row>
    <row r="9" spans="1:16" s="123" customFormat="1" ht="23.25" customHeight="1">
      <c r="A9" s="190">
        <v>96</v>
      </c>
      <c r="B9" s="191">
        <v>2</v>
      </c>
      <c r="C9" s="192"/>
      <c r="D9" s="192"/>
      <c r="E9" s="192"/>
      <c r="F9" s="169" t="s">
        <v>42</v>
      </c>
      <c r="G9" s="278">
        <f>'歲出明細'!G24</f>
        <v>3947955356</v>
      </c>
      <c r="H9" s="278">
        <f>'歲出明細'!H24</f>
        <v>1914926696</v>
      </c>
      <c r="I9" s="278">
        <f>'歲出明細'!I24</f>
        <v>36734957</v>
      </c>
      <c r="J9" s="278">
        <f>'歲出明細'!J24</f>
        <v>75780589</v>
      </c>
      <c r="K9" s="283">
        <f>'歲出明細'!K24</f>
        <v>2351058955</v>
      </c>
      <c r="L9" s="278">
        <f>'歲出明細'!L24</f>
        <v>994884581</v>
      </c>
      <c r="M9" s="281">
        <f>'歲出明細'!M24</f>
        <v>228566616</v>
      </c>
      <c r="N9" s="281">
        <f>'歲出明細'!N24</f>
        <v>-228566616</v>
      </c>
      <c r="O9" s="278">
        <f t="shared" si="1"/>
        <v>1788728060</v>
      </c>
      <c r="P9" s="284">
        <f t="shared" si="1"/>
        <v>615694910</v>
      </c>
    </row>
    <row r="10" spans="1:16" s="123" customFormat="1" ht="23.25" customHeight="1">
      <c r="A10" s="193"/>
      <c r="B10" s="194">
        <v>3</v>
      </c>
      <c r="C10" s="195"/>
      <c r="D10" s="195"/>
      <c r="E10" s="195"/>
      <c r="F10" s="169" t="s">
        <v>64</v>
      </c>
      <c r="G10" s="278">
        <f>'歲出明細'!G40</f>
        <v>18138746</v>
      </c>
      <c r="H10" s="278">
        <f>'歲出明細'!H40</f>
        <v>11684887</v>
      </c>
      <c r="I10" s="278">
        <f>'歲出明細'!I40</f>
        <v>10888176</v>
      </c>
      <c r="J10" s="278">
        <f>'歲出明細'!J40</f>
        <v>6382927</v>
      </c>
      <c r="K10" s="283">
        <f>'歲出明細'!K40</f>
        <v>7459949</v>
      </c>
      <c r="L10" s="278">
        <f>'歲出明細'!L40</f>
        <v>5092581</v>
      </c>
      <c r="M10" s="281">
        <f>'歲出明細'!M40</f>
        <v>209379</v>
      </c>
      <c r="N10" s="281">
        <f>'歲出明細'!N40</f>
        <v>-209379</v>
      </c>
      <c r="O10" s="278">
        <f t="shared" si="1"/>
        <v>0</v>
      </c>
      <c r="P10" s="284">
        <f t="shared" si="1"/>
        <v>0</v>
      </c>
    </row>
    <row r="11" spans="1:16" s="124" customFormat="1" ht="23.25" customHeight="1">
      <c r="A11" s="191"/>
      <c r="B11" s="194"/>
      <c r="C11" s="195"/>
      <c r="D11" s="195"/>
      <c r="E11" s="195"/>
      <c r="F11" s="120"/>
      <c r="G11" s="117"/>
      <c r="H11" s="117"/>
      <c r="I11" s="117"/>
      <c r="J11" s="117"/>
      <c r="K11" s="121"/>
      <c r="L11" s="117"/>
      <c r="M11" s="117"/>
      <c r="N11" s="117"/>
      <c r="O11" s="117"/>
      <c r="P11" s="122"/>
    </row>
    <row r="12" spans="1:17" s="124" customFormat="1" ht="23.25" customHeight="1">
      <c r="A12" s="191"/>
      <c r="B12" s="194"/>
      <c r="C12" s="195"/>
      <c r="D12" s="195"/>
      <c r="E12" s="192"/>
      <c r="F12" s="120"/>
      <c r="G12" s="117"/>
      <c r="H12" s="117"/>
      <c r="I12" s="117"/>
      <c r="J12" s="117"/>
      <c r="K12" s="121"/>
      <c r="L12" s="117"/>
      <c r="M12" s="117"/>
      <c r="N12" s="117"/>
      <c r="O12" s="117"/>
      <c r="P12" s="122"/>
      <c r="Q12" s="125"/>
    </row>
    <row r="13" spans="1:17" s="127" customFormat="1" ht="23.25" customHeight="1">
      <c r="A13" s="191"/>
      <c r="B13" s="194"/>
      <c r="C13" s="195"/>
      <c r="D13" s="195"/>
      <c r="E13" s="195"/>
      <c r="F13" s="126"/>
      <c r="G13" s="117"/>
      <c r="H13" s="117"/>
      <c r="I13" s="117"/>
      <c r="J13" s="117"/>
      <c r="K13" s="121"/>
      <c r="L13" s="117"/>
      <c r="M13" s="117"/>
      <c r="N13" s="117"/>
      <c r="O13" s="117"/>
      <c r="P13" s="122"/>
      <c r="Q13" s="121">
        <f>Q14+Q16</f>
        <v>20</v>
      </c>
    </row>
    <row r="14" spans="1:17" s="127" customFormat="1" ht="23.25" customHeight="1">
      <c r="A14" s="191"/>
      <c r="B14" s="194"/>
      <c r="C14" s="195"/>
      <c r="D14" s="195"/>
      <c r="E14" s="195"/>
      <c r="F14" s="128"/>
      <c r="G14" s="117"/>
      <c r="H14" s="117"/>
      <c r="I14" s="117"/>
      <c r="J14" s="117"/>
      <c r="K14" s="121"/>
      <c r="L14" s="117"/>
      <c r="M14" s="117"/>
      <c r="N14" s="117"/>
      <c r="O14" s="117"/>
      <c r="P14" s="122"/>
      <c r="Q14" s="121">
        <f>Q15</f>
        <v>10</v>
      </c>
    </row>
    <row r="15" spans="1:17" s="132" customFormat="1" ht="23.25" customHeight="1">
      <c r="A15" s="191"/>
      <c r="B15" s="194"/>
      <c r="C15" s="195"/>
      <c r="D15" s="195"/>
      <c r="E15" s="195"/>
      <c r="F15" s="129"/>
      <c r="G15" s="130"/>
      <c r="H15" s="130"/>
      <c r="I15" s="130"/>
      <c r="J15" s="130"/>
      <c r="K15" s="125"/>
      <c r="L15" s="130"/>
      <c r="M15" s="130"/>
      <c r="N15" s="130"/>
      <c r="O15" s="130"/>
      <c r="P15" s="131"/>
      <c r="Q15" s="125">
        <v>10</v>
      </c>
    </row>
    <row r="16" spans="1:17" s="132" customFormat="1" ht="23.25" customHeight="1">
      <c r="A16" s="191"/>
      <c r="B16" s="194"/>
      <c r="C16" s="195"/>
      <c r="D16" s="195"/>
      <c r="E16" s="195"/>
      <c r="F16" s="129"/>
      <c r="G16" s="130"/>
      <c r="H16" s="130"/>
      <c r="I16" s="130"/>
      <c r="J16" s="130"/>
      <c r="K16" s="125"/>
      <c r="L16" s="130"/>
      <c r="M16" s="130"/>
      <c r="N16" s="130"/>
      <c r="O16" s="130"/>
      <c r="P16" s="131"/>
      <c r="Q16" s="125">
        <f>Q17</f>
        <v>10</v>
      </c>
    </row>
    <row r="17" spans="1:17" s="127" customFormat="1" ht="23.25" customHeight="1">
      <c r="A17" s="191"/>
      <c r="B17" s="194"/>
      <c r="C17" s="195"/>
      <c r="D17" s="195"/>
      <c r="E17" s="195"/>
      <c r="F17" s="128"/>
      <c r="G17" s="117"/>
      <c r="H17" s="117"/>
      <c r="I17" s="117"/>
      <c r="J17" s="117"/>
      <c r="K17" s="121"/>
      <c r="L17" s="117"/>
      <c r="M17" s="117"/>
      <c r="N17" s="117"/>
      <c r="O17" s="117"/>
      <c r="P17" s="122"/>
      <c r="Q17" s="121">
        <f>Q18</f>
        <v>10</v>
      </c>
    </row>
    <row r="18" spans="1:17" s="127" customFormat="1" ht="23.25" customHeight="1">
      <c r="A18" s="191"/>
      <c r="B18" s="194"/>
      <c r="C18" s="195"/>
      <c r="D18" s="195"/>
      <c r="E18" s="195"/>
      <c r="F18" s="126"/>
      <c r="G18" s="117"/>
      <c r="H18" s="117"/>
      <c r="I18" s="117"/>
      <c r="J18" s="117"/>
      <c r="K18" s="121"/>
      <c r="L18" s="117"/>
      <c r="M18" s="117"/>
      <c r="N18" s="117"/>
      <c r="O18" s="117"/>
      <c r="P18" s="122"/>
      <c r="Q18" s="121">
        <f>Q19</f>
        <v>10</v>
      </c>
    </row>
    <row r="19" spans="1:17" s="127" customFormat="1" ht="23.25" customHeight="1">
      <c r="A19" s="191"/>
      <c r="B19" s="194"/>
      <c r="C19" s="195"/>
      <c r="D19" s="195"/>
      <c r="E19" s="195"/>
      <c r="F19" s="128"/>
      <c r="G19" s="117"/>
      <c r="H19" s="117"/>
      <c r="I19" s="117"/>
      <c r="J19" s="117"/>
      <c r="K19" s="121"/>
      <c r="L19" s="117"/>
      <c r="M19" s="117"/>
      <c r="N19" s="117"/>
      <c r="O19" s="117"/>
      <c r="P19" s="122"/>
      <c r="Q19" s="121">
        <f>Q20</f>
        <v>10</v>
      </c>
    </row>
    <row r="20" spans="1:17" s="132" customFormat="1" ht="23.25" customHeight="1">
      <c r="A20" s="191"/>
      <c r="B20" s="194"/>
      <c r="C20" s="195"/>
      <c r="D20" s="195"/>
      <c r="E20" s="195"/>
      <c r="F20" s="129"/>
      <c r="G20" s="130"/>
      <c r="H20" s="130"/>
      <c r="I20" s="130"/>
      <c r="J20" s="130"/>
      <c r="K20" s="125"/>
      <c r="L20" s="130"/>
      <c r="M20" s="130"/>
      <c r="N20" s="130"/>
      <c r="O20" s="130"/>
      <c r="P20" s="131"/>
      <c r="Q20" s="125">
        <f>Q21</f>
        <v>10</v>
      </c>
    </row>
    <row r="21" spans="1:17" s="127" customFormat="1" ht="23.25" customHeight="1">
      <c r="A21" s="191"/>
      <c r="B21" s="194"/>
      <c r="C21" s="195"/>
      <c r="D21" s="195"/>
      <c r="E21" s="195"/>
      <c r="F21" s="128"/>
      <c r="G21" s="117"/>
      <c r="H21" s="117"/>
      <c r="I21" s="117"/>
      <c r="J21" s="117"/>
      <c r="K21" s="121"/>
      <c r="L21" s="117"/>
      <c r="M21" s="117"/>
      <c r="N21" s="117"/>
      <c r="O21" s="117"/>
      <c r="P21" s="122"/>
      <c r="Q21" s="121">
        <v>10</v>
      </c>
    </row>
    <row r="22" spans="1:17" s="132" customFormat="1" ht="23.25" customHeight="1">
      <c r="A22" s="191"/>
      <c r="B22" s="194"/>
      <c r="C22" s="195"/>
      <c r="D22" s="195"/>
      <c r="E22" s="195"/>
      <c r="F22" s="129"/>
      <c r="G22" s="130"/>
      <c r="H22" s="130"/>
      <c r="I22" s="130"/>
      <c r="J22" s="130"/>
      <c r="K22" s="125"/>
      <c r="L22" s="130"/>
      <c r="M22" s="130"/>
      <c r="N22" s="130"/>
      <c r="O22" s="130"/>
      <c r="P22" s="131"/>
      <c r="Q22" s="125"/>
    </row>
    <row r="23" spans="1:17" s="132" customFormat="1" ht="23.25" customHeight="1">
      <c r="A23" s="191"/>
      <c r="B23" s="194"/>
      <c r="C23" s="195"/>
      <c r="D23" s="195"/>
      <c r="E23" s="195"/>
      <c r="F23" s="129"/>
      <c r="G23" s="130"/>
      <c r="H23" s="130"/>
      <c r="I23" s="130"/>
      <c r="J23" s="130"/>
      <c r="K23" s="125"/>
      <c r="L23" s="130"/>
      <c r="M23" s="130"/>
      <c r="N23" s="130"/>
      <c r="O23" s="130"/>
      <c r="P23" s="131"/>
      <c r="Q23" s="125"/>
    </row>
    <row r="24" spans="1:17" s="127" customFormat="1" ht="23.25" customHeight="1">
      <c r="A24" s="191"/>
      <c r="B24" s="194"/>
      <c r="C24" s="195"/>
      <c r="D24" s="195"/>
      <c r="E24" s="195"/>
      <c r="F24" s="128"/>
      <c r="G24" s="117"/>
      <c r="H24" s="117"/>
      <c r="I24" s="117"/>
      <c r="J24" s="117"/>
      <c r="K24" s="121"/>
      <c r="L24" s="117"/>
      <c r="M24" s="117"/>
      <c r="N24" s="117"/>
      <c r="O24" s="117"/>
      <c r="P24" s="122"/>
      <c r="Q24" s="121">
        <f>Q25</f>
        <v>0</v>
      </c>
    </row>
    <row r="25" spans="1:17" s="127" customFormat="1" ht="23.25" customHeight="1">
      <c r="A25" s="191"/>
      <c r="B25" s="194"/>
      <c r="C25" s="195"/>
      <c r="D25" s="195"/>
      <c r="E25" s="195"/>
      <c r="F25" s="126"/>
      <c r="G25" s="117"/>
      <c r="H25" s="117"/>
      <c r="I25" s="117"/>
      <c r="J25" s="117"/>
      <c r="K25" s="121"/>
      <c r="L25" s="117"/>
      <c r="M25" s="117"/>
      <c r="N25" s="117"/>
      <c r="O25" s="117"/>
      <c r="P25" s="122"/>
      <c r="Q25" s="121"/>
    </row>
    <row r="26" spans="1:17" s="127" customFormat="1" ht="23.25" customHeight="1">
      <c r="A26" s="191"/>
      <c r="B26" s="194"/>
      <c r="C26" s="195"/>
      <c r="D26" s="195"/>
      <c r="E26" s="195"/>
      <c r="F26" s="128"/>
      <c r="G26" s="117"/>
      <c r="H26" s="117"/>
      <c r="I26" s="117"/>
      <c r="J26" s="117"/>
      <c r="K26" s="121"/>
      <c r="L26" s="117"/>
      <c r="M26" s="117"/>
      <c r="N26" s="117"/>
      <c r="O26" s="117"/>
      <c r="P26" s="122"/>
      <c r="Q26" s="121"/>
    </row>
    <row r="27" spans="1:17" s="132" customFormat="1" ht="23.25" customHeight="1">
      <c r="A27" s="191"/>
      <c r="B27" s="194"/>
      <c r="C27" s="195"/>
      <c r="D27" s="195"/>
      <c r="E27" s="195"/>
      <c r="F27" s="129"/>
      <c r="G27" s="130"/>
      <c r="H27" s="130"/>
      <c r="I27" s="130"/>
      <c r="J27" s="130"/>
      <c r="K27" s="125"/>
      <c r="L27" s="130"/>
      <c r="M27" s="130"/>
      <c r="N27" s="130"/>
      <c r="O27" s="130"/>
      <c r="P27" s="131"/>
      <c r="Q27" s="125"/>
    </row>
    <row r="28" spans="1:17" s="132" customFormat="1" ht="23.25" customHeight="1">
      <c r="A28" s="191"/>
      <c r="B28" s="194"/>
      <c r="C28" s="195"/>
      <c r="D28" s="195"/>
      <c r="E28" s="195"/>
      <c r="F28" s="129"/>
      <c r="G28" s="130"/>
      <c r="H28" s="130"/>
      <c r="I28" s="130"/>
      <c r="J28" s="130"/>
      <c r="K28" s="125"/>
      <c r="L28" s="130"/>
      <c r="M28" s="130"/>
      <c r="N28" s="130"/>
      <c r="O28" s="130"/>
      <c r="P28" s="131"/>
      <c r="Q28" s="125">
        <v>0</v>
      </c>
    </row>
    <row r="29" spans="1:16" s="133" customFormat="1" ht="23.25" customHeight="1">
      <c r="A29" s="196"/>
      <c r="B29" s="195"/>
      <c r="C29" s="195"/>
      <c r="D29" s="195"/>
      <c r="E29" s="195"/>
      <c r="F29" s="128"/>
      <c r="G29" s="117"/>
      <c r="H29" s="117"/>
      <c r="I29" s="117"/>
      <c r="J29" s="117"/>
      <c r="K29" s="121"/>
      <c r="L29" s="117"/>
      <c r="M29" s="117"/>
      <c r="N29" s="117"/>
      <c r="O29" s="117"/>
      <c r="P29" s="122"/>
    </row>
    <row r="30" spans="1:16" s="133" customFormat="1" ht="23.25" customHeight="1">
      <c r="A30" s="196"/>
      <c r="B30" s="195"/>
      <c r="C30" s="195"/>
      <c r="D30" s="195"/>
      <c r="E30" s="195"/>
      <c r="F30" s="128"/>
      <c r="G30" s="117"/>
      <c r="H30" s="117"/>
      <c r="I30" s="117"/>
      <c r="J30" s="117"/>
      <c r="K30" s="121"/>
      <c r="L30" s="117"/>
      <c r="M30" s="117"/>
      <c r="N30" s="117"/>
      <c r="O30" s="117"/>
      <c r="P30" s="122"/>
    </row>
    <row r="31" spans="1:16" s="133" customFormat="1" ht="23.25" customHeight="1">
      <c r="A31" s="196"/>
      <c r="B31" s="195"/>
      <c r="C31" s="195"/>
      <c r="D31" s="195"/>
      <c r="E31" s="195"/>
      <c r="F31" s="126"/>
      <c r="G31" s="117"/>
      <c r="H31" s="117"/>
      <c r="I31" s="117"/>
      <c r="J31" s="117"/>
      <c r="K31" s="121"/>
      <c r="L31" s="117"/>
      <c r="M31" s="117"/>
      <c r="N31" s="117"/>
      <c r="O31" s="117"/>
      <c r="P31" s="122"/>
    </row>
    <row r="32" spans="1:16" s="133" customFormat="1" ht="23.25" customHeight="1">
      <c r="A32" s="196"/>
      <c r="B32" s="195"/>
      <c r="C32" s="195"/>
      <c r="D32" s="195"/>
      <c r="E32" s="195"/>
      <c r="F32" s="128"/>
      <c r="G32" s="117"/>
      <c r="H32" s="117"/>
      <c r="I32" s="117"/>
      <c r="J32" s="117"/>
      <c r="K32" s="121"/>
      <c r="L32" s="117"/>
      <c r="M32" s="117"/>
      <c r="N32" s="117"/>
      <c r="O32" s="117"/>
      <c r="P32" s="122"/>
    </row>
    <row r="33" spans="1:17" s="138" customFormat="1" ht="24" customHeight="1" thickBot="1">
      <c r="A33" s="197"/>
      <c r="B33" s="198"/>
      <c r="C33" s="198"/>
      <c r="D33" s="199"/>
      <c r="E33" s="198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25">
        <v>0</v>
      </c>
    </row>
    <row r="34" spans="1:16" s="148" customFormat="1" ht="23.25" customHeight="1">
      <c r="A34" s="200"/>
      <c r="B34" s="201"/>
      <c r="C34" s="201"/>
      <c r="D34" s="201"/>
      <c r="E34" s="201"/>
      <c r="F34" s="143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s="133" customFormat="1" ht="23.25" customHeight="1">
      <c r="A35" s="200"/>
      <c r="B35" s="201"/>
      <c r="C35" s="201"/>
      <c r="D35" s="201"/>
      <c r="E35" s="201"/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s="107" customFormat="1" ht="20.25" customHeight="1">
      <c r="A36" s="200"/>
      <c r="B36" s="201"/>
      <c r="C36" s="201"/>
      <c r="D36" s="201"/>
      <c r="E36" s="201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107" customFormat="1" ht="20.25" customHeight="1">
      <c r="A37" s="200"/>
      <c r="B37" s="201"/>
      <c r="C37" s="201"/>
      <c r="D37" s="201"/>
      <c r="E37" s="201"/>
      <c r="F37" s="141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133" customFormat="1" ht="20.25" customHeight="1">
      <c r="A38" s="200"/>
      <c r="B38" s="201"/>
      <c r="C38" s="201"/>
      <c r="D38" s="201"/>
      <c r="E38" s="201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1:16" s="133" customFormat="1" ht="20.25" customHeight="1">
      <c r="A39" s="200"/>
      <c r="B39" s="201"/>
      <c r="C39" s="201"/>
      <c r="D39" s="201"/>
      <c r="E39" s="201"/>
      <c r="F39" s="143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s="133" customFormat="1" ht="20.25" customHeight="1">
      <c r="A40" s="200"/>
      <c r="B40" s="201"/>
      <c r="C40" s="201"/>
      <c r="D40" s="201"/>
      <c r="E40" s="201"/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s="107" customFormat="1" ht="36" customHeight="1">
      <c r="A41" s="200"/>
      <c r="B41" s="201"/>
      <c r="C41" s="201"/>
      <c r="D41" s="201"/>
      <c r="E41" s="201"/>
      <c r="F41" s="141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107" customFormat="1" ht="20.25" customHeight="1">
      <c r="A42" s="200"/>
      <c r="B42" s="201"/>
      <c r="C42" s="201"/>
      <c r="D42" s="201"/>
      <c r="E42" s="201"/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107" customFormat="1" ht="20.25" customHeight="1">
      <c r="A43" s="200"/>
      <c r="B43" s="201"/>
      <c r="C43" s="201"/>
      <c r="D43" s="201"/>
      <c r="E43" s="201"/>
      <c r="F43" s="141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107" customFormat="1" ht="20.25" customHeight="1">
      <c r="A44" s="200"/>
      <c r="B44" s="201"/>
      <c r="C44" s="201"/>
      <c r="D44" s="201"/>
      <c r="E44" s="201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107" customFormat="1" ht="20.25" customHeight="1">
      <c r="A45" s="200"/>
      <c r="B45" s="201"/>
      <c r="C45" s="201"/>
      <c r="D45" s="201"/>
      <c r="E45" s="201"/>
      <c r="F45" s="141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7" s="107" customFormat="1" ht="35.25" customHeight="1">
      <c r="A46" s="200"/>
      <c r="B46" s="201"/>
      <c r="C46" s="201"/>
      <c r="D46" s="201"/>
      <c r="E46" s="201"/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5"/>
    </row>
    <row r="47" spans="1:16" s="107" customFormat="1" ht="20.25" customHeight="1">
      <c r="A47" s="200"/>
      <c r="B47" s="201"/>
      <c r="C47" s="201"/>
      <c r="D47" s="201"/>
      <c r="E47" s="201"/>
      <c r="F47" s="141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107" customFormat="1" ht="20.25" customHeight="1">
      <c r="A48" s="200"/>
      <c r="B48" s="201"/>
      <c r="C48" s="201"/>
      <c r="D48" s="201"/>
      <c r="E48" s="201"/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133" customFormat="1" ht="20.25" customHeight="1">
      <c r="A49" s="200"/>
      <c r="B49" s="201"/>
      <c r="C49" s="201"/>
      <c r="D49" s="201"/>
      <c r="E49" s="201"/>
      <c r="F49" s="143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7" s="133" customFormat="1" ht="20.25" customHeight="1">
      <c r="A50" s="200"/>
      <c r="B50" s="201"/>
      <c r="C50" s="201"/>
      <c r="D50" s="201"/>
      <c r="E50" s="201"/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21"/>
    </row>
    <row r="51" spans="1:16" s="107" customFormat="1" ht="20.25" customHeight="1">
      <c r="A51" s="200"/>
      <c r="B51" s="201"/>
      <c r="C51" s="201"/>
      <c r="D51" s="201"/>
      <c r="E51" s="201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107" customFormat="1" ht="22.5" customHeight="1">
      <c r="A52" s="200"/>
      <c r="B52" s="201"/>
      <c r="C52" s="201"/>
      <c r="D52" s="201"/>
      <c r="E52" s="201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8" ht="23.25" customHeight="1">
      <c r="A53" s="200"/>
      <c r="B53" s="201"/>
      <c r="C53" s="201"/>
      <c r="D53" s="201"/>
      <c r="E53" s="201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ht="22.5" customHeight="1">
      <c r="A54" s="200"/>
      <c r="B54" s="201"/>
      <c r="C54" s="201"/>
      <c r="D54" s="201"/>
      <c r="E54" s="201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ht="22.5" customHeight="1">
      <c r="A55" s="200"/>
      <c r="B55" s="200"/>
      <c r="C55" s="200"/>
      <c r="D55" s="200"/>
      <c r="E55" s="200"/>
      <c r="F55" s="146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ht="22.5" customHeight="1">
      <c r="A56" s="200"/>
      <c r="B56" s="200"/>
      <c r="C56" s="200"/>
      <c r="D56" s="200"/>
      <c r="E56" s="200"/>
      <c r="F56" s="146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6" ht="22.5" customHeight="1">
      <c r="A57" s="200"/>
      <c r="B57" s="200"/>
      <c r="C57" s="200"/>
      <c r="D57" s="200"/>
      <c r="E57" s="200"/>
      <c r="F57" s="146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22.5" customHeight="1">
      <c r="A58" s="200"/>
      <c r="B58" s="200"/>
      <c r="C58" s="200"/>
      <c r="D58" s="200"/>
      <c r="E58" s="200"/>
      <c r="F58" s="146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ht="22.5" customHeight="1">
      <c r="A59" s="200"/>
      <c r="B59" s="200"/>
      <c r="C59" s="200"/>
      <c r="D59" s="200"/>
      <c r="E59" s="200"/>
      <c r="F59" s="146"/>
      <c r="G59" s="145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1:16" ht="34.5" customHeight="1">
      <c r="A60" s="200"/>
      <c r="B60" s="200"/>
      <c r="C60" s="200"/>
      <c r="D60" s="200"/>
      <c r="E60" s="200"/>
      <c r="F60" s="146"/>
      <c r="G60" s="145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1:16" ht="16.5">
      <c r="A61" s="200"/>
      <c r="B61" s="200"/>
      <c r="C61" s="200"/>
      <c r="D61" s="200"/>
      <c r="E61" s="200"/>
      <c r="F61" s="146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1">
      <pane xSplit="8" ySplit="6" topLeftCell="L3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57" sqref="F57"/>
    </sheetView>
  </sheetViews>
  <sheetFormatPr defaultColWidth="9.00390625" defaultRowHeight="16.5"/>
  <cols>
    <col min="1" max="1" width="3.25390625" style="184" customWidth="1"/>
    <col min="2" max="5" width="2.625" style="184" customWidth="1"/>
    <col min="6" max="6" width="22.625" style="15" customWidth="1"/>
    <col min="7" max="7" width="15.125" style="0" customWidth="1"/>
    <col min="8" max="8" width="14.875" style="0" customWidth="1"/>
    <col min="9" max="10" width="12.375" style="0" customWidth="1"/>
    <col min="11" max="12" width="14.875" style="0" customWidth="1"/>
    <col min="13" max="14" width="14.625" style="0" customWidth="1"/>
    <col min="15" max="15" width="15.125" style="0" customWidth="1"/>
    <col min="16" max="16" width="14.75390625" style="0" customWidth="1"/>
  </cols>
  <sheetData>
    <row r="1" spans="1:11" s="2" customFormat="1" ht="15.75" customHeight="1">
      <c r="A1" s="156"/>
      <c r="B1" s="157"/>
      <c r="C1" s="157"/>
      <c r="D1" s="157"/>
      <c r="E1" s="157"/>
      <c r="F1" s="1"/>
      <c r="G1" s="1"/>
      <c r="H1" s="1"/>
      <c r="I1" s="1"/>
      <c r="J1" s="38" t="s">
        <v>35</v>
      </c>
      <c r="K1" s="3" t="s">
        <v>36</v>
      </c>
    </row>
    <row r="2" spans="1:11" s="5" customFormat="1" ht="25.5" customHeight="1">
      <c r="A2" s="156"/>
      <c r="B2" s="156"/>
      <c r="C2" s="156"/>
      <c r="D2" s="156"/>
      <c r="E2" s="156"/>
      <c r="F2" s="4"/>
      <c r="H2" s="255" t="s">
        <v>65</v>
      </c>
      <c r="I2" s="256"/>
      <c r="J2" s="256"/>
      <c r="K2" s="7" t="s">
        <v>66</v>
      </c>
    </row>
    <row r="3" spans="1:11" s="5" customFormat="1" ht="25.5" customHeight="1">
      <c r="A3" s="156"/>
      <c r="B3" s="156"/>
      <c r="C3" s="156"/>
      <c r="D3" s="156"/>
      <c r="E3" s="156"/>
      <c r="F3" s="4"/>
      <c r="G3" s="4"/>
      <c r="H3" s="8"/>
      <c r="J3" s="6" t="s">
        <v>37</v>
      </c>
      <c r="K3" s="7" t="s">
        <v>38</v>
      </c>
    </row>
    <row r="4" spans="1:16" s="17" customFormat="1" ht="16.5" customHeight="1" thickBot="1">
      <c r="A4" s="263"/>
      <c r="B4" s="263"/>
      <c r="C4" s="263"/>
      <c r="D4" s="263"/>
      <c r="E4" s="263"/>
      <c r="G4" s="18"/>
      <c r="J4" s="28" t="s">
        <v>15</v>
      </c>
      <c r="K4" s="20" t="s">
        <v>68</v>
      </c>
      <c r="P4" s="19" t="s">
        <v>0</v>
      </c>
    </row>
    <row r="5" spans="1:16" ht="24" customHeight="1">
      <c r="A5" s="249" t="s">
        <v>11</v>
      </c>
      <c r="B5" s="270" t="s">
        <v>39</v>
      </c>
      <c r="C5" s="271"/>
      <c r="D5" s="271"/>
      <c r="E5" s="271"/>
      <c r="F5" s="272"/>
      <c r="G5" s="268" t="s">
        <v>1</v>
      </c>
      <c r="H5" s="273"/>
      <c r="I5" s="268" t="s">
        <v>16</v>
      </c>
      <c r="J5" s="273"/>
      <c r="K5" s="269" t="s">
        <v>2</v>
      </c>
      <c r="L5" s="273"/>
      <c r="M5" s="268" t="s">
        <v>3</v>
      </c>
      <c r="N5" s="273"/>
      <c r="O5" s="268" t="s">
        <v>4</v>
      </c>
      <c r="P5" s="269"/>
    </row>
    <row r="6" spans="1:16" ht="24" customHeight="1">
      <c r="A6" s="267"/>
      <c r="B6" s="182" t="s">
        <v>5</v>
      </c>
      <c r="C6" s="182" t="s">
        <v>6</v>
      </c>
      <c r="D6" s="182" t="s">
        <v>7</v>
      </c>
      <c r="E6" s="182" t="s">
        <v>8</v>
      </c>
      <c r="F6" s="39" t="s">
        <v>49</v>
      </c>
      <c r="G6" s="39" t="s">
        <v>17</v>
      </c>
      <c r="H6" s="39" t="s">
        <v>18</v>
      </c>
      <c r="I6" s="39" t="s">
        <v>17</v>
      </c>
      <c r="J6" s="40" t="s">
        <v>18</v>
      </c>
      <c r="K6" s="41" t="s">
        <v>17</v>
      </c>
      <c r="L6" s="39" t="s">
        <v>18</v>
      </c>
      <c r="M6" s="39" t="s">
        <v>17</v>
      </c>
      <c r="N6" s="39" t="s">
        <v>18</v>
      </c>
      <c r="O6" s="39" t="s">
        <v>17</v>
      </c>
      <c r="P6" s="42" t="s">
        <v>18</v>
      </c>
    </row>
    <row r="7" spans="1:17" s="10" customFormat="1" ht="24" customHeight="1">
      <c r="A7" s="205">
        <v>95</v>
      </c>
      <c r="B7" s="206"/>
      <c r="C7" s="207"/>
      <c r="D7" s="207"/>
      <c r="E7" s="207"/>
      <c r="F7" s="168" t="s">
        <v>50</v>
      </c>
      <c r="G7" s="285">
        <f>G11+G21+G37</f>
        <v>3966094102</v>
      </c>
      <c r="H7" s="285">
        <f aca="true" t="shared" si="0" ref="H7:P7">H11+H21+H37</f>
        <v>1940871008</v>
      </c>
      <c r="I7" s="285">
        <f t="shared" si="0"/>
        <v>47623133</v>
      </c>
      <c r="J7" s="286">
        <f t="shared" si="0"/>
        <v>82168891</v>
      </c>
      <c r="K7" s="287">
        <f t="shared" si="0"/>
        <v>2358518904</v>
      </c>
      <c r="L7" s="285">
        <f t="shared" si="0"/>
        <v>1014231212</v>
      </c>
      <c r="M7" s="288">
        <f t="shared" si="0"/>
        <v>228775995</v>
      </c>
      <c r="N7" s="288">
        <f t="shared" si="0"/>
        <v>-228775995</v>
      </c>
      <c r="O7" s="285">
        <f t="shared" si="0"/>
        <v>1788728060</v>
      </c>
      <c r="P7" s="289">
        <f t="shared" si="0"/>
        <v>615694910</v>
      </c>
      <c r="Q7" s="16"/>
    </row>
    <row r="8" spans="2:16" s="44" customFormat="1" ht="21" customHeight="1" hidden="1">
      <c r="B8" s="208"/>
      <c r="C8" s="209"/>
      <c r="D8" s="209"/>
      <c r="E8" s="209"/>
      <c r="F8" s="45" t="s">
        <v>19</v>
      </c>
      <c r="G8" s="290">
        <f aca="true" t="shared" si="1" ref="G8:P8">SUM(G9:G10)</f>
        <v>3966094102</v>
      </c>
      <c r="H8" s="290">
        <f t="shared" si="1"/>
        <v>1940871008</v>
      </c>
      <c r="I8" s="290">
        <f t="shared" si="1"/>
        <v>47623133</v>
      </c>
      <c r="J8" s="290">
        <f t="shared" si="1"/>
        <v>82168891</v>
      </c>
      <c r="K8" s="291">
        <f t="shared" si="1"/>
        <v>2358518904</v>
      </c>
      <c r="L8" s="290">
        <f t="shared" si="1"/>
        <v>1014231212</v>
      </c>
      <c r="M8" s="290">
        <f t="shared" si="1"/>
        <v>228775995</v>
      </c>
      <c r="N8" s="290">
        <f t="shared" si="1"/>
        <v>-228775995</v>
      </c>
      <c r="O8" s="290">
        <f t="shared" si="1"/>
        <v>1788728060</v>
      </c>
      <c r="P8" s="292">
        <f t="shared" si="1"/>
        <v>615694910</v>
      </c>
    </row>
    <row r="9" spans="1:17" s="53" customFormat="1" ht="21.75" customHeight="1" hidden="1">
      <c r="A9" s="158"/>
      <c r="B9" s="158"/>
      <c r="C9" s="210"/>
      <c r="D9" s="210"/>
      <c r="E9" s="210"/>
      <c r="F9" s="49" t="s">
        <v>20</v>
      </c>
      <c r="G9" s="293">
        <f>G13+G23+G39</f>
        <v>0</v>
      </c>
      <c r="H9" s="293">
        <f aca="true" t="shared" si="2" ref="H9:N9">H13+H23+H39</f>
        <v>0</v>
      </c>
      <c r="I9" s="293">
        <f t="shared" si="2"/>
        <v>0</v>
      </c>
      <c r="J9" s="293">
        <f t="shared" si="2"/>
        <v>0</v>
      </c>
      <c r="K9" s="293">
        <f t="shared" si="2"/>
        <v>0</v>
      </c>
      <c r="L9" s="293">
        <f t="shared" si="2"/>
        <v>0</v>
      </c>
      <c r="M9" s="293">
        <f t="shared" si="2"/>
        <v>0</v>
      </c>
      <c r="N9" s="293">
        <f t="shared" si="2"/>
        <v>0</v>
      </c>
      <c r="O9" s="293">
        <f>G9-I9-K9+M9</f>
        <v>0</v>
      </c>
      <c r="P9" s="294">
        <f>H9-J9-L9+N9</f>
        <v>0</v>
      </c>
      <c r="Q9" s="51"/>
    </row>
    <row r="10" spans="1:17" s="58" customFormat="1" ht="21.75" customHeight="1" hidden="1">
      <c r="A10" s="159"/>
      <c r="B10" s="159"/>
      <c r="C10" s="211"/>
      <c r="D10" s="211"/>
      <c r="E10" s="211"/>
      <c r="F10" s="54" t="s">
        <v>21</v>
      </c>
      <c r="G10" s="295">
        <f>G14+G24+G40</f>
        <v>3966094102</v>
      </c>
      <c r="H10" s="295">
        <f aca="true" t="shared" si="3" ref="H10:N10">H14+H24+H40</f>
        <v>1940871008</v>
      </c>
      <c r="I10" s="295">
        <f t="shared" si="3"/>
        <v>47623133</v>
      </c>
      <c r="J10" s="295">
        <f t="shared" si="3"/>
        <v>82168891</v>
      </c>
      <c r="K10" s="295">
        <f t="shared" si="3"/>
        <v>2358518904</v>
      </c>
      <c r="L10" s="295">
        <f t="shared" si="3"/>
        <v>1014231212</v>
      </c>
      <c r="M10" s="295">
        <f t="shared" si="3"/>
        <v>228775995</v>
      </c>
      <c r="N10" s="295">
        <f t="shared" si="3"/>
        <v>-228775995</v>
      </c>
      <c r="O10" s="295">
        <f>G10-I10-K10+M10</f>
        <v>1788728060</v>
      </c>
      <c r="P10" s="296">
        <f>H10-J10-L10+N10</f>
        <v>615694910</v>
      </c>
      <c r="Q10" s="56"/>
    </row>
    <row r="11" spans="1:17" s="97" customFormat="1" ht="21" customHeight="1">
      <c r="A11" s="160" t="s">
        <v>40</v>
      </c>
      <c r="B11" s="165">
        <v>1</v>
      </c>
      <c r="C11" s="212"/>
      <c r="D11" s="212"/>
      <c r="E11" s="212"/>
      <c r="F11" s="59" t="s">
        <v>26</v>
      </c>
      <c r="G11" s="297">
        <f aca="true" t="shared" si="4" ref="G11:P11">G15</f>
        <v>0</v>
      </c>
      <c r="H11" s="297">
        <f t="shared" si="4"/>
        <v>14259425</v>
      </c>
      <c r="I11" s="297">
        <f t="shared" si="4"/>
        <v>0</v>
      </c>
      <c r="J11" s="297">
        <f t="shared" si="4"/>
        <v>5375</v>
      </c>
      <c r="K11" s="298">
        <f t="shared" si="4"/>
        <v>0</v>
      </c>
      <c r="L11" s="297">
        <f t="shared" si="4"/>
        <v>14254050</v>
      </c>
      <c r="M11" s="299">
        <f t="shared" si="4"/>
        <v>0</v>
      </c>
      <c r="N11" s="299">
        <f t="shared" si="4"/>
        <v>0</v>
      </c>
      <c r="O11" s="297">
        <f t="shared" si="4"/>
        <v>0</v>
      </c>
      <c r="P11" s="300">
        <f t="shared" si="4"/>
        <v>0</v>
      </c>
      <c r="Q11" s="61"/>
    </row>
    <row r="12" spans="1:16" s="68" customFormat="1" ht="21.75" customHeight="1" hidden="1">
      <c r="A12" s="160"/>
      <c r="B12" s="213"/>
      <c r="C12" s="214"/>
      <c r="D12" s="214"/>
      <c r="E12" s="214"/>
      <c r="F12" s="64" t="s">
        <v>32</v>
      </c>
      <c r="G12" s="301">
        <f aca="true" t="shared" si="5" ref="G12:P12">SUM(G13:G14)</f>
        <v>0</v>
      </c>
      <c r="H12" s="301">
        <f t="shared" si="5"/>
        <v>14259425</v>
      </c>
      <c r="I12" s="301">
        <f t="shared" si="5"/>
        <v>0</v>
      </c>
      <c r="J12" s="301">
        <f t="shared" si="5"/>
        <v>5375</v>
      </c>
      <c r="K12" s="302">
        <f t="shared" si="5"/>
        <v>0</v>
      </c>
      <c r="L12" s="301">
        <f t="shared" si="5"/>
        <v>14254050</v>
      </c>
      <c r="M12" s="301">
        <f t="shared" si="5"/>
        <v>0</v>
      </c>
      <c r="N12" s="301">
        <f t="shared" si="5"/>
        <v>0</v>
      </c>
      <c r="O12" s="301">
        <f t="shared" si="5"/>
        <v>0</v>
      </c>
      <c r="P12" s="303">
        <f t="shared" si="5"/>
        <v>0</v>
      </c>
    </row>
    <row r="13" spans="1:17" s="73" customFormat="1" ht="21.75" customHeight="1" hidden="1">
      <c r="A13" s="165"/>
      <c r="B13" s="161"/>
      <c r="C13" s="215"/>
      <c r="D13" s="215"/>
      <c r="E13" s="215"/>
      <c r="F13" s="69" t="s">
        <v>28</v>
      </c>
      <c r="G13" s="304">
        <f>G19</f>
        <v>0</v>
      </c>
      <c r="H13" s="304">
        <f aca="true" t="shared" si="6" ref="H13:N13">H19</f>
        <v>0</v>
      </c>
      <c r="I13" s="304">
        <f t="shared" si="6"/>
        <v>0</v>
      </c>
      <c r="J13" s="304">
        <f t="shared" si="6"/>
        <v>0</v>
      </c>
      <c r="K13" s="305">
        <f t="shared" si="6"/>
        <v>0</v>
      </c>
      <c r="L13" s="304">
        <f t="shared" si="6"/>
        <v>0</v>
      </c>
      <c r="M13" s="304">
        <f t="shared" si="6"/>
        <v>0</v>
      </c>
      <c r="N13" s="304">
        <f t="shared" si="6"/>
        <v>0</v>
      </c>
      <c r="O13" s="304">
        <f>G13-I13-K13+M13</f>
        <v>0</v>
      </c>
      <c r="P13" s="306">
        <f>H13-J13-L13+N13</f>
        <v>0</v>
      </c>
      <c r="Q13" s="71"/>
    </row>
    <row r="14" spans="1:17" s="78" customFormat="1" ht="21.75" customHeight="1" hidden="1">
      <c r="A14" s="162"/>
      <c r="B14" s="162"/>
      <c r="C14" s="216"/>
      <c r="D14" s="216"/>
      <c r="E14" s="216"/>
      <c r="F14" s="74" t="s">
        <v>14</v>
      </c>
      <c r="G14" s="307">
        <f>G20</f>
        <v>0</v>
      </c>
      <c r="H14" s="307">
        <f aca="true" t="shared" si="7" ref="H14:N14">H20</f>
        <v>14259425</v>
      </c>
      <c r="I14" s="307">
        <f t="shared" si="7"/>
        <v>0</v>
      </c>
      <c r="J14" s="307">
        <f t="shared" si="7"/>
        <v>5375</v>
      </c>
      <c r="K14" s="308">
        <f t="shared" si="7"/>
        <v>0</v>
      </c>
      <c r="L14" s="307">
        <f t="shared" si="7"/>
        <v>14254050</v>
      </c>
      <c r="M14" s="307">
        <f t="shared" si="7"/>
        <v>0</v>
      </c>
      <c r="N14" s="307">
        <f t="shared" si="7"/>
        <v>0</v>
      </c>
      <c r="O14" s="307">
        <f>G14-I14-K14+M14</f>
        <v>0</v>
      </c>
      <c r="P14" s="309">
        <f>H14-J14-L14+N14</f>
        <v>0</v>
      </c>
      <c r="Q14" s="76"/>
    </row>
    <row r="15" spans="1:17" s="37" customFormat="1" ht="21" customHeight="1">
      <c r="A15" s="160">
        <v>96</v>
      </c>
      <c r="B15" s="160"/>
      <c r="C15" s="217">
        <v>1</v>
      </c>
      <c r="D15" s="217"/>
      <c r="E15" s="217"/>
      <c r="F15" s="79" t="s">
        <v>27</v>
      </c>
      <c r="G15" s="310">
        <f>G16</f>
        <v>0</v>
      </c>
      <c r="H15" s="310">
        <f aca="true" t="shared" si="8" ref="H15:P15">H16</f>
        <v>14259425</v>
      </c>
      <c r="I15" s="310">
        <f t="shared" si="8"/>
        <v>0</v>
      </c>
      <c r="J15" s="310">
        <f t="shared" si="8"/>
        <v>5375</v>
      </c>
      <c r="K15" s="311">
        <f t="shared" si="8"/>
        <v>0</v>
      </c>
      <c r="L15" s="310">
        <f t="shared" si="8"/>
        <v>14254050</v>
      </c>
      <c r="M15" s="312">
        <f t="shared" si="8"/>
        <v>0</v>
      </c>
      <c r="N15" s="312">
        <f t="shared" si="8"/>
        <v>0</v>
      </c>
      <c r="O15" s="310">
        <f t="shared" si="8"/>
        <v>0</v>
      </c>
      <c r="P15" s="313">
        <f t="shared" si="8"/>
        <v>0</v>
      </c>
      <c r="Q15" s="32"/>
    </row>
    <row r="16" spans="1:17" s="37" customFormat="1" ht="21" customHeight="1">
      <c r="A16" s="160"/>
      <c r="B16" s="160"/>
      <c r="C16" s="217"/>
      <c r="D16" s="217"/>
      <c r="E16" s="217"/>
      <c r="F16" s="185" t="s">
        <v>56</v>
      </c>
      <c r="G16" s="310">
        <f aca="true" t="shared" si="9" ref="G16:P16">G18</f>
        <v>0</v>
      </c>
      <c r="H16" s="310">
        <f t="shared" si="9"/>
        <v>14259425</v>
      </c>
      <c r="I16" s="310">
        <f t="shared" si="9"/>
        <v>0</v>
      </c>
      <c r="J16" s="310">
        <f t="shared" si="9"/>
        <v>5375</v>
      </c>
      <c r="K16" s="311">
        <f t="shared" si="9"/>
        <v>0</v>
      </c>
      <c r="L16" s="310">
        <f t="shared" si="9"/>
        <v>14254050</v>
      </c>
      <c r="M16" s="312">
        <f t="shared" si="9"/>
        <v>0</v>
      </c>
      <c r="N16" s="312">
        <f t="shared" si="9"/>
        <v>0</v>
      </c>
      <c r="O16" s="310">
        <f t="shared" si="9"/>
        <v>0</v>
      </c>
      <c r="P16" s="313">
        <f t="shared" si="9"/>
        <v>0</v>
      </c>
      <c r="Q16" s="32"/>
    </row>
    <row r="17" spans="1:17" s="96" customFormat="1" ht="21" customHeight="1">
      <c r="A17" s="165"/>
      <c r="B17" s="165"/>
      <c r="C17" s="212"/>
      <c r="D17" s="212">
        <v>1</v>
      </c>
      <c r="E17" s="212"/>
      <c r="F17" s="329" t="s">
        <v>58</v>
      </c>
      <c r="G17" s="314">
        <f aca="true" t="shared" si="10" ref="G17:N18">G18+G19</f>
        <v>0</v>
      </c>
      <c r="H17" s="314">
        <f t="shared" si="10"/>
        <v>14259425</v>
      </c>
      <c r="I17" s="314">
        <f t="shared" si="10"/>
        <v>0</v>
      </c>
      <c r="J17" s="314">
        <f t="shared" si="10"/>
        <v>5375</v>
      </c>
      <c r="K17" s="315">
        <f t="shared" si="10"/>
        <v>0</v>
      </c>
      <c r="L17" s="314">
        <f t="shared" si="10"/>
        <v>14254050</v>
      </c>
      <c r="M17" s="316">
        <f t="shared" si="10"/>
        <v>0</v>
      </c>
      <c r="N17" s="316">
        <f t="shared" si="10"/>
        <v>0</v>
      </c>
      <c r="O17" s="314">
        <f>G17-I17-K17+M17</f>
        <v>0</v>
      </c>
      <c r="P17" s="317">
        <f>H17-J17-L17+N17</f>
        <v>0</v>
      </c>
      <c r="Q17" s="83"/>
    </row>
    <row r="18" spans="1:17" s="96" customFormat="1" ht="21" customHeight="1">
      <c r="A18" s="165"/>
      <c r="B18" s="165"/>
      <c r="C18" s="212"/>
      <c r="D18" s="212"/>
      <c r="E18" s="212">
        <v>1</v>
      </c>
      <c r="F18" s="328" t="s">
        <v>57</v>
      </c>
      <c r="G18" s="314">
        <f t="shared" si="10"/>
        <v>0</v>
      </c>
      <c r="H18" s="314">
        <f t="shared" si="10"/>
        <v>14259425</v>
      </c>
      <c r="I18" s="314">
        <f t="shared" si="10"/>
        <v>0</v>
      </c>
      <c r="J18" s="314">
        <f t="shared" si="10"/>
        <v>5375</v>
      </c>
      <c r="K18" s="315">
        <f t="shared" si="10"/>
        <v>0</v>
      </c>
      <c r="L18" s="314">
        <f t="shared" si="10"/>
        <v>14254050</v>
      </c>
      <c r="M18" s="316">
        <f t="shared" si="10"/>
        <v>0</v>
      </c>
      <c r="N18" s="316">
        <f t="shared" si="10"/>
        <v>0</v>
      </c>
      <c r="O18" s="314">
        <f aca="true" t="shared" si="11" ref="O18:P20">G18-I18-K18+M18</f>
        <v>0</v>
      </c>
      <c r="P18" s="317">
        <f t="shared" si="11"/>
        <v>0</v>
      </c>
      <c r="Q18" s="83"/>
    </row>
    <row r="19" spans="1:17" s="89" customFormat="1" ht="21.75" customHeight="1" hidden="1">
      <c r="A19" s="163"/>
      <c r="B19" s="163"/>
      <c r="C19" s="218"/>
      <c r="D19" s="218"/>
      <c r="E19" s="218"/>
      <c r="F19" s="85" t="s">
        <v>23</v>
      </c>
      <c r="G19" s="318"/>
      <c r="H19" s="318">
        <v>0</v>
      </c>
      <c r="I19" s="318"/>
      <c r="J19" s="318"/>
      <c r="K19" s="319"/>
      <c r="L19" s="318"/>
      <c r="M19" s="318"/>
      <c r="N19" s="318">
        <f>-M19</f>
        <v>0</v>
      </c>
      <c r="O19" s="320">
        <f t="shared" si="11"/>
        <v>0</v>
      </c>
      <c r="P19" s="320">
        <f t="shared" si="11"/>
        <v>0</v>
      </c>
      <c r="Q19" s="87"/>
    </row>
    <row r="20" spans="1:17" s="94" customFormat="1" ht="21.75" customHeight="1" hidden="1">
      <c r="A20" s="164"/>
      <c r="B20" s="164"/>
      <c r="C20" s="219"/>
      <c r="D20" s="219"/>
      <c r="E20" s="219"/>
      <c r="F20" s="90" t="s">
        <v>25</v>
      </c>
      <c r="G20" s="321">
        <v>0</v>
      </c>
      <c r="H20" s="321">
        <v>14259425</v>
      </c>
      <c r="I20" s="321"/>
      <c r="J20" s="321">
        <v>5375</v>
      </c>
      <c r="K20" s="322"/>
      <c r="L20" s="321">
        <v>14254050</v>
      </c>
      <c r="M20" s="321">
        <v>0</v>
      </c>
      <c r="N20" s="321">
        <f>-M20</f>
        <v>0</v>
      </c>
      <c r="O20" s="323">
        <f t="shared" si="11"/>
        <v>0</v>
      </c>
      <c r="P20" s="323">
        <f t="shared" si="11"/>
        <v>0</v>
      </c>
      <c r="Q20" s="92"/>
    </row>
    <row r="21" spans="1:17" s="97" customFormat="1" ht="21" customHeight="1">
      <c r="A21" s="165"/>
      <c r="B21" s="165">
        <v>2</v>
      </c>
      <c r="C21" s="212"/>
      <c r="D21" s="212"/>
      <c r="E21" s="212"/>
      <c r="F21" s="59" t="s">
        <v>29</v>
      </c>
      <c r="G21" s="297">
        <f>G25</f>
        <v>3947955356</v>
      </c>
      <c r="H21" s="297">
        <f aca="true" t="shared" si="12" ref="H21:P21">H25</f>
        <v>1914926696</v>
      </c>
      <c r="I21" s="297">
        <f t="shared" si="12"/>
        <v>36734957</v>
      </c>
      <c r="J21" s="297">
        <f t="shared" si="12"/>
        <v>75780589</v>
      </c>
      <c r="K21" s="298">
        <f t="shared" si="12"/>
        <v>2351058955</v>
      </c>
      <c r="L21" s="297">
        <f t="shared" si="12"/>
        <v>994884581</v>
      </c>
      <c r="M21" s="299">
        <f t="shared" si="12"/>
        <v>228566616</v>
      </c>
      <c r="N21" s="299">
        <f t="shared" si="12"/>
        <v>-228566616</v>
      </c>
      <c r="O21" s="297">
        <f t="shared" si="12"/>
        <v>1788728060</v>
      </c>
      <c r="P21" s="300">
        <f t="shared" si="12"/>
        <v>615694910</v>
      </c>
      <c r="Q21" s="61"/>
    </row>
    <row r="22" spans="1:16" s="68" customFormat="1" ht="21.75" customHeight="1" hidden="1">
      <c r="A22" s="63"/>
      <c r="B22" s="213"/>
      <c r="C22" s="214"/>
      <c r="D22" s="214"/>
      <c r="E22" s="214"/>
      <c r="F22" s="64" t="s">
        <v>22</v>
      </c>
      <c r="G22" s="301">
        <f aca="true" t="shared" si="13" ref="G22:P22">SUM(G23:G24)</f>
        <v>3947955356</v>
      </c>
      <c r="H22" s="301">
        <f t="shared" si="13"/>
        <v>1914926696</v>
      </c>
      <c r="I22" s="301">
        <f t="shared" si="13"/>
        <v>36734957</v>
      </c>
      <c r="J22" s="301">
        <f t="shared" si="13"/>
        <v>75780589</v>
      </c>
      <c r="K22" s="302">
        <f t="shared" si="13"/>
        <v>2351058955</v>
      </c>
      <c r="L22" s="301">
        <f t="shared" si="13"/>
        <v>994884581</v>
      </c>
      <c r="M22" s="301">
        <f t="shared" si="13"/>
        <v>228566616</v>
      </c>
      <c r="N22" s="301">
        <f t="shared" si="13"/>
        <v>-228566616</v>
      </c>
      <c r="O22" s="301">
        <f t="shared" si="13"/>
        <v>1788728060</v>
      </c>
      <c r="P22" s="303">
        <f t="shared" si="13"/>
        <v>615694910</v>
      </c>
    </row>
    <row r="23" spans="1:17" s="73" customFormat="1" ht="21.75" customHeight="1" hidden="1">
      <c r="A23" s="161"/>
      <c r="B23" s="161"/>
      <c r="C23" s="215"/>
      <c r="D23" s="215"/>
      <c r="E23" s="215"/>
      <c r="F23" s="69" t="s">
        <v>23</v>
      </c>
      <c r="G23" s="304">
        <f>G29+G32+G35</f>
        <v>0</v>
      </c>
      <c r="H23" s="304">
        <f aca="true" t="shared" si="14" ref="H23:N23">H29+H32+H35</f>
        <v>0</v>
      </c>
      <c r="I23" s="304">
        <f t="shared" si="14"/>
        <v>0</v>
      </c>
      <c r="J23" s="304">
        <f t="shared" si="14"/>
        <v>0</v>
      </c>
      <c r="K23" s="305">
        <f t="shared" si="14"/>
        <v>0</v>
      </c>
      <c r="L23" s="304">
        <f t="shared" si="14"/>
        <v>0</v>
      </c>
      <c r="M23" s="304">
        <f t="shared" si="14"/>
        <v>0</v>
      </c>
      <c r="N23" s="304">
        <f t="shared" si="14"/>
        <v>0</v>
      </c>
      <c r="O23" s="304">
        <f>G23-I23-K23+M23</f>
        <v>0</v>
      </c>
      <c r="P23" s="306">
        <f>H23-J23-L23+N23</f>
        <v>0</v>
      </c>
      <c r="Q23" s="71"/>
    </row>
    <row r="24" spans="1:17" s="78" customFormat="1" ht="21.75" customHeight="1" hidden="1">
      <c r="A24" s="162"/>
      <c r="B24" s="162"/>
      <c r="C24" s="216"/>
      <c r="D24" s="216"/>
      <c r="E24" s="216"/>
      <c r="F24" s="74" t="s">
        <v>25</v>
      </c>
      <c r="G24" s="307">
        <f>G30+G33+G36</f>
        <v>3947955356</v>
      </c>
      <c r="H24" s="307">
        <f aca="true" t="shared" si="15" ref="H24:N24">H30+H33+H36</f>
        <v>1914926696</v>
      </c>
      <c r="I24" s="307">
        <f t="shared" si="15"/>
        <v>36734957</v>
      </c>
      <c r="J24" s="307">
        <f t="shared" si="15"/>
        <v>75780589</v>
      </c>
      <c r="K24" s="308">
        <f t="shared" si="15"/>
        <v>2351058955</v>
      </c>
      <c r="L24" s="307">
        <f t="shared" si="15"/>
        <v>994884581</v>
      </c>
      <c r="M24" s="307">
        <f t="shared" si="15"/>
        <v>228566616</v>
      </c>
      <c r="N24" s="307">
        <f t="shared" si="15"/>
        <v>-228566616</v>
      </c>
      <c r="O24" s="307">
        <f>G24-I24-K24+M24</f>
        <v>1788728060</v>
      </c>
      <c r="P24" s="309">
        <f>H24-J24-L24+N24</f>
        <v>615694910</v>
      </c>
      <c r="Q24" s="76"/>
    </row>
    <row r="25" spans="1:17" s="37" customFormat="1" ht="21" customHeight="1">
      <c r="A25" s="160"/>
      <c r="B25" s="160"/>
      <c r="C25" s="217">
        <v>1</v>
      </c>
      <c r="D25" s="217"/>
      <c r="E25" s="217"/>
      <c r="F25" s="79" t="s">
        <v>30</v>
      </c>
      <c r="G25" s="310">
        <f aca="true" t="shared" si="16" ref="G25:P26">G26</f>
        <v>3947955356</v>
      </c>
      <c r="H25" s="310">
        <f t="shared" si="16"/>
        <v>1914926696</v>
      </c>
      <c r="I25" s="310">
        <f t="shared" si="16"/>
        <v>36734957</v>
      </c>
      <c r="J25" s="310">
        <f t="shared" si="16"/>
        <v>75780589</v>
      </c>
      <c r="K25" s="311">
        <f t="shared" si="16"/>
        <v>2351058955</v>
      </c>
      <c r="L25" s="310">
        <f t="shared" si="16"/>
        <v>994884581</v>
      </c>
      <c r="M25" s="312">
        <f t="shared" si="16"/>
        <v>228566616</v>
      </c>
      <c r="N25" s="312">
        <f t="shared" si="16"/>
        <v>-228566616</v>
      </c>
      <c r="O25" s="310">
        <f t="shared" si="16"/>
        <v>1788728060</v>
      </c>
      <c r="P25" s="313">
        <f t="shared" si="16"/>
        <v>615694910</v>
      </c>
      <c r="Q25" s="32"/>
    </row>
    <row r="26" spans="1:17" s="37" customFormat="1" ht="21" customHeight="1">
      <c r="A26" s="160"/>
      <c r="B26" s="160"/>
      <c r="C26" s="217"/>
      <c r="D26" s="217"/>
      <c r="E26" s="217"/>
      <c r="F26" s="185" t="s">
        <v>31</v>
      </c>
      <c r="G26" s="310">
        <f t="shared" si="16"/>
        <v>3947955356</v>
      </c>
      <c r="H26" s="310">
        <f t="shared" si="16"/>
        <v>1914926696</v>
      </c>
      <c r="I26" s="310">
        <f t="shared" si="16"/>
        <v>36734957</v>
      </c>
      <c r="J26" s="310">
        <f t="shared" si="16"/>
        <v>75780589</v>
      </c>
      <c r="K26" s="311">
        <f t="shared" si="16"/>
        <v>2351058955</v>
      </c>
      <c r="L26" s="310">
        <f t="shared" si="16"/>
        <v>994884581</v>
      </c>
      <c r="M26" s="312">
        <f t="shared" si="16"/>
        <v>228566616</v>
      </c>
      <c r="N26" s="312">
        <f t="shared" si="16"/>
        <v>-228566616</v>
      </c>
      <c r="O26" s="310">
        <f t="shared" si="16"/>
        <v>1788728060</v>
      </c>
      <c r="P26" s="313">
        <f t="shared" si="16"/>
        <v>615694910</v>
      </c>
      <c r="Q26" s="32"/>
    </row>
    <row r="27" spans="1:17" s="95" customFormat="1" ht="36.75" customHeight="1">
      <c r="A27" s="160"/>
      <c r="B27" s="160"/>
      <c r="C27" s="217"/>
      <c r="D27" s="217">
        <v>1</v>
      </c>
      <c r="E27" s="217"/>
      <c r="F27" s="329" t="s">
        <v>107</v>
      </c>
      <c r="G27" s="324">
        <f>G28+G31+G34</f>
        <v>3947955356</v>
      </c>
      <c r="H27" s="324">
        <f aca="true" t="shared" si="17" ref="H27:P27">H28+H31+H34</f>
        <v>1914926696</v>
      </c>
      <c r="I27" s="324">
        <f t="shared" si="17"/>
        <v>36734957</v>
      </c>
      <c r="J27" s="324">
        <f t="shared" si="17"/>
        <v>75780589</v>
      </c>
      <c r="K27" s="325">
        <f t="shared" si="17"/>
        <v>2351058955</v>
      </c>
      <c r="L27" s="324">
        <f t="shared" si="17"/>
        <v>994884581</v>
      </c>
      <c r="M27" s="326">
        <f t="shared" si="17"/>
        <v>228566616</v>
      </c>
      <c r="N27" s="326">
        <f t="shared" si="17"/>
        <v>-228566616</v>
      </c>
      <c r="O27" s="324">
        <f t="shared" si="17"/>
        <v>1788728060</v>
      </c>
      <c r="P27" s="327">
        <f t="shared" si="17"/>
        <v>615694910</v>
      </c>
      <c r="Q27" s="35"/>
    </row>
    <row r="28" spans="1:17" s="96" customFormat="1" ht="21" customHeight="1">
      <c r="A28" s="165"/>
      <c r="B28" s="165"/>
      <c r="C28" s="212"/>
      <c r="D28" s="212"/>
      <c r="E28" s="212">
        <v>1</v>
      </c>
      <c r="F28" s="328" t="s">
        <v>109</v>
      </c>
      <c r="G28" s="314">
        <f aca="true" t="shared" si="18" ref="G28:N28">G29+G30</f>
        <v>29760451</v>
      </c>
      <c r="H28" s="314">
        <f t="shared" si="18"/>
        <v>146808359</v>
      </c>
      <c r="I28" s="314">
        <f t="shared" si="18"/>
        <v>106135</v>
      </c>
      <c r="J28" s="314">
        <f t="shared" si="18"/>
        <v>14937194</v>
      </c>
      <c r="K28" s="315">
        <f t="shared" si="18"/>
        <v>21763688</v>
      </c>
      <c r="L28" s="314">
        <f t="shared" si="18"/>
        <v>46104418</v>
      </c>
      <c r="M28" s="316">
        <f t="shared" si="18"/>
        <v>11554343</v>
      </c>
      <c r="N28" s="316">
        <f t="shared" si="18"/>
        <v>-11554343</v>
      </c>
      <c r="O28" s="314">
        <f aca="true" t="shared" si="19" ref="O28:P30">G28-I28-K28+M28</f>
        <v>19444971</v>
      </c>
      <c r="P28" s="317">
        <f t="shared" si="19"/>
        <v>74212404</v>
      </c>
      <c r="Q28" s="83"/>
    </row>
    <row r="29" spans="1:17" s="89" customFormat="1" ht="21.75" customHeight="1" hidden="1">
      <c r="A29" s="163"/>
      <c r="B29" s="163"/>
      <c r="C29" s="218"/>
      <c r="D29" s="218"/>
      <c r="E29" s="218"/>
      <c r="F29" s="328" t="s">
        <v>110</v>
      </c>
      <c r="G29" s="318">
        <v>0</v>
      </c>
      <c r="H29" s="318">
        <v>0</v>
      </c>
      <c r="I29" s="318"/>
      <c r="J29" s="318"/>
      <c r="K29" s="319"/>
      <c r="L29" s="318"/>
      <c r="M29" s="318"/>
      <c r="N29" s="318">
        <f>-M29</f>
        <v>0</v>
      </c>
      <c r="O29" s="320">
        <f t="shared" si="19"/>
        <v>0</v>
      </c>
      <c r="P29" s="320">
        <f t="shared" si="19"/>
        <v>0</v>
      </c>
      <c r="Q29" s="87"/>
    </row>
    <row r="30" spans="1:17" s="94" customFormat="1" ht="21.75" customHeight="1" hidden="1">
      <c r="A30" s="164"/>
      <c r="B30" s="164"/>
      <c r="C30" s="219"/>
      <c r="D30" s="219"/>
      <c r="E30" s="219"/>
      <c r="F30" s="328" t="s">
        <v>111</v>
      </c>
      <c r="G30" s="321">
        <v>29760451</v>
      </c>
      <c r="H30" s="321">
        <v>146808359</v>
      </c>
      <c r="I30" s="321">
        <v>106135</v>
      </c>
      <c r="J30" s="321">
        <v>14937194</v>
      </c>
      <c r="K30" s="322">
        <v>21763688</v>
      </c>
      <c r="L30" s="321">
        <v>46104418</v>
      </c>
      <c r="M30" s="321">
        <v>11554343</v>
      </c>
      <c r="N30" s="321">
        <f>-M30</f>
        <v>-11554343</v>
      </c>
      <c r="O30" s="323">
        <f t="shared" si="19"/>
        <v>19444971</v>
      </c>
      <c r="P30" s="323">
        <f t="shared" si="19"/>
        <v>74212404</v>
      </c>
      <c r="Q30" s="92"/>
    </row>
    <row r="31" spans="1:17" s="96" customFormat="1" ht="36" customHeight="1">
      <c r="A31" s="165"/>
      <c r="B31" s="165"/>
      <c r="C31" s="212"/>
      <c r="D31" s="212"/>
      <c r="E31" s="212">
        <v>2</v>
      </c>
      <c r="F31" s="328" t="s">
        <v>59</v>
      </c>
      <c r="G31" s="314">
        <f aca="true" t="shared" si="20" ref="G31:N31">G32+G33</f>
        <v>3918194905</v>
      </c>
      <c r="H31" s="314">
        <f t="shared" si="20"/>
        <v>1765336337</v>
      </c>
      <c r="I31" s="314">
        <f t="shared" si="20"/>
        <v>36628822</v>
      </c>
      <c r="J31" s="314">
        <f t="shared" si="20"/>
        <v>60843395</v>
      </c>
      <c r="K31" s="315">
        <f t="shared" si="20"/>
        <v>2329295267</v>
      </c>
      <c r="L31" s="314">
        <f t="shared" si="20"/>
        <v>946192219</v>
      </c>
      <c r="M31" s="316">
        <f t="shared" si="20"/>
        <v>217012273</v>
      </c>
      <c r="N31" s="316">
        <f t="shared" si="20"/>
        <v>-217012273</v>
      </c>
      <c r="O31" s="314">
        <f aca="true" t="shared" si="21" ref="O31:O36">G31-I31-K31+M31</f>
        <v>1769283089</v>
      </c>
      <c r="P31" s="317">
        <f aca="true" t="shared" si="22" ref="P31:P36">H31-J31-L31+N31</f>
        <v>541288450</v>
      </c>
      <c r="Q31" s="83"/>
    </row>
    <row r="32" spans="1:17" s="89" customFormat="1" ht="21.75" customHeight="1" hidden="1">
      <c r="A32" s="163"/>
      <c r="B32" s="163"/>
      <c r="C32" s="218"/>
      <c r="D32" s="218"/>
      <c r="E32" s="218"/>
      <c r="F32" s="328" t="s">
        <v>110</v>
      </c>
      <c r="G32" s="318">
        <v>0</v>
      </c>
      <c r="H32" s="318">
        <v>0</v>
      </c>
      <c r="I32" s="318"/>
      <c r="J32" s="318"/>
      <c r="K32" s="319"/>
      <c r="L32" s="318"/>
      <c r="M32" s="318"/>
      <c r="N32" s="318">
        <f>-M32</f>
        <v>0</v>
      </c>
      <c r="O32" s="320">
        <f t="shared" si="21"/>
        <v>0</v>
      </c>
      <c r="P32" s="320">
        <f t="shared" si="22"/>
        <v>0</v>
      </c>
      <c r="Q32" s="87"/>
    </row>
    <row r="33" spans="1:17" s="94" customFormat="1" ht="21.75" customHeight="1" hidden="1">
      <c r="A33" s="164"/>
      <c r="B33" s="164"/>
      <c r="C33" s="219"/>
      <c r="D33" s="219"/>
      <c r="E33" s="219"/>
      <c r="F33" s="328" t="s">
        <v>111</v>
      </c>
      <c r="G33" s="321">
        <v>3918194905</v>
      </c>
      <c r="H33" s="321">
        <v>1765336337</v>
      </c>
      <c r="I33" s="321">
        <v>36628822</v>
      </c>
      <c r="J33" s="321">
        <v>60843395</v>
      </c>
      <c r="K33" s="322">
        <v>2329295267</v>
      </c>
      <c r="L33" s="321">
        <v>946192219</v>
      </c>
      <c r="M33" s="321">
        <v>217012273</v>
      </c>
      <c r="N33" s="321">
        <f>-M33</f>
        <v>-217012273</v>
      </c>
      <c r="O33" s="323">
        <f t="shared" si="21"/>
        <v>1769283089</v>
      </c>
      <c r="P33" s="323">
        <f t="shared" si="22"/>
        <v>541288450</v>
      </c>
      <c r="Q33" s="92"/>
    </row>
    <row r="34" spans="1:17" s="96" customFormat="1" ht="36" customHeight="1">
      <c r="A34" s="165"/>
      <c r="B34" s="165"/>
      <c r="C34" s="212"/>
      <c r="D34" s="212"/>
      <c r="E34" s="212">
        <v>3</v>
      </c>
      <c r="F34" s="328" t="s">
        <v>60</v>
      </c>
      <c r="G34" s="314">
        <f aca="true" t="shared" si="23" ref="G34:N34">G35+G36</f>
        <v>0</v>
      </c>
      <c r="H34" s="314">
        <f t="shared" si="23"/>
        <v>2782000</v>
      </c>
      <c r="I34" s="314">
        <f t="shared" si="23"/>
        <v>0</v>
      </c>
      <c r="J34" s="314">
        <f t="shared" si="23"/>
        <v>0</v>
      </c>
      <c r="K34" s="315">
        <f t="shared" si="23"/>
        <v>0</v>
      </c>
      <c r="L34" s="314">
        <f t="shared" si="23"/>
        <v>2587944</v>
      </c>
      <c r="M34" s="316">
        <f t="shared" si="23"/>
        <v>0</v>
      </c>
      <c r="N34" s="316">
        <f t="shared" si="23"/>
        <v>0</v>
      </c>
      <c r="O34" s="314">
        <f t="shared" si="21"/>
        <v>0</v>
      </c>
      <c r="P34" s="317">
        <f t="shared" si="22"/>
        <v>194056</v>
      </c>
      <c r="Q34" s="83"/>
    </row>
    <row r="35" spans="1:17" s="89" customFormat="1" ht="21.75" customHeight="1" hidden="1">
      <c r="A35" s="163"/>
      <c r="B35" s="163"/>
      <c r="C35" s="218"/>
      <c r="D35" s="218"/>
      <c r="E35" s="218"/>
      <c r="F35" s="85" t="s">
        <v>24</v>
      </c>
      <c r="G35" s="318">
        <v>0</v>
      </c>
      <c r="H35" s="318">
        <v>0</v>
      </c>
      <c r="I35" s="318"/>
      <c r="J35" s="318"/>
      <c r="K35" s="319"/>
      <c r="L35" s="318"/>
      <c r="M35" s="318"/>
      <c r="N35" s="318">
        <f>-M35</f>
        <v>0</v>
      </c>
      <c r="O35" s="320">
        <f t="shared" si="21"/>
        <v>0</v>
      </c>
      <c r="P35" s="320">
        <f t="shared" si="22"/>
        <v>0</v>
      </c>
      <c r="Q35" s="87"/>
    </row>
    <row r="36" spans="1:17" s="94" customFormat="1" ht="21.75" customHeight="1" hidden="1">
      <c r="A36" s="164"/>
      <c r="B36" s="164"/>
      <c r="C36" s="219"/>
      <c r="D36" s="219"/>
      <c r="E36" s="219"/>
      <c r="F36" s="90" t="s">
        <v>14</v>
      </c>
      <c r="G36" s="321">
        <v>0</v>
      </c>
      <c r="H36" s="321">
        <v>2782000</v>
      </c>
      <c r="I36" s="321">
        <v>0</v>
      </c>
      <c r="J36" s="321">
        <v>0</v>
      </c>
      <c r="K36" s="322">
        <v>0</v>
      </c>
      <c r="L36" s="321">
        <v>2587944</v>
      </c>
      <c r="M36" s="321">
        <v>0</v>
      </c>
      <c r="N36" s="321">
        <f>-M36</f>
        <v>0</v>
      </c>
      <c r="O36" s="323">
        <f t="shared" si="21"/>
        <v>0</v>
      </c>
      <c r="P36" s="323">
        <f t="shared" si="22"/>
        <v>194056</v>
      </c>
      <c r="Q36" s="92"/>
    </row>
    <row r="37" spans="1:17" s="97" customFormat="1" ht="21" customHeight="1">
      <c r="A37" s="165"/>
      <c r="B37" s="165">
        <v>3</v>
      </c>
      <c r="C37" s="212"/>
      <c r="D37" s="212"/>
      <c r="E37" s="212"/>
      <c r="F37" s="59" t="s">
        <v>61</v>
      </c>
      <c r="G37" s="297">
        <f>G41</f>
        <v>18138746</v>
      </c>
      <c r="H37" s="297">
        <f aca="true" t="shared" si="24" ref="H37:P37">H41</f>
        <v>11684887</v>
      </c>
      <c r="I37" s="297">
        <f t="shared" si="24"/>
        <v>10888176</v>
      </c>
      <c r="J37" s="297">
        <f t="shared" si="24"/>
        <v>6382927</v>
      </c>
      <c r="K37" s="298">
        <f t="shared" si="24"/>
        <v>7459949</v>
      </c>
      <c r="L37" s="297">
        <f t="shared" si="24"/>
        <v>5092581</v>
      </c>
      <c r="M37" s="299">
        <f t="shared" si="24"/>
        <v>209379</v>
      </c>
      <c r="N37" s="299">
        <f t="shared" si="24"/>
        <v>-209379</v>
      </c>
      <c r="O37" s="297">
        <f t="shared" si="24"/>
        <v>0</v>
      </c>
      <c r="P37" s="300">
        <f t="shared" si="24"/>
        <v>0</v>
      </c>
      <c r="Q37" s="61"/>
    </row>
    <row r="38" spans="1:16" s="68" customFormat="1" ht="21.75" customHeight="1" hidden="1">
      <c r="A38" s="63"/>
      <c r="B38" s="213"/>
      <c r="C38" s="214"/>
      <c r="D38" s="214"/>
      <c r="E38" s="214"/>
      <c r="F38" s="64" t="s">
        <v>22</v>
      </c>
      <c r="G38" s="301">
        <f aca="true" t="shared" si="25" ref="G38:P38">SUM(G39:G40)</f>
        <v>18138746</v>
      </c>
      <c r="H38" s="301">
        <f t="shared" si="25"/>
        <v>11684887</v>
      </c>
      <c r="I38" s="301">
        <f t="shared" si="25"/>
        <v>10888176</v>
      </c>
      <c r="J38" s="301">
        <f t="shared" si="25"/>
        <v>6382927</v>
      </c>
      <c r="K38" s="302">
        <f t="shared" si="25"/>
        <v>7459949</v>
      </c>
      <c r="L38" s="301">
        <f t="shared" si="25"/>
        <v>5092581</v>
      </c>
      <c r="M38" s="301">
        <f t="shared" si="25"/>
        <v>209379</v>
      </c>
      <c r="N38" s="301">
        <f t="shared" si="25"/>
        <v>-209379</v>
      </c>
      <c r="O38" s="301">
        <f t="shared" si="25"/>
        <v>0</v>
      </c>
      <c r="P38" s="303">
        <f t="shared" si="25"/>
        <v>0</v>
      </c>
    </row>
    <row r="39" spans="1:17" s="73" customFormat="1" ht="21.75" customHeight="1" hidden="1">
      <c r="A39" s="161"/>
      <c r="B39" s="161"/>
      <c r="C39" s="215"/>
      <c r="D39" s="215"/>
      <c r="E39" s="215"/>
      <c r="F39" s="69" t="s">
        <v>23</v>
      </c>
      <c r="G39" s="304">
        <f>G45+G48+G51</f>
        <v>0</v>
      </c>
      <c r="H39" s="304">
        <f aca="true" t="shared" si="26" ref="H39:N39">H45+H48+H51</f>
        <v>0</v>
      </c>
      <c r="I39" s="304">
        <f t="shared" si="26"/>
        <v>0</v>
      </c>
      <c r="J39" s="304">
        <f t="shared" si="26"/>
        <v>0</v>
      </c>
      <c r="K39" s="305">
        <f t="shared" si="26"/>
        <v>0</v>
      </c>
      <c r="L39" s="304">
        <f t="shared" si="26"/>
        <v>0</v>
      </c>
      <c r="M39" s="304">
        <f t="shared" si="26"/>
        <v>0</v>
      </c>
      <c r="N39" s="304">
        <f t="shared" si="26"/>
        <v>0</v>
      </c>
      <c r="O39" s="304">
        <f>G39-I39-K39+M39</f>
        <v>0</v>
      </c>
      <c r="P39" s="306">
        <f>H39-J39-L39+N39</f>
        <v>0</v>
      </c>
      <c r="Q39" s="71"/>
    </row>
    <row r="40" spans="1:17" s="78" customFormat="1" ht="21.75" customHeight="1" hidden="1">
      <c r="A40" s="162"/>
      <c r="B40" s="162"/>
      <c r="C40" s="216"/>
      <c r="D40" s="216"/>
      <c r="E40" s="216"/>
      <c r="F40" s="74" t="s">
        <v>25</v>
      </c>
      <c r="G40" s="307">
        <f>G46+G49+G52</f>
        <v>18138746</v>
      </c>
      <c r="H40" s="307">
        <f aca="true" t="shared" si="27" ref="H40:N40">H46+H49+H52</f>
        <v>11684887</v>
      </c>
      <c r="I40" s="307">
        <f t="shared" si="27"/>
        <v>10888176</v>
      </c>
      <c r="J40" s="307">
        <f t="shared" si="27"/>
        <v>6382927</v>
      </c>
      <c r="K40" s="308">
        <f t="shared" si="27"/>
        <v>7459949</v>
      </c>
      <c r="L40" s="307">
        <f t="shared" si="27"/>
        <v>5092581</v>
      </c>
      <c r="M40" s="307">
        <f t="shared" si="27"/>
        <v>209379</v>
      </c>
      <c r="N40" s="307">
        <f t="shared" si="27"/>
        <v>-209379</v>
      </c>
      <c r="O40" s="307">
        <f>G40-I40-K40+M40</f>
        <v>0</v>
      </c>
      <c r="P40" s="309">
        <f>H40-J40-L40+N40</f>
        <v>0</v>
      </c>
      <c r="Q40" s="76"/>
    </row>
    <row r="41" spans="1:17" s="37" customFormat="1" ht="21" customHeight="1">
      <c r="A41" s="160"/>
      <c r="B41" s="160"/>
      <c r="C41" s="217">
        <v>1</v>
      </c>
      <c r="D41" s="217"/>
      <c r="E41" s="217"/>
      <c r="F41" s="79" t="s">
        <v>62</v>
      </c>
      <c r="G41" s="310">
        <f aca="true" t="shared" si="28" ref="G41:P42">G42</f>
        <v>18138746</v>
      </c>
      <c r="H41" s="310">
        <f t="shared" si="28"/>
        <v>11684887</v>
      </c>
      <c r="I41" s="310">
        <f t="shared" si="28"/>
        <v>10888176</v>
      </c>
      <c r="J41" s="310">
        <f t="shared" si="28"/>
        <v>6382927</v>
      </c>
      <c r="K41" s="311">
        <f t="shared" si="28"/>
        <v>7459949</v>
      </c>
      <c r="L41" s="310">
        <f t="shared" si="28"/>
        <v>5092581</v>
      </c>
      <c r="M41" s="312">
        <f t="shared" si="28"/>
        <v>209379</v>
      </c>
      <c r="N41" s="312">
        <f t="shared" si="28"/>
        <v>-209379</v>
      </c>
      <c r="O41" s="310">
        <f t="shared" si="28"/>
        <v>0</v>
      </c>
      <c r="P41" s="313">
        <f t="shared" si="28"/>
        <v>0</v>
      </c>
      <c r="Q41" s="32"/>
    </row>
    <row r="42" spans="1:17" s="37" customFormat="1" ht="21" customHeight="1">
      <c r="A42" s="160"/>
      <c r="B42" s="160"/>
      <c r="C42" s="217"/>
      <c r="D42" s="217"/>
      <c r="E42" s="217"/>
      <c r="F42" s="185" t="s">
        <v>31</v>
      </c>
      <c r="G42" s="310">
        <f t="shared" si="28"/>
        <v>18138746</v>
      </c>
      <c r="H42" s="310">
        <f t="shared" si="28"/>
        <v>11684887</v>
      </c>
      <c r="I42" s="310">
        <f t="shared" si="28"/>
        <v>10888176</v>
      </c>
      <c r="J42" s="310">
        <f t="shared" si="28"/>
        <v>6382927</v>
      </c>
      <c r="K42" s="311">
        <f t="shared" si="28"/>
        <v>7459949</v>
      </c>
      <c r="L42" s="310">
        <f t="shared" si="28"/>
        <v>5092581</v>
      </c>
      <c r="M42" s="312">
        <f t="shared" si="28"/>
        <v>209379</v>
      </c>
      <c r="N42" s="312">
        <f t="shared" si="28"/>
        <v>-209379</v>
      </c>
      <c r="O42" s="310">
        <f t="shared" si="28"/>
        <v>0</v>
      </c>
      <c r="P42" s="313">
        <f t="shared" si="28"/>
        <v>0</v>
      </c>
      <c r="Q42" s="32"/>
    </row>
    <row r="43" spans="1:17" s="95" customFormat="1" ht="21" customHeight="1">
      <c r="A43" s="160"/>
      <c r="B43" s="160"/>
      <c r="C43" s="217"/>
      <c r="D43" s="217">
        <v>1</v>
      </c>
      <c r="E43" s="217"/>
      <c r="F43" s="329" t="s">
        <v>108</v>
      </c>
      <c r="G43" s="324">
        <f>G44+G47+G50</f>
        <v>18138746</v>
      </c>
      <c r="H43" s="324">
        <f aca="true" t="shared" si="29" ref="H43:P43">H44+H47+H50</f>
        <v>11684887</v>
      </c>
      <c r="I43" s="324">
        <f t="shared" si="29"/>
        <v>10888176</v>
      </c>
      <c r="J43" s="324">
        <f t="shared" si="29"/>
        <v>6382927</v>
      </c>
      <c r="K43" s="325">
        <f t="shared" si="29"/>
        <v>7459949</v>
      </c>
      <c r="L43" s="324">
        <f t="shared" si="29"/>
        <v>5092581</v>
      </c>
      <c r="M43" s="326">
        <f t="shared" si="29"/>
        <v>209379</v>
      </c>
      <c r="N43" s="326">
        <f t="shared" si="29"/>
        <v>-209379</v>
      </c>
      <c r="O43" s="324">
        <f t="shared" si="29"/>
        <v>0</v>
      </c>
      <c r="P43" s="327">
        <f t="shared" si="29"/>
        <v>0</v>
      </c>
      <c r="Q43" s="35"/>
    </row>
    <row r="44" spans="1:17" s="96" customFormat="1" ht="21" customHeight="1" hidden="1">
      <c r="A44" s="165"/>
      <c r="B44" s="165"/>
      <c r="C44" s="212"/>
      <c r="D44" s="212"/>
      <c r="E44" s="212">
        <v>1</v>
      </c>
      <c r="F44" s="81" t="s">
        <v>63</v>
      </c>
      <c r="G44" s="314">
        <f aca="true" t="shared" si="30" ref="G44:N44">G45+G46</f>
        <v>0</v>
      </c>
      <c r="H44" s="314">
        <f t="shared" si="30"/>
        <v>0</v>
      </c>
      <c r="I44" s="314">
        <f t="shared" si="30"/>
        <v>0</v>
      </c>
      <c r="J44" s="314">
        <f t="shared" si="30"/>
        <v>0</v>
      </c>
      <c r="K44" s="315">
        <f t="shared" si="30"/>
        <v>0</v>
      </c>
      <c r="L44" s="314">
        <f t="shared" si="30"/>
        <v>0</v>
      </c>
      <c r="M44" s="316">
        <f t="shared" si="30"/>
        <v>0</v>
      </c>
      <c r="N44" s="316">
        <f t="shared" si="30"/>
        <v>0</v>
      </c>
      <c r="O44" s="314">
        <f aca="true" t="shared" si="31" ref="O44:O52">G44-I44-K44+M44</f>
        <v>0</v>
      </c>
      <c r="P44" s="317">
        <f aca="true" t="shared" si="32" ref="P44:P52">H44-J44-L44+N44</f>
        <v>0</v>
      </c>
      <c r="Q44" s="83"/>
    </row>
    <row r="45" spans="1:17" s="89" customFormat="1" ht="21.75" customHeight="1" hidden="1">
      <c r="A45" s="163"/>
      <c r="B45" s="163"/>
      <c r="C45" s="218"/>
      <c r="D45" s="218"/>
      <c r="E45" s="218"/>
      <c r="F45" s="85" t="s">
        <v>24</v>
      </c>
      <c r="G45" s="318"/>
      <c r="H45" s="318"/>
      <c r="I45" s="318"/>
      <c r="J45" s="318"/>
      <c r="K45" s="319"/>
      <c r="L45" s="318"/>
      <c r="M45" s="318"/>
      <c r="N45" s="318">
        <f>-M45</f>
        <v>0</v>
      </c>
      <c r="O45" s="320">
        <f t="shared" si="31"/>
        <v>0</v>
      </c>
      <c r="P45" s="320">
        <f t="shared" si="32"/>
        <v>0</v>
      </c>
      <c r="Q45" s="87"/>
    </row>
    <row r="46" spans="1:17" s="94" customFormat="1" ht="21.75" customHeight="1" hidden="1">
      <c r="A46" s="164"/>
      <c r="B46" s="164"/>
      <c r="C46" s="219"/>
      <c r="D46" s="219"/>
      <c r="E46" s="219"/>
      <c r="F46" s="90" t="s">
        <v>14</v>
      </c>
      <c r="G46" s="321">
        <v>0</v>
      </c>
      <c r="H46" s="321">
        <v>0</v>
      </c>
      <c r="I46" s="321">
        <v>0</v>
      </c>
      <c r="J46" s="321">
        <v>0</v>
      </c>
      <c r="K46" s="322">
        <v>0</v>
      </c>
      <c r="L46" s="321">
        <v>0</v>
      </c>
      <c r="M46" s="321">
        <v>0</v>
      </c>
      <c r="N46" s="321">
        <f>-M46</f>
        <v>0</v>
      </c>
      <c r="O46" s="323">
        <f t="shared" si="31"/>
        <v>0</v>
      </c>
      <c r="P46" s="323">
        <f t="shared" si="32"/>
        <v>0</v>
      </c>
      <c r="Q46" s="92"/>
    </row>
    <row r="47" spans="1:17" s="96" customFormat="1" ht="21" customHeight="1">
      <c r="A47" s="165"/>
      <c r="B47" s="165"/>
      <c r="C47" s="212"/>
      <c r="D47" s="212"/>
      <c r="E47" s="212">
        <v>2</v>
      </c>
      <c r="F47" s="328" t="s">
        <v>112</v>
      </c>
      <c r="G47" s="314">
        <f aca="true" t="shared" si="33" ref="G47:N47">G48+G49</f>
        <v>13699395</v>
      </c>
      <c r="H47" s="314">
        <f t="shared" si="33"/>
        <v>5195140</v>
      </c>
      <c r="I47" s="314">
        <f t="shared" si="33"/>
        <v>10888176</v>
      </c>
      <c r="J47" s="314">
        <f t="shared" si="33"/>
        <v>4238161</v>
      </c>
      <c r="K47" s="315">
        <f t="shared" si="33"/>
        <v>3020598</v>
      </c>
      <c r="L47" s="314">
        <f t="shared" si="33"/>
        <v>747600</v>
      </c>
      <c r="M47" s="316">
        <f t="shared" si="33"/>
        <v>209379</v>
      </c>
      <c r="N47" s="316">
        <f t="shared" si="33"/>
        <v>-209379</v>
      </c>
      <c r="O47" s="314">
        <f t="shared" si="31"/>
        <v>0</v>
      </c>
      <c r="P47" s="317">
        <f t="shared" si="32"/>
        <v>0</v>
      </c>
      <c r="Q47" s="83"/>
    </row>
    <row r="48" spans="1:17" s="89" customFormat="1" ht="21.75" customHeight="1" hidden="1">
      <c r="A48" s="163"/>
      <c r="B48" s="163"/>
      <c r="C48" s="218"/>
      <c r="D48" s="218"/>
      <c r="E48" s="218"/>
      <c r="F48" s="328" t="s">
        <v>113</v>
      </c>
      <c r="G48" s="318">
        <v>0</v>
      </c>
      <c r="H48" s="318">
        <v>0</v>
      </c>
      <c r="I48" s="318"/>
      <c r="J48" s="318"/>
      <c r="K48" s="319"/>
      <c r="L48" s="318"/>
      <c r="M48" s="318"/>
      <c r="N48" s="318">
        <f>-M48</f>
        <v>0</v>
      </c>
      <c r="O48" s="320">
        <f t="shared" si="31"/>
        <v>0</v>
      </c>
      <c r="P48" s="320">
        <f t="shared" si="32"/>
        <v>0</v>
      </c>
      <c r="Q48" s="87"/>
    </row>
    <row r="49" spans="1:17" s="94" customFormat="1" ht="21.75" customHeight="1" hidden="1">
      <c r="A49" s="164"/>
      <c r="B49" s="164"/>
      <c r="C49" s="219"/>
      <c r="D49" s="219"/>
      <c r="E49" s="219"/>
      <c r="F49" s="328" t="s">
        <v>114</v>
      </c>
      <c r="G49" s="321">
        <v>13699395</v>
      </c>
      <c r="H49" s="321">
        <v>5195140</v>
      </c>
      <c r="I49" s="321">
        <v>10888176</v>
      </c>
      <c r="J49" s="321">
        <v>4238161</v>
      </c>
      <c r="K49" s="322">
        <v>3020598</v>
      </c>
      <c r="L49" s="321">
        <v>747600</v>
      </c>
      <c r="M49" s="321">
        <v>209379</v>
      </c>
      <c r="N49" s="321">
        <f>-M49</f>
        <v>-209379</v>
      </c>
      <c r="O49" s="323">
        <f t="shared" si="31"/>
        <v>0</v>
      </c>
      <c r="P49" s="323">
        <f t="shared" si="32"/>
        <v>0</v>
      </c>
      <c r="Q49" s="92"/>
    </row>
    <row r="50" spans="1:17" s="96" customFormat="1" ht="21" customHeight="1">
      <c r="A50" s="165"/>
      <c r="B50" s="165"/>
      <c r="C50" s="212"/>
      <c r="D50" s="212"/>
      <c r="E50" s="212">
        <v>3</v>
      </c>
      <c r="F50" s="328" t="s">
        <v>115</v>
      </c>
      <c r="G50" s="314">
        <f aca="true" t="shared" si="34" ref="G50:N50">G51+G52</f>
        <v>4439351</v>
      </c>
      <c r="H50" s="314">
        <f t="shared" si="34"/>
        <v>6489747</v>
      </c>
      <c r="I50" s="314">
        <f t="shared" si="34"/>
        <v>0</v>
      </c>
      <c r="J50" s="314">
        <f t="shared" si="34"/>
        <v>2144766</v>
      </c>
      <c r="K50" s="315">
        <f t="shared" si="34"/>
        <v>4439351</v>
      </c>
      <c r="L50" s="314">
        <f t="shared" si="34"/>
        <v>4344981</v>
      </c>
      <c r="M50" s="316">
        <f t="shared" si="34"/>
        <v>0</v>
      </c>
      <c r="N50" s="316">
        <f t="shared" si="34"/>
        <v>0</v>
      </c>
      <c r="O50" s="314">
        <f t="shared" si="31"/>
        <v>0</v>
      </c>
      <c r="P50" s="317">
        <f t="shared" si="32"/>
        <v>0</v>
      </c>
      <c r="Q50" s="83"/>
    </row>
    <row r="51" spans="1:17" s="89" customFormat="1" ht="21.75" customHeight="1" hidden="1">
      <c r="A51" s="163"/>
      <c r="B51" s="163"/>
      <c r="C51" s="218"/>
      <c r="D51" s="218"/>
      <c r="E51" s="218"/>
      <c r="F51" s="85" t="s">
        <v>24</v>
      </c>
      <c r="G51" s="86">
        <v>0</v>
      </c>
      <c r="H51" s="86">
        <v>0</v>
      </c>
      <c r="I51" s="86"/>
      <c r="J51" s="86"/>
      <c r="K51" s="87"/>
      <c r="L51" s="86"/>
      <c r="M51" s="86"/>
      <c r="N51" s="86">
        <f>-M51</f>
        <v>0</v>
      </c>
      <c r="O51" s="88">
        <f t="shared" si="31"/>
        <v>0</v>
      </c>
      <c r="P51" s="88">
        <f t="shared" si="32"/>
        <v>0</v>
      </c>
      <c r="Q51" s="87"/>
    </row>
    <row r="52" spans="1:17" s="94" customFormat="1" ht="21.75" customHeight="1" hidden="1">
      <c r="A52" s="164"/>
      <c r="B52" s="164"/>
      <c r="C52" s="219"/>
      <c r="D52" s="219"/>
      <c r="E52" s="219"/>
      <c r="F52" s="90" t="s">
        <v>14</v>
      </c>
      <c r="G52" s="91">
        <v>4439351</v>
      </c>
      <c r="H52" s="91">
        <v>6489747</v>
      </c>
      <c r="I52" s="91">
        <v>0</v>
      </c>
      <c r="J52" s="91">
        <v>2144766</v>
      </c>
      <c r="K52" s="92">
        <v>4439351</v>
      </c>
      <c r="L52" s="91">
        <v>4344981</v>
      </c>
      <c r="M52" s="91">
        <v>0</v>
      </c>
      <c r="N52" s="91">
        <f>-M52</f>
        <v>0</v>
      </c>
      <c r="O52" s="93">
        <f t="shared" si="31"/>
        <v>0</v>
      </c>
      <c r="P52" s="93">
        <f t="shared" si="32"/>
        <v>0</v>
      </c>
      <c r="Q52" s="92"/>
    </row>
    <row r="53" spans="1:17" s="232" customFormat="1" ht="21" customHeight="1">
      <c r="A53" s="225"/>
      <c r="B53" s="225"/>
      <c r="C53" s="226"/>
      <c r="D53" s="226"/>
      <c r="E53" s="226"/>
      <c r="F53" s="227"/>
      <c r="G53" s="228"/>
      <c r="H53" s="228"/>
      <c r="I53" s="228"/>
      <c r="J53" s="228"/>
      <c r="K53" s="229"/>
      <c r="L53" s="228"/>
      <c r="M53" s="228"/>
      <c r="N53" s="228"/>
      <c r="O53" s="230"/>
      <c r="P53" s="230"/>
      <c r="Q53" s="231"/>
    </row>
    <row r="54" spans="1:17" s="232" customFormat="1" ht="21" customHeight="1">
      <c r="A54" s="225"/>
      <c r="B54" s="225"/>
      <c r="C54" s="226"/>
      <c r="D54" s="226"/>
      <c r="E54" s="226"/>
      <c r="F54" s="227"/>
      <c r="G54" s="228"/>
      <c r="H54" s="228"/>
      <c r="I54" s="228"/>
      <c r="J54" s="228"/>
      <c r="K54" s="229"/>
      <c r="L54" s="228"/>
      <c r="M54" s="228"/>
      <c r="N54" s="228"/>
      <c r="O54" s="230"/>
      <c r="P54" s="230"/>
      <c r="Q54" s="231"/>
    </row>
    <row r="55" spans="1:17" s="232" customFormat="1" ht="21" customHeight="1">
      <c r="A55" s="225"/>
      <c r="B55" s="225"/>
      <c r="C55" s="226"/>
      <c r="D55" s="226"/>
      <c r="E55" s="226"/>
      <c r="F55" s="227"/>
      <c r="G55" s="228"/>
      <c r="H55" s="228"/>
      <c r="I55" s="228"/>
      <c r="J55" s="228"/>
      <c r="K55" s="229"/>
      <c r="L55" s="228"/>
      <c r="M55" s="228"/>
      <c r="N55" s="228"/>
      <c r="O55" s="230"/>
      <c r="P55" s="230"/>
      <c r="Q55" s="231"/>
    </row>
    <row r="56" spans="1:17" s="232" customFormat="1" ht="21" customHeight="1">
      <c r="A56" s="225"/>
      <c r="B56" s="225"/>
      <c r="C56" s="226"/>
      <c r="D56" s="226"/>
      <c r="E56" s="226"/>
      <c r="F56" s="227"/>
      <c r="G56" s="228"/>
      <c r="H56" s="228"/>
      <c r="I56" s="228"/>
      <c r="J56" s="228"/>
      <c r="K56" s="229"/>
      <c r="L56" s="228"/>
      <c r="M56" s="228"/>
      <c r="N56" s="228"/>
      <c r="O56" s="230"/>
      <c r="P56" s="230"/>
      <c r="Q56" s="231"/>
    </row>
    <row r="57" spans="1:17" s="232" customFormat="1" ht="21" customHeight="1">
      <c r="A57" s="225"/>
      <c r="B57" s="225"/>
      <c r="C57" s="226"/>
      <c r="D57" s="226"/>
      <c r="E57" s="226"/>
      <c r="F57" s="227"/>
      <c r="G57" s="228"/>
      <c r="H57" s="228"/>
      <c r="I57" s="228"/>
      <c r="J57" s="228"/>
      <c r="K57" s="229"/>
      <c r="L57" s="228"/>
      <c r="M57" s="228"/>
      <c r="N57" s="228"/>
      <c r="O57" s="230"/>
      <c r="P57" s="230"/>
      <c r="Q57" s="231"/>
    </row>
    <row r="58" spans="1:17" s="232" customFormat="1" ht="21" customHeight="1">
      <c r="A58" s="225"/>
      <c r="B58" s="225"/>
      <c r="C58" s="226"/>
      <c r="D58" s="226"/>
      <c r="E58" s="226"/>
      <c r="F58" s="227"/>
      <c r="G58" s="228"/>
      <c r="H58" s="228"/>
      <c r="I58" s="228"/>
      <c r="J58" s="228"/>
      <c r="K58" s="229"/>
      <c r="L58" s="228"/>
      <c r="M58" s="228"/>
      <c r="N58" s="228"/>
      <c r="O58" s="230"/>
      <c r="P58" s="230"/>
      <c r="Q58" s="231"/>
    </row>
    <row r="59" spans="1:17" s="232" customFormat="1" ht="21" customHeight="1">
      <c r="A59" s="225"/>
      <c r="B59" s="225"/>
      <c r="C59" s="226"/>
      <c r="D59" s="226"/>
      <c r="E59" s="226"/>
      <c r="F59" s="227"/>
      <c r="G59" s="228"/>
      <c r="H59" s="228"/>
      <c r="I59" s="228"/>
      <c r="J59" s="228"/>
      <c r="K59" s="229"/>
      <c r="L59" s="228"/>
      <c r="M59" s="228"/>
      <c r="N59" s="228"/>
      <c r="O59" s="230"/>
      <c r="P59" s="230"/>
      <c r="Q59" s="231"/>
    </row>
    <row r="60" spans="1:17" s="232" customFormat="1" ht="21" customHeight="1">
      <c r="A60" s="225"/>
      <c r="B60" s="225"/>
      <c r="C60" s="226"/>
      <c r="D60" s="226"/>
      <c r="E60" s="226"/>
      <c r="F60" s="227"/>
      <c r="G60" s="228"/>
      <c r="H60" s="228"/>
      <c r="I60" s="228"/>
      <c r="J60" s="228"/>
      <c r="K60" s="229"/>
      <c r="L60" s="228"/>
      <c r="M60" s="228"/>
      <c r="N60" s="228"/>
      <c r="O60" s="230"/>
      <c r="P60" s="230"/>
      <c r="Q60" s="231"/>
    </row>
    <row r="61" spans="1:16" ht="13.5" customHeight="1" thickBot="1">
      <c r="A61" s="183"/>
      <c r="B61" s="220"/>
      <c r="C61" s="220"/>
      <c r="D61" s="220"/>
      <c r="E61" s="220"/>
      <c r="F61" s="98"/>
      <c r="G61" s="99"/>
      <c r="H61" s="99"/>
      <c r="I61" s="99"/>
      <c r="J61" s="99"/>
      <c r="K61" s="100"/>
      <c r="L61" s="99"/>
      <c r="M61" s="99"/>
      <c r="N61" s="99"/>
      <c r="O61" s="99"/>
      <c r="P61" s="101"/>
    </row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SheetLayoutView="10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55" sqref="G55"/>
    </sheetView>
  </sheetViews>
  <sheetFormatPr defaultColWidth="9.00390625" defaultRowHeight="16.5"/>
  <cols>
    <col min="1" max="1" width="3.25390625" style="17" customWidth="1"/>
    <col min="2" max="5" width="2.625" style="17" customWidth="1"/>
    <col min="6" max="6" width="22.625" style="15" customWidth="1"/>
    <col min="7" max="7" width="14.125" style="0" customWidth="1"/>
    <col min="8" max="8" width="14.625" style="0" customWidth="1"/>
    <col min="9" max="10" width="13.125" style="0" customWidth="1"/>
    <col min="11" max="16" width="14.75390625" style="0" customWidth="1"/>
  </cols>
  <sheetData>
    <row r="1" spans="1:11" s="2" customFormat="1" ht="15.75" customHeight="1">
      <c r="A1" s="156"/>
      <c r="B1" s="157"/>
      <c r="C1" s="157"/>
      <c r="D1" s="157"/>
      <c r="E1" s="157"/>
      <c r="F1" s="1"/>
      <c r="G1" s="1"/>
      <c r="H1" s="1"/>
      <c r="I1" s="1"/>
      <c r="J1" s="38" t="s">
        <v>69</v>
      </c>
      <c r="K1" s="3" t="s">
        <v>70</v>
      </c>
    </row>
    <row r="2" spans="1:11" s="5" customFormat="1" ht="25.5" customHeight="1">
      <c r="A2" s="156"/>
      <c r="B2" s="156"/>
      <c r="C2" s="156"/>
      <c r="D2" s="156"/>
      <c r="E2" s="156"/>
      <c r="F2" s="4"/>
      <c r="H2" s="255" t="s">
        <v>71</v>
      </c>
      <c r="I2" s="256"/>
      <c r="J2" s="256"/>
      <c r="K2" s="7" t="s">
        <v>72</v>
      </c>
    </row>
    <row r="3" spans="1:11" s="5" customFormat="1" ht="25.5" customHeight="1">
      <c r="A3" s="156"/>
      <c r="B3" s="156"/>
      <c r="C3" s="156"/>
      <c r="D3" s="156"/>
      <c r="E3" s="156"/>
      <c r="F3" s="4"/>
      <c r="G3" s="4"/>
      <c r="H3" s="8"/>
      <c r="J3" s="6" t="s">
        <v>73</v>
      </c>
      <c r="K3" s="7" t="s">
        <v>74</v>
      </c>
    </row>
    <row r="4" spans="1:16" s="17" customFormat="1" ht="16.5" customHeight="1" thickBot="1">
      <c r="A4" s="274"/>
      <c r="B4" s="274"/>
      <c r="C4" s="274"/>
      <c r="D4" s="274"/>
      <c r="E4" s="274"/>
      <c r="G4" s="18"/>
      <c r="J4" s="28" t="s">
        <v>75</v>
      </c>
      <c r="K4" s="20" t="s">
        <v>76</v>
      </c>
      <c r="P4" s="19" t="s">
        <v>0</v>
      </c>
    </row>
    <row r="5" spans="1:16" ht="24" customHeight="1">
      <c r="A5" s="249" t="s">
        <v>11</v>
      </c>
      <c r="B5" s="270" t="s">
        <v>77</v>
      </c>
      <c r="C5" s="271"/>
      <c r="D5" s="271"/>
      <c r="E5" s="271"/>
      <c r="F5" s="272"/>
      <c r="G5" s="268" t="s">
        <v>1</v>
      </c>
      <c r="H5" s="273"/>
      <c r="I5" s="268" t="s">
        <v>78</v>
      </c>
      <c r="J5" s="273"/>
      <c r="K5" s="269" t="s">
        <v>2</v>
      </c>
      <c r="L5" s="273"/>
      <c r="M5" s="268" t="s">
        <v>3</v>
      </c>
      <c r="N5" s="273"/>
      <c r="O5" s="268" t="s">
        <v>4</v>
      </c>
      <c r="P5" s="269"/>
    </row>
    <row r="6" spans="1:16" ht="24" customHeight="1">
      <c r="A6" s="267"/>
      <c r="B6" s="182" t="s">
        <v>5</v>
      </c>
      <c r="C6" s="182" t="s">
        <v>6</v>
      </c>
      <c r="D6" s="182" t="s">
        <v>7</v>
      </c>
      <c r="E6" s="182" t="s">
        <v>8</v>
      </c>
      <c r="F6" s="39" t="s">
        <v>79</v>
      </c>
      <c r="G6" s="39" t="s">
        <v>80</v>
      </c>
      <c r="H6" s="39" t="s">
        <v>18</v>
      </c>
      <c r="I6" s="39" t="s">
        <v>80</v>
      </c>
      <c r="J6" s="40" t="s">
        <v>18</v>
      </c>
      <c r="K6" s="41" t="s">
        <v>80</v>
      </c>
      <c r="L6" s="39" t="s">
        <v>18</v>
      </c>
      <c r="M6" s="39" t="s">
        <v>80</v>
      </c>
      <c r="N6" s="39" t="s">
        <v>18</v>
      </c>
      <c r="O6" s="39" t="s">
        <v>80</v>
      </c>
      <c r="P6" s="42" t="s">
        <v>18</v>
      </c>
    </row>
    <row r="7" spans="1:17" s="10" customFormat="1" ht="24" customHeight="1">
      <c r="A7" s="237">
        <v>95</v>
      </c>
      <c r="B7" s="238"/>
      <c r="C7" s="239"/>
      <c r="D7" s="239"/>
      <c r="E7" s="239"/>
      <c r="F7" s="168" t="s">
        <v>81</v>
      </c>
      <c r="G7" s="9">
        <f aca="true" t="shared" si="0" ref="G7:P7">G11+G21+G37</f>
        <v>3966094102</v>
      </c>
      <c r="H7" s="9">
        <f t="shared" si="0"/>
        <v>1940871008</v>
      </c>
      <c r="I7" s="9">
        <f t="shared" si="0"/>
        <v>36859077</v>
      </c>
      <c r="J7" s="30">
        <f t="shared" si="0"/>
        <v>81620624</v>
      </c>
      <c r="K7" s="29">
        <f t="shared" si="0"/>
        <v>2358518904</v>
      </c>
      <c r="L7" s="9">
        <f t="shared" si="0"/>
        <v>1014231212</v>
      </c>
      <c r="M7" s="223">
        <f t="shared" si="0"/>
        <v>228775995</v>
      </c>
      <c r="N7" s="223">
        <f t="shared" si="0"/>
        <v>-228775995</v>
      </c>
      <c r="O7" s="9">
        <f t="shared" si="0"/>
        <v>1799492116</v>
      </c>
      <c r="P7" s="43">
        <f t="shared" si="0"/>
        <v>616243177</v>
      </c>
      <c r="Q7" s="16"/>
    </row>
    <row r="8" spans="2:16" s="44" customFormat="1" ht="21" customHeight="1" hidden="1">
      <c r="B8" s="208"/>
      <c r="C8" s="209"/>
      <c r="D8" s="209"/>
      <c r="E8" s="209"/>
      <c r="F8" s="45" t="s">
        <v>82</v>
      </c>
      <c r="G8" s="46">
        <f aca="true" t="shared" si="1" ref="G8:P8">SUM(G9:G10)</f>
        <v>3966094102</v>
      </c>
      <c r="H8" s="46">
        <f t="shared" si="1"/>
        <v>1940871008</v>
      </c>
      <c r="I8" s="46">
        <f t="shared" si="1"/>
        <v>36859077</v>
      </c>
      <c r="J8" s="46">
        <f t="shared" si="1"/>
        <v>81620624</v>
      </c>
      <c r="K8" s="47">
        <f t="shared" si="1"/>
        <v>2358518904</v>
      </c>
      <c r="L8" s="46">
        <f t="shared" si="1"/>
        <v>1014231212</v>
      </c>
      <c r="M8" s="46">
        <f t="shared" si="1"/>
        <v>228775995</v>
      </c>
      <c r="N8" s="46">
        <f t="shared" si="1"/>
        <v>-228775995</v>
      </c>
      <c r="O8" s="46">
        <f t="shared" si="1"/>
        <v>1799492116</v>
      </c>
      <c r="P8" s="48">
        <f t="shared" si="1"/>
        <v>616243177</v>
      </c>
    </row>
    <row r="9" spans="1:17" s="53" customFormat="1" ht="21.75" customHeight="1" hidden="1">
      <c r="A9" s="158"/>
      <c r="B9" s="158"/>
      <c r="C9" s="210"/>
      <c r="D9" s="210"/>
      <c r="E9" s="210"/>
      <c r="F9" s="49" t="s">
        <v>83</v>
      </c>
      <c r="G9" s="50">
        <f aca="true" t="shared" si="2" ref="G9:N10">G13+G23+G39</f>
        <v>0</v>
      </c>
      <c r="H9" s="50">
        <f t="shared" si="2"/>
        <v>0</v>
      </c>
      <c r="I9" s="50">
        <f t="shared" si="2"/>
        <v>0</v>
      </c>
      <c r="J9" s="50">
        <f t="shared" si="2"/>
        <v>0</v>
      </c>
      <c r="K9" s="50">
        <f t="shared" si="2"/>
        <v>0</v>
      </c>
      <c r="L9" s="50">
        <f t="shared" si="2"/>
        <v>0</v>
      </c>
      <c r="M9" s="50">
        <f t="shared" si="2"/>
        <v>0</v>
      </c>
      <c r="N9" s="50">
        <f t="shared" si="2"/>
        <v>0</v>
      </c>
      <c r="O9" s="50">
        <f>G9-I9-K9+M9</f>
        <v>0</v>
      </c>
      <c r="P9" s="52">
        <f>H9-J9-L9+N9</f>
        <v>0</v>
      </c>
      <c r="Q9" s="51"/>
    </row>
    <row r="10" spans="1:17" s="58" customFormat="1" ht="21.75" customHeight="1" hidden="1">
      <c r="A10" s="159"/>
      <c r="B10" s="159"/>
      <c r="C10" s="211"/>
      <c r="D10" s="211"/>
      <c r="E10" s="211"/>
      <c r="F10" s="54" t="s">
        <v>84</v>
      </c>
      <c r="G10" s="55">
        <f t="shared" si="2"/>
        <v>3966094102</v>
      </c>
      <c r="H10" s="55">
        <f t="shared" si="2"/>
        <v>1940871008</v>
      </c>
      <c r="I10" s="55">
        <f t="shared" si="2"/>
        <v>36859077</v>
      </c>
      <c r="J10" s="55">
        <f t="shared" si="2"/>
        <v>81620624</v>
      </c>
      <c r="K10" s="55">
        <f t="shared" si="2"/>
        <v>2358518904</v>
      </c>
      <c r="L10" s="55">
        <f t="shared" si="2"/>
        <v>1014231212</v>
      </c>
      <c r="M10" s="55">
        <f t="shared" si="2"/>
        <v>228775995</v>
      </c>
      <c r="N10" s="55">
        <f t="shared" si="2"/>
        <v>-228775995</v>
      </c>
      <c r="O10" s="55">
        <f>G10-I10-K10+M10</f>
        <v>1799492116</v>
      </c>
      <c r="P10" s="57">
        <f>H10-J10-L10+N10</f>
        <v>616243177</v>
      </c>
      <c r="Q10" s="56"/>
    </row>
    <row r="11" spans="1:17" s="97" customFormat="1" ht="21" customHeight="1">
      <c r="A11" s="240" t="s">
        <v>85</v>
      </c>
      <c r="B11" s="241">
        <v>1</v>
      </c>
      <c r="C11" s="242"/>
      <c r="D11" s="242"/>
      <c r="E11" s="242"/>
      <c r="F11" s="59" t="s">
        <v>86</v>
      </c>
      <c r="G11" s="60">
        <f aca="true" t="shared" si="3" ref="G11:P11">G15</f>
        <v>0</v>
      </c>
      <c r="H11" s="60">
        <f t="shared" si="3"/>
        <v>14259425</v>
      </c>
      <c r="I11" s="60">
        <f t="shared" si="3"/>
        <v>0</v>
      </c>
      <c r="J11" s="60">
        <f t="shared" si="3"/>
        <v>5375</v>
      </c>
      <c r="K11" s="61">
        <f t="shared" si="3"/>
        <v>0</v>
      </c>
      <c r="L11" s="60">
        <f t="shared" si="3"/>
        <v>14254050</v>
      </c>
      <c r="M11" s="224">
        <f t="shared" si="3"/>
        <v>0</v>
      </c>
      <c r="N11" s="224">
        <f t="shared" si="3"/>
        <v>0</v>
      </c>
      <c r="O11" s="60">
        <f t="shared" si="3"/>
        <v>0</v>
      </c>
      <c r="P11" s="62">
        <f t="shared" si="3"/>
        <v>0</v>
      </c>
      <c r="Q11" s="61"/>
    </row>
    <row r="12" spans="1:16" s="68" customFormat="1" ht="21.75" customHeight="1">
      <c r="A12" s="240"/>
      <c r="B12" s="213"/>
      <c r="C12" s="214"/>
      <c r="D12" s="214"/>
      <c r="E12" s="214"/>
      <c r="F12" s="64" t="s">
        <v>87</v>
      </c>
      <c r="G12" s="65">
        <f aca="true" t="shared" si="4" ref="G12:P12">SUM(G13:G14)</f>
        <v>0</v>
      </c>
      <c r="H12" s="65">
        <f t="shared" si="4"/>
        <v>14259425</v>
      </c>
      <c r="I12" s="65">
        <f t="shared" si="4"/>
        <v>0</v>
      </c>
      <c r="J12" s="65">
        <f t="shared" si="4"/>
        <v>5375</v>
      </c>
      <c r="K12" s="66">
        <f t="shared" si="4"/>
        <v>0</v>
      </c>
      <c r="L12" s="65">
        <f t="shared" si="4"/>
        <v>14254050</v>
      </c>
      <c r="M12" s="65">
        <f t="shared" si="4"/>
        <v>0</v>
      </c>
      <c r="N12" s="65">
        <f t="shared" si="4"/>
        <v>0</v>
      </c>
      <c r="O12" s="65">
        <f t="shared" si="4"/>
        <v>0</v>
      </c>
      <c r="P12" s="67">
        <f t="shared" si="4"/>
        <v>0</v>
      </c>
    </row>
    <row r="13" spans="1:17" s="73" customFormat="1" ht="21.75" customHeight="1">
      <c r="A13" s="241"/>
      <c r="B13" s="161"/>
      <c r="C13" s="215"/>
      <c r="D13" s="215"/>
      <c r="E13" s="215"/>
      <c r="F13" s="69" t="s">
        <v>88</v>
      </c>
      <c r="G13" s="70">
        <f aca="true" t="shared" si="5" ref="G13:N14">G19</f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1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5"/>
        <v>0</v>
      </c>
      <c r="O13" s="70">
        <f>G13-I13-K13+M13</f>
        <v>0</v>
      </c>
      <c r="P13" s="72">
        <f>H13-J13-L13+N13</f>
        <v>0</v>
      </c>
      <c r="Q13" s="71"/>
    </row>
    <row r="14" spans="1:17" s="78" customFormat="1" ht="21.75" customHeight="1">
      <c r="A14" s="162"/>
      <c r="B14" s="162"/>
      <c r="C14" s="216"/>
      <c r="D14" s="216"/>
      <c r="E14" s="216"/>
      <c r="F14" s="74" t="s">
        <v>89</v>
      </c>
      <c r="G14" s="75">
        <f t="shared" si="5"/>
        <v>0</v>
      </c>
      <c r="H14" s="75">
        <f t="shared" si="5"/>
        <v>14259425</v>
      </c>
      <c r="I14" s="75">
        <f t="shared" si="5"/>
        <v>0</v>
      </c>
      <c r="J14" s="75">
        <f t="shared" si="5"/>
        <v>5375</v>
      </c>
      <c r="K14" s="76">
        <f t="shared" si="5"/>
        <v>0</v>
      </c>
      <c r="L14" s="75">
        <f t="shared" si="5"/>
        <v>14254050</v>
      </c>
      <c r="M14" s="75">
        <f t="shared" si="5"/>
        <v>0</v>
      </c>
      <c r="N14" s="75">
        <f t="shared" si="5"/>
        <v>0</v>
      </c>
      <c r="O14" s="75">
        <f>G14-I14-K14+M14</f>
        <v>0</v>
      </c>
      <c r="P14" s="77">
        <f>H14-J14-L14+N14</f>
        <v>0</v>
      </c>
      <c r="Q14" s="76"/>
    </row>
    <row r="15" spans="1:17" s="37" customFormat="1" ht="21" customHeight="1">
      <c r="A15" s="240">
        <v>96</v>
      </c>
      <c r="B15" s="240"/>
      <c r="C15" s="243">
        <v>1</v>
      </c>
      <c r="D15" s="243"/>
      <c r="E15" s="243"/>
      <c r="F15" s="79" t="s">
        <v>90</v>
      </c>
      <c r="G15" s="31">
        <f aca="true" t="shared" si="6" ref="G15:P15">G16</f>
        <v>0</v>
      </c>
      <c r="H15" s="31">
        <f t="shared" si="6"/>
        <v>14259425</v>
      </c>
      <c r="I15" s="31">
        <f t="shared" si="6"/>
        <v>0</v>
      </c>
      <c r="J15" s="31">
        <f t="shared" si="6"/>
        <v>5375</v>
      </c>
      <c r="K15" s="32">
        <f t="shared" si="6"/>
        <v>0</v>
      </c>
      <c r="L15" s="31">
        <f t="shared" si="6"/>
        <v>14254050</v>
      </c>
      <c r="M15" s="187">
        <f t="shared" si="6"/>
        <v>0</v>
      </c>
      <c r="N15" s="187">
        <f t="shared" si="6"/>
        <v>0</v>
      </c>
      <c r="O15" s="31">
        <f t="shared" si="6"/>
        <v>0</v>
      </c>
      <c r="P15" s="33">
        <f t="shared" si="6"/>
        <v>0</v>
      </c>
      <c r="Q15" s="32"/>
    </row>
    <row r="16" spans="1:17" s="37" customFormat="1" ht="21" customHeight="1">
      <c r="A16" s="240"/>
      <c r="B16" s="240"/>
      <c r="C16" s="243"/>
      <c r="D16" s="243"/>
      <c r="E16" s="243"/>
      <c r="F16" s="185" t="s">
        <v>91</v>
      </c>
      <c r="G16" s="31">
        <f aca="true" t="shared" si="7" ref="G16:P16">G18</f>
        <v>0</v>
      </c>
      <c r="H16" s="31">
        <f t="shared" si="7"/>
        <v>14259425</v>
      </c>
      <c r="I16" s="31">
        <f t="shared" si="7"/>
        <v>0</v>
      </c>
      <c r="J16" s="31">
        <f t="shared" si="7"/>
        <v>5375</v>
      </c>
      <c r="K16" s="32">
        <f t="shared" si="7"/>
        <v>0</v>
      </c>
      <c r="L16" s="31">
        <f t="shared" si="7"/>
        <v>14254050</v>
      </c>
      <c r="M16" s="187">
        <f t="shared" si="7"/>
        <v>0</v>
      </c>
      <c r="N16" s="187">
        <f t="shared" si="7"/>
        <v>0</v>
      </c>
      <c r="O16" s="31">
        <f t="shared" si="7"/>
        <v>0</v>
      </c>
      <c r="P16" s="33">
        <f t="shared" si="7"/>
        <v>0</v>
      </c>
      <c r="Q16" s="32"/>
    </row>
    <row r="17" spans="1:17" s="96" customFormat="1" ht="21" customHeight="1">
      <c r="A17" s="241"/>
      <c r="B17" s="241"/>
      <c r="C17" s="242"/>
      <c r="D17" s="242">
        <v>1</v>
      </c>
      <c r="E17" s="242"/>
      <c r="F17" s="81" t="s">
        <v>92</v>
      </c>
      <c r="G17" s="82">
        <f aca="true" t="shared" si="8" ref="G17:N18">G18+G19</f>
        <v>0</v>
      </c>
      <c r="H17" s="82">
        <f t="shared" si="8"/>
        <v>14259425</v>
      </c>
      <c r="I17" s="82">
        <f t="shared" si="8"/>
        <v>0</v>
      </c>
      <c r="J17" s="82">
        <f t="shared" si="8"/>
        <v>5375</v>
      </c>
      <c r="K17" s="83">
        <f t="shared" si="8"/>
        <v>0</v>
      </c>
      <c r="L17" s="82">
        <f t="shared" si="8"/>
        <v>14254050</v>
      </c>
      <c r="M17" s="222">
        <f t="shared" si="8"/>
        <v>0</v>
      </c>
      <c r="N17" s="222">
        <f t="shared" si="8"/>
        <v>0</v>
      </c>
      <c r="O17" s="82">
        <f aca="true" t="shared" si="9" ref="O17:P20">G17-I17-K17+M17</f>
        <v>0</v>
      </c>
      <c r="P17" s="84">
        <f t="shared" si="9"/>
        <v>0</v>
      </c>
      <c r="Q17" s="83"/>
    </row>
    <row r="18" spans="1:17" s="96" customFormat="1" ht="21" customHeight="1">
      <c r="A18" s="241"/>
      <c r="B18" s="241"/>
      <c r="C18" s="242"/>
      <c r="D18" s="242"/>
      <c r="E18" s="242">
        <v>1</v>
      </c>
      <c r="F18" s="81" t="s">
        <v>93</v>
      </c>
      <c r="G18" s="82">
        <f t="shared" si="8"/>
        <v>0</v>
      </c>
      <c r="H18" s="82">
        <f t="shared" si="8"/>
        <v>14259425</v>
      </c>
      <c r="I18" s="82">
        <f t="shared" si="8"/>
        <v>0</v>
      </c>
      <c r="J18" s="82">
        <f t="shared" si="8"/>
        <v>5375</v>
      </c>
      <c r="K18" s="83">
        <f t="shared" si="8"/>
        <v>0</v>
      </c>
      <c r="L18" s="82">
        <f t="shared" si="8"/>
        <v>14254050</v>
      </c>
      <c r="M18" s="222">
        <f t="shared" si="8"/>
        <v>0</v>
      </c>
      <c r="N18" s="222">
        <f t="shared" si="8"/>
        <v>0</v>
      </c>
      <c r="O18" s="82">
        <f t="shared" si="9"/>
        <v>0</v>
      </c>
      <c r="P18" s="84">
        <f t="shared" si="9"/>
        <v>0</v>
      </c>
      <c r="Q18" s="83"/>
    </row>
    <row r="19" spans="1:17" s="89" customFormat="1" ht="21.75" customHeight="1">
      <c r="A19" s="163"/>
      <c r="B19" s="163"/>
      <c r="C19" s="218"/>
      <c r="D19" s="218"/>
      <c r="E19" s="218"/>
      <c r="F19" s="85" t="s">
        <v>88</v>
      </c>
      <c r="G19" s="86"/>
      <c r="H19" s="86">
        <v>0</v>
      </c>
      <c r="I19" s="86"/>
      <c r="J19" s="86"/>
      <c r="K19" s="87"/>
      <c r="L19" s="86"/>
      <c r="M19" s="86"/>
      <c r="N19" s="86">
        <f>-M19</f>
        <v>0</v>
      </c>
      <c r="O19" s="88">
        <f t="shared" si="9"/>
        <v>0</v>
      </c>
      <c r="P19" s="88">
        <f t="shared" si="9"/>
        <v>0</v>
      </c>
      <c r="Q19" s="87"/>
    </row>
    <row r="20" spans="1:17" s="94" customFormat="1" ht="21.75" customHeight="1">
      <c r="A20" s="164"/>
      <c r="B20" s="164"/>
      <c r="C20" s="219"/>
      <c r="D20" s="219"/>
      <c r="E20" s="219"/>
      <c r="F20" s="90" t="s">
        <v>89</v>
      </c>
      <c r="G20" s="91">
        <v>0</v>
      </c>
      <c r="H20" s="91">
        <v>14259425</v>
      </c>
      <c r="I20" s="91"/>
      <c r="J20" s="91">
        <v>5375</v>
      </c>
      <c r="K20" s="92"/>
      <c r="L20" s="91">
        <v>14254050</v>
      </c>
      <c r="M20" s="91">
        <v>0</v>
      </c>
      <c r="N20" s="91">
        <f>-M20</f>
        <v>0</v>
      </c>
      <c r="O20" s="93">
        <f t="shared" si="9"/>
        <v>0</v>
      </c>
      <c r="P20" s="93">
        <f t="shared" si="9"/>
        <v>0</v>
      </c>
      <c r="Q20" s="92"/>
    </row>
    <row r="21" spans="1:17" s="97" customFormat="1" ht="21" customHeight="1">
      <c r="A21" s="241"/>
      <c r="B21" s="241">
        <v>2</v>
      </c>
      <c r="C21" s="242"/>
      <c r="D21" s="242"/>
      <c r="E21" s="242"/>
      <c r="F21" s="59" t="s">
        <v>94</v>
      </c>
      <c r="G21" s="60">
        <f aca="true" t="shared" si="10" ref="G21:P21">G25</f>
        <v>3947955356</v>
      </c>
      <c r="H21" s="60">
        <f t="shared" si="10"/>
        <v>1914926696</v>
      </c>
      <c r="I21" s="60">
        <f t="shared" si="10"/>
        <v>36734957</v>
      </c>
      <c r="J21" s="60">
        <f t="shared" si="10"/>
        <v>75780589</v>
      </c>
      <c r="K21" s="61">
        <f t="shared" si="10"/>
        <v>2351058955</v>
      </c>
      <c r="L21" s="60">
        <f t="shared" si="10"/>
        <v>994884581</v>
      </c>
      <c r="M21" s="224">
        <f t="shared" si="10"/>
        <v>228566616</v>
      </c>
      <c r="N21" s="224">
        <f t="shared" si="10"/>
        <v>-228566616</v>
      </c>
      <c r="O21" s="60">
        <f t="shared" si="10"/>
        <v>1788728060</v>
      </c>
      <c r="P21" s="62">
        <f t="shared" si="10"/>
        <v>615694910</v>
      </c>
      <c r="Q21" s="61"/>
    </row>
    <row r="22" spans="1:16" s="68" customFormat="1" ht="21.75" customHeight="1">
      <c r="A22" s="63"/>
      <c r="B22" s="213"/>
      <c r="C22" s="214"/>
      <c r="D22" s="214"/>
      <c r="E22" s="214"/>
      <c r="F22" s="64" t="s">
        <v>87</v>
      </c>
      <c r="G22" s="65">
        <f aca="true" t="shared" si="11" ref="G22:P22">SUM(G23:G24)</f>
        <v>3947955356</v>
      </c>
      <c r="H22" s="65">
        <f t="shared" si="11"/>
        <v>1914926696</v>
      </c>
      <c r="I22" s="65">
        <f t="shared" si="11"/>
        <v>36734957</v>
      </c>
      <c r="J22" s="65">
        <f t="shared" si="11"/>
        <v>75780589</v>
      </c>
      <c r="K22" s="66">
        <f t="shared" si="11"/>
        <v>2351058955</v>
      </c>
      <c r="L22" s="65">
        <f t="shared" si="11"/>
        <v>994884581</v>
      </c>
      <c r="M22" s="65">
        <f t="shared" si="11"/>
        <v>228566616</v>
      </c>
      <c r="N22" s="65">
        <f t="shared" si="11"/>
        <v>-228566616</v>
      </c>
      <c r="O22" s="65">
        <f t="shared" si="11"/>
        <v>1788728060</v>
      </c>
      <c r="P22" s="67">
        <f t="shared" si="11"/>
        <v>615694910</v>
      </c>
    </row>
    <row r="23" spans="1:17" s="73" customFormat="1" ht="21.75" customHeight="1">
      <c r="A23" s="161"/>
      <c r="B23" s="161"/>
      <c r="C23" s="215"/>
      <c r="D23" s="215"/>
      <c r="E23" s="215"/>
      <c r="F23" s="69" t="s">
        <v>88</v>
      </c>
      <c r="G23" s="70">
        <f aca="true" t="shared" si="12" ref="G23:N24">G29+G32+G35</f>
        <v>0</v>
      </c>
      <c r="H23" s="70">
        <f t="shared" si="12"/>
        <v>0</v>
      </c>
      <c r="I23" s="70">
        <f t="shared" si="12"/>
        <v>0</v>
      </c>
      <c r="J23" s="70">
        <f t="shared" si="12"/>
        <v>0</v>
      </c>
      <c r="K23" s="71">
        <f t="shared" si="12"/>
        <v>0</v>
      </c>
      <c r="L23" s="70">
        <f t="shared" si="12"/>
        <v>0</v>
      </c>
      <c r="M23" s="70">
        <f t="shared" si="12"/>
        <v>0</v>
      </c>
      <c r="N23" s="70">
        <f t="shared" si="12"/>
        <v>0</v>
      </c>
      <c r="O23" s="70">
        <f>G23-I23-K23+M23</f>
        <v>0</v>
      </c>
      <c r="P23" s="72">
        <f>H23-J23-L23+N23</f>
        <v>0</v>
      </c>
      <c r="Q23" s="71"/>
    </row>
    <row r="24" spans="1:17" s="78" customFormat="1" ht="21.75" customHeight="1">
      <c r="A24" s="162"/>
      <c r="B24" s="162"/>
      <c r="C24" s="216"/>
      <c r="D24" s="216"/>
      <c r="E24" s="216"/>
      <c r="F24" s="74" t="s">
        <v>89</v>
      </c>
      <c r="G24" s="75">
        <f t="shared" si="12"/>
        <v>3947955356</v>
      </c>
      <c r="H24" s="75">
        <f t="shared" si="12"/>
        <v>1914926696</v>
      </c>
      <c r="I24" s="75">
        <f t="shared" si="12"/>
        <v>36734957</v>
      </c>
      <c r="J24" s="75">
        <f t="shared" si="12"/>
        <v>75780589</v>
      </c>
      <c r="K24" s="76">
        <f t="shared" si="12"/>
        <v>2351058955</v>
      </c>
      <c r="L24" s="75">
        <f t="shared" si="12"/>
        <v>994884581</v>
      </c>
      <c r="M24" s="75">
        <f t="shared" si="12"/>
        <v>228566616</v>
      </c>
      <c r="N24" s="75">
        <f t="shared" si="12"/>
        <v>-228566616</v>
      </c>
      <c r="O24" s="75">
        <f>G24-I24-K24+M24</f>
        <v>1788728060</v>
      </c>
      <c r="P24" s="77">
        <f>H24-J24-L24+N24</f>
        <v>615694910</v>
      </c>
      <c r="Q24" s="76"/>
    </row>
    <row r="25" spans="1:17" s="37" customFormat="1" ht="21" customHeight="1">
      <c r="A25" s="240"/>
      <c r="B25" s="240"/>
      <c r="C25" s="243">
        <v>1</v>
      </c>
      <c r="D25" s="243"/>
      <c r="E25" s="243"/>
      <c r="F25" s="79" t="s">
        <v>95</v>
      </c>
      <c r="G25" s="31">
        <f aca="true" t="shared" si="13" ref="G25:P26">G26</f>
        <v>3947955356</v>
      </c>
      <c r="H25" s="31">
        <f t="shared" si="13"/>
        <v>1914926696</v>
      </c>
      <c r="I25" s="31">
        <f t="shared" si="13"/>
        <v>36734957</v>
      </c>
      <c r="J25" s="31">
        <f t="shared" si="13"/>
        <v>75780589</v>
      </c>
      <c r="K25" s="32">
        <f t="shared" si="13"/>
        <v>2351058955</v>
      </c>
      <c r="L25" s="31">
        <f t="shared" si="13"/>
        <v>994884581</v>
      </c>
      <c r="M25" s="187">
        <f t="shared" si="13"/>
        <v>228566616</v>
      </c>
      <c r="N25" s="187">
        <f t="shared" si="13"/>
        <v>-228566616</v>
      </c>
      <c r="O25" s="31">
        <f t="shared" si="13"/>
        <v>1788728060</v>
      </c>
      <c r="P25" s="33">
        <f t="shared" si="13"/>
        <v>615694910</v>
      </c>
      <c r="Q25" s="32"/>
    </row>
    <row r="26" spans="1:17" s="37" customFormat="1" ht="21" customHeight="1">
      <c r="A26" s="240"/>
      <c r="B26" s="240"/>
      <c r="C26" s="243"/>
      <c r="D26" s="243"/>
      <c r="E26" s="243"/>
      <c r="F26" s="185" t="s">
        <v>96</v>
      </c>
      <c r="G26" s="31">
        <f t="shared" si="13"/>
        <v>3947955356</v>
      </c>
      <c r="H26" s="31">
        <f t="shared" si="13"/>
        <v>1914926696</v>
      </c>
      <c r="I26" s="31">
        <f t="shared" si="13"/>
        <v>36734957</v>
      </c>
      <c r="J26" s="31">
        <f t="shared" si="13"/>
        <v>75780589</v>
      </c>
      <c r="K26" s="32">
        <f t="shared" si="13"/>
        <v>2351058955</v>
      </c>
      <c r="L26" s="31">
        <f t="shared" si="13"/>
        <v>994884581</v>
      </c>
      <c r="M26" s="187">
        <f t="shared" si="13"/>
        <v>228566616</v>
      </c>
      <c r="N26" s="187">
        <f t="shared" si="13"/>
        <v>-228566616</v>
      </c>
      <c r="O26" s="31">
        <f t="shared" si="13"/>
        <v>1788728060</v>
      </c>
      <c r="P26" s="33">
        <f t="shared" si="13"/>
        <v>615694910</v>
      </c>
      <c r="Q26" s="32"/>
    </row>
    <row r="27" spans="1:17" s="95" customFormat="1" ht="36.75" customHeight="1">
      <c r="A27" s="240"/>
      <c r="B27" s="240"/>
      <c r="C27" s="243"/>
      <c r="D27" s="243">
        <v>1</v>
      </c>
      <c r="E27" s="243"/>
      <c r="F27" s="80" t="s">
        <v>97</v>
      </c>
      <c r="G27" s="34">
        <f aca="true" t="shared" si="14" ref="G27:P27">G28+G31+G34</f>
        <v>3947955356</v>
      </c>
      <c r="H27" s="34">
        <f t="shared" si="14"/>
        <v>1914926696</v>
      </c>
      <c r="I27" s="34">
        <f t="shared" si="14"/>
        <v>36734957</v>
      </c>
      <c r="J27" s="34">
        <f t="shared" si="14"/>
        <v>75780589</v>
      </c>
      <c r="K27" s="35">
        <f t="shared" si="14"/>
        <v>2351058955</v>
      </c>
      <c r="L27" s="34">
        <f t="shared" si="14"/>
        <v>994884581</v>
      </c>
      <c r="M27" s="221">
        <f t="shared" si="14"/>
        <v>228566616</v>
      </c>
      <c r="N27" s="221">
        <f t="shared" si="14"/>
        <v>-228566616</v>
      </c>
      <c r="O27" s="34">
        <f t="shared" si="14"/>
        <v>1788728060</v>
      </c>
      <c r="P27" s="36">
        <f t="shared" si="14"/>
        <v>615694910</v>
      </c>
      <c r="Q27" s="35"/>
    </row>
    <row r="28" spans="1:17" s="96" customFormat="1" ht="21" customHeight="1">
      <c r="A28" s="241"/>
      <c r="B28" s="241"/>
      <c r="C28" s="242"/>
      <c r="D28" s="242"/>
      <c r="E28" s="242">
        <v>1</v>
      </c>
      <c r="F28" s="81" t="s">
        <v>98</v>
      </c>
      <c r="G28" s="82">
        <f aca="true" t="shared" si="15" ref="G28:N28">G29+G30</f>
        <v>29760451</v>
      </c>
      <c r="H28" s="82">
        <f t="shared" si="15"/>
        <v>146808359</v>
      </c>
      <c r="I28" s="82">
        <f t="shared" si="15"/>
        <v>106135</v>
      </c>
      <c r="J28" s="82">
        <f t="shared" si="15"/>
        <v>14937194</v>
      </c>
      <c r="K28" s="83">
        <f t="shared" si="15"/>
        <v>21763688</v>
      </c>
      <c r="L28" s="82">
        <f t="shared" si="15"/>
        <v>46104418</v>
      </c>
      <c r="M28" s="222">
        <f t="shared" si="15"/>
        <v>11554343</v>
      </c>
      <c r="N28" s="222">
        <f t="shared" si="15"/>
        <v>-11554343</v>
      </c>
      <c r="O28" s="82">
        <f aca="true" t="shared" si="16" ref="O28:O36">G28-I28-K28+M28</f>
        <v>19444971</v>
      </c>
      <c r="P28" s="84">
        <f aca="true" t="shared" si="17" ref="P28:P36">H28-J28-L28+N28</f>
        <v>74212404</v>
      </c>
      <c r="Q28" s="83"/>
    </row>
    <row r="29" spans="1:17" s="89" customFormat="1" ht="21.75" customHeight="1">
      <c r="A29" s="163"/>
      <c r="B29" s="163"/>
      <c r="C29" s="218"/>
      <c r="D29" s="218"/>
      <c r="E29" s="218"/>
      <c r="F29" s="85" t="s">
        <v>88</v>
      </c>
      <c r="G29" s="86">
        <v>0</v>
      </c>
      <c r="H29" s="86">
        <v>0</v>
      </c>
      <c r="I29" s="86"/>
      <c r="J29" s="86"/>
      <c r="K29" s="87"/>
      <c r="L29" s="86"/>
      <c r="M29" s="86"/>
      <c r="N29" s="86">
        <f>-M29</f>
        <v>0</v>
      </c>
      <c r="O29" s="88">
        <f t="shared" si="16"/>
        <v>0</v>
      </c>
      <c r="P29" s="88">
        <f t="shared" si="17"/>
        <v>0</v>
      </c>
      <c r="Q29" s="87"/>
    </row>
    <row r="30" spans="1:17" s="94" customFormat="1" ht="21.75" customHeight="1">
      <c r="A30" s="164"/>
      <c r="B30" s="164"/>
      <c r="C30" s="219"/>
      <c r="D30" s="219"/>
      <c r="E30" s="219"/>
      <c r="F30" s="90" t="s">
        <v>89</v>
      </c>
      <c r="G30" s="91">
        <v>29760451</v>
      </c>
      <c r="H30" s="91">
        <v>146808359</v>
      </c>
      <c r="I30" s="91">
        <v>106135</v>
      </c>
      <c r="J30" s="91">
        <v>14937194</v>
      </c>
      <c r="K30" s="92">
        <v>21763688</v>
      </c>
      <c r="L30" s="91">
        <v>46104418</v>
      </c>
      <c r="M30" s="91">
        <v>11554343</v>
      </c>
      <c r="N30" s="91">
        <f>-M30</f>
        <v>-11554343</v>
      </c>
      <c r="O30" s="93">
        <f t="shared" si="16"/>
        <v>19444971</v>
      </c>
      <c r="P30" s="93">
        <f t="shared" si="17"/>
        <v>74212404</v>
      </c>
      <c r="Q30" s="92"/>
    </row>
    <row r="31" spans="1:17" s="96" customFormat="1" ht="21" customHeight="1">
      <c r="A31" s="241"/>
      <c r="B31" s="241"/>
      <c r="C31" s="242"/>
      <c r="D31" s="242"/>
      <c r="E31" s="242">
        <v>2</v>
      </c>
      <c r="F31" s="81" t="s">
        <v>99</v>
      </c>
      <c r="G31" s="82">
        <f aca="true" t="shared" si="18" ref="G31:N31">G32+G33</f>
        <v>3918194905</v>
      </c>
      <c r="H31" s="82">
        <f t="shared" si="18"/>
        <v>1765336337</v>
      </c>
      <c r="I31" s="82">
        <f t="shared" si="18"/>
        <v>36628822</v>
      </c>
      <c r="J31" s="82">
        <f t="shared" si="18"/>
        <v>60843395</v>
      </c>
      <c r="K31" s="83">
        <f t="shared" si="18"/>
        <v>2329295267</v>
      </c>
      <c r="L31" s="82">
        <f t="shared" si="18"/>
        <v>946192219</v>
      </c>
      <c r="M31" s="222">
        <f t="shared" si="18"/>
        <v>217012273</v>
      </c>
      <c r="N31" s="222">
        <f t="shared" si="18"/>
        <v>-217012273</v>
      </c>
      <c r="O31" s="82">
        <f t="shared" si="16"/>
        <v>1769283089</v>
      </c>
      <c r="P31" s="84">
        <f t="shared" si="17"/>
        <v>541288450</v>
      </c>
      <c r="Q31" s="83"/>
    </row>
    <row r="32" spans="1:17" s="89" customFormat="1" ht="21.75" customHeight="1">
      <c r="A32" s="163"/>
      <c r="B32" s="163"/>
      <c r="C32" s="218"/>
      <c r="D32" s="218"/>
      <c r="E32" s="218"/>
      <c r="F32" s="85" t="s">
        <v>88</v>
      </c>
      <c r="G32" s="86">
        <v>0</v>
      </c>
      <c r="H32" s="86">
        <v>0</v>
      </c>
      <c r="I32" s="86"/>
      <c r="J32" s="86"/>
      <c r="K32" s="87"/>
      <c r="L32" s="86"/>
      <c r="M32" s="86"/>
      <c r="N32" s="86">
        <f>-M32</f>
        <v>0</v>
      </c>
      <c r="O32" s="88">
        <f t="shared" si="16"/>
        <v>0</v>
      </c>
      <c r="P32" s="88">
        <f t="shared" si="17"/>
        <v>0</v>
      </c>
      <c r="Q32" s="87"/>
    </row>
    <row r="33" spans="1:17" s="94" customFormat="1" ht="21.75" customHeight="1">
      <c r="A33" s="164"/>
      <c r="B33" s="164"/>
      <c r="C33" s="219"/>
      <c r="D33" s="219"/>
      <c r="E33" s="219"/>
      <c r="F33" s="90" t="s">
        <v>89</v>
      </c>
      <c r="G33" s="91">
        <v>3918194905</v>
      </c>
      <c r="H33" s="91">
        <v>1765336337</v>
      </c>
      <c r="I33" s="91">
        <v>36628822</v>
      </c>
      <c r="J33" s="91">
        <v>60843395</v>
      </c>
      <c r="K33" s="92">
        <v>2329295267</v>
      </c>
      <c r="L33" s="91">
        <v>946192219</v>
      </c>
      <c r="M33" s="91">
        <v>217012273</v>
      </c>
      <c r="N33" s="91">
        <f>-M33</f>
        <v>-217012273</v>
      </c>
      <c r="O33" s="93">
        <f t="shared" si="16"/>
        <v>1769283089</v>
      </c>
      <c r="P33" s="93">
        <f t="shared" si="17"/>
        <v>541288450</v>
      </c>
      <c r="Q33" s="92"/>
    </row>
    <row r="34" spans="1:17" s="96" customFormat="1" ht="21" customHeight="1">
      <c r="A34" s="241"/>
      <c r="B34" s="241"/>
      <c r="C34" s="242"/>
      <c r="D34" s="242"/>
      <c r="E34" s="242">
        <v>3</v>
      </c>
      <c r="F34" s="81" t="s">
        <v>100</v>
      </c>
      <c r="G34" s="82">
        <f aca="true" t="shared" si="19" ref="G34:N34">G35+G36</f>
        <v>0</v>
      </c>
      <c r="H34" s="82">
        <f t="shared" si="19"/>
        <v>2782000</v>
      </c>
      <c r="I34" s="82">
        <f t="shared" si="19"/>
        <v>0</v>
      </c>
      <c r="J34" s="82">
        <f t="shared" si="19"/>
        <v>0</v>
      </c>
      <c r="K34" s="83">
        <f t="shared" si="19"/>
        <v>0</v>
      </c>
      <c r="L34" s="82">
        <f t="shared" si="19"/>
        <v>2587944</v>
      </c>
      <c r="M34" s="222">
        <f t="shared" si="19"/>
        <v>0</v>
      </c>
      <c r="N34" s="222">
        <f t="shared" si="19"/>
        <v>0</v>
      </c>
      <c r="O34" s="82">
        <f t="shared" si="16"/>
        <v>0</v>
      </c>
      <c r="P34" s="84">
        <f t="shared" si="17"/>
        <v>194056</v>
      </c>
      <c r="Q34" s="83"/>
    </row>
    <row r="35" spans="1:17" s="89" customFormat="1" ht="21.75" customHeight="1">
      <c r="A35" s="163"/>
      <c r="B35" s="163"/>
      <c r="C35" s="218"/>
      <c r="D35" s="218"/>
      <c r="E35" s="218"/>
      <c r="F35" s="85" t="s">
        <v>88</v>
      </c>
      <c r="G35" s="86">
        <v>0</v>
      </c>
      <c r="H35" s="86">
        <v>0</v>
      </c>
      <c r="I35" s="86"/>
      <c r="J35" s="86"/>
      <c r="K35" s="87"/>
      <c r="L35" s="86"/>
      <c r="M35" s="86"/>
      <c r="N35" s="86">
        <f>-M35</f>
        <v>0</v>
      </c>
      <c r="O35" s="88">
        <f t="shared" si="16"/>
        <v>0</v>
      </c>
      <c r="P35" s="88">
        <f t="shared" si="17"/>
        <v>0</v>
      </c>
      <c r="Q35" s="87"/>
    </row>
    <row r="36" spans="1:17" s="94" customFormat="1" ht="21.75" customHeight="1">
      <c r="A36" s="164"/>
      <c r="B36" s="164"/>
      <c r="C36" s="219"/>
      <c r="D36" s="219"/>
      <c r="E36" s="219"/>
      <c r="F36" s="90" t="s">
        <v>89</v>
      </c>
      <c r="G36" s="91">
        <v>0</v>
      </c>
      <c r="H36" s="91">
        <v>2782000</v>
      </c>
      <c r="I36" s="91">
        <v>0</v>
      </c>
      <c r="J36" s="91">
        <v>0</v>
      </c>
      <c r="K36" s="92">
        <v>0</v>
      </c>
      <c r="L36" s="91">
        <v>2587944</v>
      </c>
      <c r="M36" s="91">
        <v>0</v>
      </c>
      <c r="N36" s="91">
        <f>-M36</f>
        <v>0</v>
      </c>
      <c r="O36" s="93">
        <f t="shared" si="16"/>
        <v>0</v>
      </c>
      <c r="P36" s="93">
        <f t="shared" si="17"/>
        <v>194056</v>
      </c>
      <c r="Q36" s="92"/>
    </row>
    <row r="37" spans="1:17" s="97" customFormat="1" ht="21" customHeight="1">
      <c r="A37" s="241"/>
      <c r="B37" s="241">
        <v>3</v>
      </c>
      <c r="C37" s="242"/>
      <c r="D37" s="242"/>
      <c r="E37" s="242"/>
      <c r="F37" s="59" t="s">
        <v>101</v>
      </c>
      <c r="G37" s="60">
        <f aca="true" t="shared" si="20" ref="G37:P37">G41</f>
        <v>18138746</v>
      </c>
      <c r="H37" s="60">
        <f t="shared" si="20"/>
        <v>11684887</v>
      </c>
      <c r="I37" s="60">
        <f t="shared" si="20"/>
        <v>124120</v>
      </c>
      <c r="J37" s="60">
        <f t="shared" si="20"/>
        <v>5834660</v>
      </c>
      <c r="K37" s="61">
        <f t="shared" si="20"/>
        <v>7459949</v>
      </c>
      <c r="L37" s="60">
        <f t="shared" si="20"/>
        <v>5092581</v>
      </c>
      <c r="M37" s="224">
        <f t="shared" si="20"/>
        <v>209379</v>
      </c>
      <c r="N37" s="224">
        <f t="shared" si="20"/>
        <v>-209379</v>
      </c>
      <c r="O37" s="60">
        <f t="shared" si="20"/>
        <v>10764056</v>
      </c>
      <c r="P37" s="62">
        <f t="shared" si="20"/>
        <v>548267</v>
      </c>
      <c r="Q37" s="61"/>
    </row>
    <row r="38" spans="1:16" s="68" customFormat="1" ht="21.75" customHeight="1">
      <c r="A38" s="63"/>
      <c r="B38" s="213"/>
      <c r="C38" s="214"/>
      <c r="D38" s="214"/>
      <c r="E38" s="214"/>
      <c r="F38" s="64" t="s">
        <v>87</v>
      </c>
      <c r="G38" s="65">
        <f aca="true" t="shared" si="21" ref="G38:P38">SUM(G39:G40)</f>
        <v>18138746</v>
      </c>
      <c r="H38" s="65">
        <f t="shared" si="21"/>
        <v>11684887</v>
      </c>
      <c r="I38" s="65">
        <f t="shared" si="21"/>
        <v>124120</v>
      </c>
      <c r="J38" s="65">
        <f t="shared" si="21"/>
        <v>5834660</v>
      </c>
      <c r="K38" s="66">
        <f t="shared" si="21"/>
        <v>7459949</v>
      </c>
      <c r="L38" s="65">
        <f t="shared" si="21"/>
        <v>5092581</v>
      </c>
      <c r="M38" s="65">
        <f t="shared" si="21"/>
        <v>209379</v>
      </c>
      <c r="N38" s="65">
        <f t="shared" si="21"/>
        <v>-209379</v>
      </c>
      <c r="O38" s="65">
        <f t="shared" si="21"/>
        <v>10764056</v>
      </c>
      <c r="P38" s="67">
        <f t="shared" si="21"/>
        <v>548267</v>
      </c>
    </row>
    <row r="39" spans="1:17" s="73" customFormat="1" ht="21.75" customHeight="1">
      <c r="A39" s="161"/>
      <c r="B39" s="161"/>
      <c r="C39" s="215"/>
      <c r="D39" s="215"/>
      <c r="E39" s="215"/>
      <c r="F39" s="69" t="s">
        <v>88</v>
      </c>
      <c r="G39" s="70">
        <f aca="true" t="shared" si="22" ref="G39:N40">G45+G48+G51</f>
        <v>0</v>
      </c>
      <c r="H39" s="70">
        <f t="shared" si="22"/>
        <v>0</v>
      </c>
      <c r="I39" s="70">
        <f t="shared" si="22"/>
        <v>0</v>
      </c>
      <c r="J39" s="70">
        <f t="shared" si="22"/>
        <v>0</v>
      </c>
      <c r="K39" s="71">
        <f t="shared" si="22"/>
        <v>0</v>
      </c>
      <c r="L39" s="70">
        <f t="shared" si="22"/>
        <v>0</v>
      </c>
      <c r="M39" s="70">
        <f t="shared" si="22"/>
        <v>0</v>
      </c>
      <c r="N39" s="70">
        <f t="shared" si="22"/>
        <v>0</v>
      </c>
      <c r="O39" s="70">
        <f>G39-I39-K39+M39</f>
        <v>0</v>
      </c>
      <c r="P39" s="72">
        <f>H39-J39-L39+N39</f>
        <v>0</v>
      </c>
      <c r="Q39" s="71"/>
    </row>
    <row r="40" spans="1:17" s="78" customFormat="1" ht="21.75" customHeight="1">
      <c r="A40" s="162"/>
      <c r="B40" s="162"/>
      <c r="C40" s="216"/>
      <c r="D40" s="216"/>
      <c r="E40" s="216"/>
      <c r="F40" s="74" t="s">
        <v>89</v>
      </c>
      <c r="G40" s="75">
        <f t="shared" si="22"/>
        <v>18138746</v>
      </c>
      <c r="H40" s="75">
        <f t="shared" si="22"/>
        <v>11684887</v>
      </c>
      <c r="I40" s="75">
        <f t="shared" si="22"/>
        <v>124120</v>
      </c>
      <c r="J40" s="75">
        <f t="shared" si="22"/>
        <v>5834660</v>
      </c>
      <c r="K40" s="76">
        <f t="shared" si="22"/>
        <v>7459949</v>
      </c>
      <c r="L40" s="75">
        <f t="shared" si="22"/>
        <v>5092581</v>
      </c>
      <c r="M40" s="75">
        <f t="shared" si="22"/>
        <v>209379</v>
      </c>
      <c r="N40" s="75">
        <f t="shared" si="22"/>
        <v>-209379</v>
      </c>
      <c r="O40" s="75">
        <f>G40-I40-K40+M40</f>
        <v>10764056</v>
      </c>
      <c r="P40" s="77">
        <f>H40-J40-L40+N40</f>
        <v>548267</v>
      </c>
      <c r="Q40" s="76"/>
    </row>
    <row r="41" spans="1:17" s="37" customFormat="1" ht="21" customHeight="1">
      <c r="A41" s="240"/>
      <c r="B41" s="240"/>
      <c r="C41" s="243">
        <v>1</v>
      </c>
      <c r="D41" s="243"/>
      <c r="E41" s="243"/>
      <c r="F41" s="79" t="s">
        <v>102</v>
      </c>
      <c r="G41" s="31">
        <f aca="true" t="shared" si="23" ref="G41:P42">G42</f>
        <v>18138746</v>
      </c>
      <c r="H41" s="31">
        <f t="shared" si="23"/>
        <v>11684887</v>
      </c>
      <c r="I41" s="31">
        <f t="shared" si="23"/>
        <v>124120</v>
      </c>
      <c r="J41" s="31">
        <f t="shared" si="23"/>
        <v>5834660</v>
      </c>
      <c r="K41" s="32">
        <f t="shared" si="23"/>
        <v>7459949</v>
      </c>
      <c r="L41" s="31">
        <f t="shared" si="23"/>
        <v>5092581</v>
      </c>
      <c r="M41" s="187">
        <f t="shared" si="23"/>
        <v>209379</v>
      </c>
      <c r="N41" s="187">
        <f t="shared" si="23"/>
        <v>-209379</v>
      </c>
      <c r="O41" s="31">
        <f t="shared" si="23"/>
        <v>10764056</v>
      </c>
      <c r="P41" s="33">
        <f t="shared" si="23"/>
        <v>548267</v>
      </c>
      <c r="Q41" s="32"/>
    </row>
    <row r="42" spans="1:17" s="37" customFormat="1" ht="21" customHeight="1">
      <c r="A42" s="240"/>
      <c r="B42" s="240"/>
      <c r="C42" s="243"/>
      <c r="D42" s="243"/>
      <c r="E42" s="243"/>
      <c r="F42" s="185" t="s">
        <v>96</v>
      </c>
      <c r="G42" s="31">
        <f t="shared" si="23"/>
        <v>18138746</v>
      </c>
      <c r="H42" s="31">
        <f t="shared" si="23"/>
        <v>11684887</v>
      </c>
      <c r="I42" s="31">
        <f t="shared" si="23"/>
        <v>124120</v>
      </c>
      <c r="J42" s="31">
        <f t="shared" si="23"/>
        <v>5834660</v>
      </c>
      <c r="K42" s="32">
        <f t="shared" si="23"/>
        <v>7459949</v>
      </c>
      <c r="L42" s="31">
        <f t="shared" si="23"/>
        <v>5092581</v>
      </c>
      <c r="M42" s="187">
        <f t="shared" si="23"/>
        <v>209379</v>
      </c>
      <c r="N42" s="187">
        <f t="shared" si="23"/>
        <v>-209379</v>
      </c>
      <c r="O42" s="31">
        <f t="shared" si="23"/>
        <v>10764056</v>
      </c>
      <c r="P42" s="33">
        <f t="shared" si="23"/>
        <v>548267</v>
      </c>
      <c r="Q42" s="32"/>
    </row>
    <row r="43" spans="1:17" s="95" customFormat="1" ht="21" customHeight="1">
      <c r="A43" s="240"/>
      <c r="B43" s="240"/>
      <c r="C43" s="243"/>
      <c r="D43" s="243">
        <v>1</v>
      </c>
      <c r="E43" s="243"/>
      <c r="F43" s="80" t="s">
        <v>103</v>
      </c>
      <c r="G43" s="34">
        <f aca="true" t="shared" si="24" ref="G43:P43">G44+G47+G50</f>
        <v>18138746</v>
      </c>
      <c r="H43" s="34">
        <f t="shared" si="24"/>
        <v>11684887</v>
      </c>
      <c r="I43" s="34">
        <f t="shared" si="24"/>
        <v>124120</v>
      </c>
      <c r="J43" s="34">
        <f t="shared" si="24"/>
        <v>5834660</v>
      </c>
      <c r="K43" s="35">
        <f t="shared" si="24"/>
        <v>7459949</v>
      </c>
      <c r="L43" s="34">
        <f t="shared" si="24"/>
        <v>5092581</v>
      </c>
      <c r="M43" s="221">
        <f t="shared" si="24"/>
        <v>209379</v>
      </c>
      <c r="N43" s="221">
        <f t="shared" si="24"/>
        <v>-209379</v>
      </c>
      <c r="O43" s="34">
        <f t="shared" si="24"/>
        <v>10764056</v>
      </c>
      <c r="P43" s="36">
        <f t="shared" si="24"/>
        <v>548267</v>
      </c>
      <c r="Q43" s="35"/>
    </row>
    <row r="44" spans="1:17" s="96" customFormat="1" ht="21" customHeight="1">
      <c r="A44" s="241"/>
      <c r="B44" s="241"/>
      <c r="C44" s="242"/>
      <c r="D44" s="242"/>
      <c r="E44" s="242">
        <v>1</v>
      </c>
      <c r="F44" s="81" t="s">
        <v>104</v>
      </c>
      <c r="G44" s="82">
        <f aca="true" t="shared" si="25" ref="G44:N44">G45+G46</f>
        <v>0</v>
      </c>
      <c r="H44" s="82">
        <f t="shared" si="25"/>
        <v>0</v>
      </c>
      <c r="I44" s="82">
        <f t="shared" si="25"/>
        <v>0</v>
      </c>
      <c r="J44" s="82">
        <f t="shared" si="25"/>
        <v>0</v>
      </c>
      <c r="K44" s="83">
        <f t="shared" si="25"/>
        <v>0</v>
      </c>
      <c r="L44" s="82">
        <f t="shared" si="25"/>
        <v>0</v>
      </c>
      <c r="M44" s="222">
        <f t="shared" si="25"/>
        <v>0</v>
      </c>
      <c r="N44" s="222">
        <f t="shared" si="25"/>
        <v>0</v>
      </c>
      <c r="O44" s="82">
        <f aca="true" t="shared" si="26" ref="O44:O52">G44-I44-K44+M44</f>
        <v>0</v>
      </c>
      <c r="P44" s="84">
        <f aca="true" t="shared" si="27" ref="P44:P52">H44-J44-L44+N44</f>
        <v>0</v>
      </c>
      <c r="Q44" s="83"/>
    </row>
    <row r="45" spans="1:17" s="89" customFormat="1" ht="21.75" customHeight="1">
      <c r="A45" s="163"/>
      <c r="B45" s="163"/>
      <c r="C45" s="218"/>
      <c r="D45" s="218"/>
      <c r="E45" s="218"/>
      <c r="F45" s="85" t="s">
        <v>88</v>
      </c>
      <c r="G45" s="86"/>
      <c r="H45" s="86"/>
      <c r="I45" s="86"/>
      <c r="J45" s="86"/>
      <c r="K45" s="87"/>
      <c r="L45" s="86"/>
      <c r="M45" s="86"/>
      <c r="N45" s="86">
        <f>-M45</f>
        <v>0</v>
      </c>
      <c r="O45" s="88">
        <f t="shared" si="26"/>
        <v>0</v>
      </c>
      <c r="P45" s="88">
        <f t="shared" si="27"/>
        <v>0</v>
      </c>
      <c r="Q45" s="87"/>
    </row>
    <row r="46" spans="1:17" s="94" customFormat="1" ht="21.75" customHeight="1">
      <c r="A46" s="164"/>
      <c r="B46" s="164"/>
      <c r="C46" s="219"/>
      <c r="D46" s="219"/>
      <c r="E46" s="219"/>
      <c r="F46" s="90" t="s">
        <v>89</v>
      </c>
      <c r="G46" s="91">
        <v>0</v>
      </c>
      <c r="H46" s="91">
        <v>0</v>
      </c>
      <c r="I46" s="91">
        <v>0</v>
      </c>
      <c r="J46" s="91">
        <v>0</v>
      </c>
      <c r="K46" s="92">
        <v>0</v>
      </c>
      <c r="L46" s="91">
        <v>0</v>
      </c>
      <c r="M46" s="91">
        <v>0</v>
      </c>
      <c r="N46" s="91">
        <f>-M46</f>
        <v>0</v>
      </c>
      <c r="O46" s="93">
        <f t="shared" si="26"/>
        <v>0</v>
      </c>
      <c r="P46" s="93">
        <f t="shared" si="27"/>
        <v>0</v>
      </c>
      <c r="Q46" s="92"/>
    </row>
    <row r="47" spans="1:17" s="96" customFormat="1" ht="21" customHeight="1">
      <c r="A47" s="241"/>
      <c r="B47" s="241"/>
      <c r="C47" s="242"/>
      <c r="D47" s="242"/>
      <c r="E47" s="242">
        <v>2</v>
      </c>
      <c r="F47" s="81" t="s">
        <v>105</v>
      </c>
      <c r="G47" s="82">
        <f aca="true" t="shared" si="28" ref="G47:N47">G48+G49</f>
        <v>13699395</v>
      </c>
      <c r="H47" s="82">
        <f t="shared" si="28"/>
        <v>5195140</v>
      </c>
      <c r="I47" s="82">
        <f t="shared" si="28"/>
        <v>124120</v>
      </c>
      <c r="J47" s="82">
        <f t="shared" si="28"/>
        <v>3689894</v>
      </c>
      <c r="K47" s="83">
        <f t="shared" si="28"/>
        <v>3020598</v>
      </c>
      <c r="L47" s="82">
        <f t="shared" si="28"/>
        <v>747600</v>
      </c>
      <c r="M47" s="222">
        <f t="shared" si="28"/>
        <v>209379</v>
      </c>
      <c r="N47" s="222">
        <f t="shared" si="28"/>
        <v>-209379</v>
      </c>
      <c r="O47" s="82">
        <f t="shared" si="26"/>
        <v>10764056</v>
      </c>
      <c r="P47" s="84">
        <f t="shared" si="27"/>
        <v>548267</v>
      </c>
      <c r="Q47" s="83"/>
    </row>
    <row r="48" spans="1:17" s="89" customFormat="1" ht="21.75" customHeight="1">
      <c r="A48" s="163"/>
      <c r="B48" s="163"/>
      <c r="C48" s="218"/>
      <c r="D48" s="218"/>
      <c r="E48" s="218"/>
      <c r="F48" s="85" t="s">
        <v>88</v>
      </c>
      <c r="G48" s="86">
        <v>0</v>
      </c>
      <c r="H48" s="86">
        <v>0</v>
      </c>
      <c r="I48" s="86"/>
      <c r="J48" s="86"/>
      <c r="K48" s="87"/>
      <c r="L48" s="86"/>
      <c r="M48" s="86"/>
      <c r="N48" s="86">
        <f>-M48</f>
        <v>0</v>
      </c>
      <c r="O48" s="88">
        <f t="shared" si="26"/>
        <v>0</v>
      </c>
      <c r="P48" s="88">
        <f t="shared" si="27"/>
        <v>0</v>
      </c>
      <c r="Q48" s="87"/>
    </row>
    <row r="49" spans="1:17" s="94" customFormat="1" ht="21.75" customHeight="1">
      <c r="A49" s="164"/>
      <c r="B49" s="164"/>
      <c r="C49" s="219"/>
      <c r="D49" s="219"/>
      <c r="E49" s="219"/>
      <c r="F49" s="90" t="s">
        <v>89</v>
      </c>
      <c r="G49" s="91">
        <v>13699395</v>
      </c>
      <c r="H49" s="91">
        <v>5195140</v>
      </c>
      <c r="I49" s="91">
        <v>124120</v>
      </c>
      <c r="J49" s="91">
        <v>3689894</v>
      </c>
      <c r="K49" s="92">
        <v>3020598</v>
      </c>
      <c r="L49" s="91">
        <v>747600</v>
      </c>
      <c r="M49" s="91">
        <v>209379</v>
      </c>
      <c r="N49" s="91">
        <f>-M49</f>
        <v>-209379</v>
      </c>
      <c r="O49" s="93">
        <f t="shared" si="26"/>
        <v>10764056</v>
      </c>
      <c r="P49" s="93">
        <f t="shared" si="27"/>
        <v>548267</v>
      </c>
      <c r="Q49" s="92"/>
    </row>
    <row r="50" spans="1:17" s="96" customFormat="1" ht="21" customHeight="1">
      <c r="A50" s="241"/>
      <c r="B50" s="241"/>
      <c r="C50" s="242"/>
      <c r="D50" s="242"/>
      <c r="E50" s="242">
        <v>3</v>
      </c>
      <c r="F50" s="81" t="s">
        <v>106</v>
      </c>
      <c r="G50" s="82">
        <f aca="true" t="shared" si="29" ref="G50:N50">G51+G52</f>
        <v>4439351</v>
      </c>
      <c r="H50" s="82">
        <f t="shared" si="29"/>
        <v>6489747</v>
      </c>
      <c r="I50" s="82">
        <f t="shared" si="29"/>
        <v>0</v>
      </c>
      <c r="J50" s="82">
        <f t="shared" si="29"/>
        <v>2144766</v>
      </c>
      <c r="K50" s="83">
        <f t="shared" si="29"/>
        <v>4439351</v>
      </c>
      <c r="L50" s="82">
        <f t="shared" si="29"/>
        <v>4344981</v>
      </c>
      <c r="M50" s="222">
        <f t="shared" si="29"/>
        <v>0</v>
      </c>
      <c r="N50" s="222">
        <f t="shared" si="29"/>
        <v>0</v>
      </c>
      <c r="O50" s="82">
        <f t="shared" si="26"/>
        <v>0</v>
      </c>
      <c r="P50" s="84">
        <f t="shared" si="27"/>
        <v>0</v>
      </c>
      <c r="Q50" s="83"/>
    </row>
    <row r="51" spans="1:17" s="89" customFormat="1" ht="21.75" customHeight="1">
      <c r="A51" s="163"/>
      <c r="B51" s="163"/>
      <c r="C51" s="218"/>
      <c r="D51" s="218"/>
      <c r="E51" s="218"/>
      <c r="F51" s="85" t="s">
        <v>88</v>
      </c>
      <c r="G51" s="86">
        <v>0</v>
      </c>
      <c r="H51" s="86">
        <v>0</v>
      </c>
      <c r="I51" s="86"/>
      <c r="J51" s="86"/>
      <c r="K51" s="87"/>
      <c r="L51" s="86"/>
      <c r="M51" s="86"/>
      <c r="N51" s="86">
        <f>-M51</f>
        <v>0</v>
      </c>
      <c r="O51" s="88">
        <f t="shared" si="26"/>
        <v>0</v>
      </c>
      <c r="P51" s="88">
        <f t="shared" si="27"/>
        <v>0</v>
      </c>
      <c r="Q51" s="87"/>
    </row>
    <row r="52" spans="1:17" s="94" customFormat="1" ht="21.75" customHeight="1">
      <c r="A52" s="164"/>
      <c r="B52" s="164"/>
      <c r="C52" s="219"/>
      <c r="D52" s="219"/>
      <c r="E52" s="219"/>
      <c r="F52" s="90" t="s">
        <v>89</v>
      </c>
      <c r="G52" s="91">
        <v>4439351</v>
      </c>
      <c r="H52" s="91">
        <v>6489747</v>
      </c>
      <c r="I52" s="91">
        <v>0</v>
      </c>
      <c r="J52" s="91">
        <v>2144766</v>
      </c>
      <c r="K52" s="92">
        <v>4439351</v>
      </c>
      <c r="L52" s="91">
        <v>4344981</v>
      </c>
      <c r="M52" s="91">
        <v>0</v>
      </c>
      <c r="N52" s="91">
        <f>-M52</f>
        <v>0</v>
      </c>
      <c r="O52" s="93">
        <f t="shared" si="26"/>
        <v>0</v>
      </c>
      <c r="P52" s="93">
        <f t="shared" si="27"/>
        <v>0</v>
      </c>
      <c r="Q52" s="92"/>
    </row>
    <row r="53" spans="1:17" s="232" customFormat="1" ht="21" customHeight="1">
      <c r="A53" s="225"/>
      <c r="B53" s="225"/>
      <c r="C53" s="226"/>
      <c r="D53" s="226"/>
      <c r="E53" s="226"/>
      <c r="F53" s="227"/>
      <c r="G53" s="228"/>
      <c r="H53" s="228"/>
      <c r="I53" s="228"/>
      <c r="J53" s="228"/>
      <c r="K53" s="229"/>
      <c r="L53" s="228"/>
      <c r="M53" s="228"/>
      <c r="N53" s="228"/>
      <c r="O53" s="230"/>
      <c r="P53" s="230"/>
      <c r="Q53" s="231"/>
    </row>
    <row r="54" spans="1:17" s="232" customFormat="1" ht="21" customHeight="1">
      <c r="A54" s="225"/>
      <c r="B54" s="225"/>
      <c r="C54" s="226"/>
      <c r="D54" s="226"/>
      <c r="E54" s="226"/>
      <c r="F54" s="227"/>
      <c r="G54" s="228"/>
      <c r="H54" s="228"/>
      <c r="I54" s="228"/>
      <c r="J54" s="228"/>
      <c r="K54" s="229"/>
      <c r="L54" s="228"/>
      <c r="M54" s="228"/>
      <c r="N54" s="228"/>
      <c r="O54" s="230"/>
      <c r="P54" s="230"/>
      <c r="Q54" s="231"/>
    </row>
    <row r="55" spans="1:17" s="232" customFormat="1" ht="21" customHeight="1">
      <c r="A55" s="225"/>
      <c r="B55" s="225"/>
      <c r="C55" s="226"/>
      <c r="D55" s="226"/>
      <c r="E55" s="226"/>
      <c r="F55" s="227"/>
      <c r="G55" s="228"/>
      <c r="H55" s="228"/>
      <c r="I55" s="228"/>
      <c r="J55" s="228"/>
      <c r="K55" s="229"/>
      <c r="L55" s="228"/>
      <c r="M55" s="228"/>
      <c r="N55" s="228"/>
      <c r="O55" s="230"/>
      <c r="P55" s="230"/>
      <c r="Q55" s="231"/>
    </row>
    <row r="56" spans="1:17" s="232" customFormat="1" ht="21" customHeight="1">
      <c r="A56" s="225"/>
      <c r="B56" s="225"/>
      <c r="C56" s="226"/>
      <c r="D56" s="226"/>
      <c r="E56" s="226"/>
      <c r="F56" s="227"/>
      <c r="G56" s="228"/>
      <c r="H56" s="228"/>
      <c r="I56" s="228"/>
      <c r="J56" s="228"/>
      <c r="K56" s="229"/>
      <c r="L56" s="228"/>
      <c r="M56" s="228"/>
      <c r="N56" s="228"/>
      <c r="O56" s="230"/>
      <c r="P56" s="230"/>
      <c r="Q56" s="231"/>
    </row>
    <row r="57" spans="1:17" s="232" customFormat="1" ht="21" customHeight="1">
      <c r="A57" s="225"/>
      <c r="B57" s="225"/>
      <c r="C57" s="226"/>
      <c r="D57" s="226"/>
      <c r="E57" s="226"/>
      <c r="F57" s="227"/>
      <c r="G57" s="228"/>
      <c r="H57" s="228"/>
      <c r="I57" s="228"/>
      <c r="J57" s="228"/>
      <c r="K57" s="229"/>
      <c r="L57" s="228"/>
      <c r="M57" s="228"/>
      <c r="N57" s="228"/>
      <c r="O57" s="230"/>
      <c r="P57" s="230"/>
      <c r="Q57" s="231"/>
    </row>
    <row r="58" spans="1:17" s="232" customFormat="1" ht="21" customHeight="1">
      <c r="A58" s="225"/>
      <c r="B58" s="225"/>
      <c r="C58" s="226"/>
      <c r="D58" s="226"/>
      <c r="E58" s="226"/>
      <c r="F58" s="227"/>
      <c r="G58" s="228"/>
      <c r="H58" s="228"/>
      <c r="I58" s="228"/>
      <c r="J58" s="228"/>
      <c r="K58" s="229"/>
      <c r="L58" s="228"/>
      <c r="M58" s="228"/>
      <c r="N58" s="228"/>
      <c r="O58" s="230"/>
      <c r="P58" s="230"/>
      <c r="Q58" s="231"/>
    </row>
    <row r="59" spans="1:17" s="232" customFormat="1" ht="21" customHeight="1">
      <c r="A59" s="225"/>
      <c r="B59" s="225"/>
      <c r="C59" s="226"/>
      <c r="D59" s="226"/>
      <c r="E59" s="226"/>
      <c r="F59" s="227"/>
      <c r="G59" s="228"/>
      <c r="H59" s="228"/>
      <c r="I59" s="228"/>
      <c r="J59" s="228"/>
      <c r="K59" s="229"/>
      <c r="L59" s="228"/>
      <c r="M59" s="228"/>
      <c r="N59" s="228"/>
      <c r="O59" s="230"/>
      <c r="P59" s="230"/>
      <c r="Q59" s="231"/>
    </row>
    <row r="60" spans="1:17" s="232" customFormat="1" ht="21" customHeight="1">
      <c r="A60" s="225"/>
      <c r="B60" s="225"/>
      <c r="C60" s="226"/>
      <c r="D60" s="226"/>
      <c r="E60" s="226"/>
      <c r="F60" s="227"/>
      <c r="G60" s="228"/>
      <c r="H60" s="228"/>
      <c r="I60" s="228"/>
      <c r="J60" s="228"/>
      <c r="K60" s="229"/>
      <c r="L60" s="228"/>
      <c r="M60" s="228"/>
      <c r="N60" s="228"/>
      <c r="O60" s="230"/>
      <c r="P60" s="230"/>
      <c r="Q60" s="231"/>
    </row>
    <row r="61" spans="1:16" ht="22.5" customHeight="1" thickBot="1">
      <c r="A61" s="244"/>
      <c r="B61" s="245"/>
      <c r="C61" s="245"/>
      <c r="D61" s="245"/>
      <c r="E61" s="245"/>
      <c r="F61" s="98"/>
      <c r="G61" s="99"/>
      <c r="H61" s="99"/>
      <c r="I61" s="99"/>
      <c r="J61" s="99"/>
      <c r="K61" s="100"/>
      <c r="L61" s="99"/>
      <c r="M61" s="99"/>
      <c r="N61" s="99"/>
      <c r="O61" s="99"/>
      <c r="P61" s="101"/>
    </row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Q111</cp:lastModifiedBy>
  <cp:lastPrinted>2010-04-25T08:37:48Z</cp:lastPrinted>
  <dcterms:created xsi:type="dcterms:W3CDTF">2005-01-20T08:06:46Z</dcterms:created>
  <dcterms:modified xsi:type="dcterms:W3CDTF">2010-04-25T08:37:51Z</dcterms:modified>
  <cp:category/>
  <cp:version/>
  <cp:contentType/>
  <cp:contentStatus/>
</cp:coreProperties>
</file>