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表6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'表6'!$A$1:$E$91</definedName>
    <definedName name="Print_Area_MI">#REF!</definedName>
    <definedName name="_xlnm.Print_Titles" localSheetId="0">'表6'!$1:$4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<sst xmlns="http://schemas.openxmlformats.org/spreadsheetml/2006/main" count="115" uniqueCount="88">
  <si>
    <t>單位：百萬元</t>
  </si>
  <si>
    <t>主管機關及基金名稱</t>
  </si>
  <si>
    <t>合          計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</si>
  <si>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</si>
  <si>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</si>
  <si>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</si>
  <si>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</si>
  <si>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</si>
  <si>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</si>
  <si>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</si>
  <si>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</si>
  <si>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</si>
  <si>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</si>
  <si>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</si>
  <si>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</si>
  <si>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</si>
  <si>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</si>
  <si>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</si>
  <si>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</si>
  <si>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</si>
  <si>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</si>
  <si>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</si>
  <si>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勞工委員會主管</t>
  </si>
  <si>
    <t>環境保護署主管</t>
  </si>
  <si>
    <t>大陸委員會主管</t>
  </si>
  <si>
    <t>1.國軍老舊營舍改建基金</t>
  </si>
  <si>
    <t>98年度營業基金以外之其他特種基金截至98年12月底實際餘絀與預算比較表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</si>
  <si>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</si>
  <si>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 xml:space="preserve">實際數
</t>
    </r>
    <r>
      <rPr>
        <sz val="12"/>
        <color indexed="8"/>
        <rFont val="Times New Roman"/>
        <family val="1"/>
      </rPr>
      <t>(2)</t>
    </r>
  </si>
  <si>
    <r>
      <t xml:space="preserve">增減數
</t>
    </r>
    <r>
      <rPr>
        <sz val="12"/>
        <color indexed="8"/>
        <rFont val="Times New Roman"/>
        <family val="1"/>
      </rPr>
      <t>(3)=(2)-(1)</t>
    </r>
  </si>
  <si>
    <r>
      <t>增減比率％</t>
    </r>
    <r>
      <rPr>
        <sz val="14"/>
        <rFont val="Times New Roman"/>
        <family val="1"/>
      </rPr>
      <t xml:space="preserve"> 
</t>
    </r>
    <r>
      <rPr>
        <sz val="12"/>
        <rFont val="Times New Roman"/>
        <family val="1"/>
      </rPr>
      <t>(4)=(3)/(1)</t>
    </r>
  </si>
  <si>
    <t>1.行政院國家發展基金</t>
  </si>
  <si>
    <t>2.營建建設基金</t>
  </si>
  <si>
    <r>
      <t>3.國民年金保險基金</t>
    </r>
    <r>
      <rPr>
        <sz val="10"/>
        <color indexed="8"/>
        <rFont val="標楷體"/>
        <family val="4"/>
      </rPr>
      <t>(註1)</t>
    </r>
  </si>
  <si>
    <r>
      <t>4.中央都市更新基金</t>
    </r>
  </si>
  <si>
    <t>5.國軍生產及服務作業基金</t>
  </si>
  <si>
    <t>6.國軍老舊眷村改建基金</t>
  </si>
  <si>
    <t>7.地方建設基金</t>
  </si>
  <si>
    <t>轉餘為絀</t>
  </si>
  <si>
    <r>
      <t>8.國立大學校院校務基金</t>
    </r>
    <r>
      <rPr>
        <sz val="10"/>
        <rFont val="標楷體"/>
        <family val="4"/>
      </rPr>
      <t>(52單位彙總數)</t>
    </r>
  </si>
  <si>
    <t>9.國立臺灣大學附設醫院作業基金</t>
  </si>
  <si>
    <t>10.國立成功大學附設醫院作業基金</t>
  </si>
  <si>
    <t>11.國立陽明大學附設醫院作業基金</t>
  </si>
  <si>
    <t>12.國立社教機構作業基金</t>
  </si>
  <si>
    <t>13.國立高級中等學校校務基金</t>
  </si>
  <si>
    <t>14.法務部監所作業基金</t>
  </si>
  <si>
    <t>15.經濟作業基金</t>
  </si>
  <si>
    <t>16.水資源作業基金</t>
  </si>
  <si>
    <t>17.交通作業基金</t>
  </si>
  <si>
    <t>18.國軍退除役官兵安置基金</t>
  </si>
  <si>
    <t>反絀為餘</t>
  </si>
  <si>
    <t>19.榮民醫療作業基金</t>
  </si>
  <si>
    <t>20.科學工業園區管理局作業基金</t>
  </si>
  <si>
    <t>21.農業作業基金</t>
  </si>
  <si>
    <t>22.醫療藥品基金</t>
  </si>
  <si>
    <t>23.管制藥品管理局製藥工廠作業基金</t>
  </si>
  <si>
    <t>24.故宮文物藝術發展基金</t>
  </si>
  <si>
    <t>25.原住民族綜合發展基金</t>
  </si>
  <si>
    <t>2.離島建設基金</t>
  </si>
  <si>
    <t>3.行政院公營事業民營化基金</t>
  </si>
  <si>
    <t>已達成</t>
  </si>
  <si>
    <t>4.社會福利基金</t>
  </si>
  <si>
    <t>5.外籍配偶照顧輔導基金</t>
  </si>
  <si>
    <t>6.研發替代役基金</t>
  </si>
  <si>
    <t>7.警察消防海巡空勤人員及協勤民力安全基金</t>
  </si>
  <si>
    <t>8.學產基金</t>
  </si>
  <si>
    <t>9.經濟特別收入基金</t>
  </si>
  <si>
    <t>10.核能發電後端營運基金</t>
  </si>
  <si>
    <t>11.地方產業發展基金</t>
  </si>
  <si>
    <t>12.航港建設基金</t>
  </si>
  <si>
    <t>原子能委員會主管</t>
  </si>
  <si>
    <t>13.核子事故緊急應變基金</t>
  </si>
  <si>
    <t>14.農業特別收入基金</t>
  </si>
  <si>
    <t>15.就業安定基金</t>
  </si>
  <si>
    <t>16.健康照護基金</t>
  </si>
  <si>
    <t>17.環境保護基金</t>
  </si>
  <si>
    <t>18.中華發展基金</t>
  </si>
  <si>
    <t>新聞局主管</t>
  </si>
  <si>
    <t>19.有線廣播電視事業發展基金</t>
  </si>
  <si>
    <t>金融監督管理委員會主管</t>
  </si>
  <si>
    <t>20.金融監督管理基金</t>
  </si>
  <si>
    <t>21.行政院金融重建基金</t>
  </si>
  <si>
    <t>國家通訊傳播管理委員會主管</t>
  </si>
  <si>
    <t>22.通訊傳播監督管理基金</t>
  </si>
  <si>
    <t>資本計畫基金</t>
  </si>
  <si>
    <t>註：1.國民年金保險基金於97年10月1日開辦，依國民年金法等規定，以收支結餘（短絀）悉數分別列入提存（收回）責任準備及提存（收回）安全準備，故</t>
  </si>
  <si>
    <t xml:space="preserve">      無列數。</t>
  </si>
  <si>
    <t xml:space="preserve">    2.本表數據係以新臺幣百萬元為單位及經四捨五入處理後列計，若有數據但未達百萬元者，則以”-“符號表示；另百分比欄位係以採計至元為單位核算。  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</si>
</sst>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  <numFmt numFmtId="227" formatCode="#,###\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8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3" fillId="0" borderId="0" xfId="19" applyFont="1" applyAlignment="1">
      <alignment horizontal="right"/>
      <protection/>
    </xf>
    <xf numFmtId="0" fontId="14" fillId="0" borderId="2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4" fillId="0" borderId="3" xfId="19" applyFont="1" applyBorder="1" applyAlignment="1">
      <alignment horizontal="center" vertical="center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top" wrapText="1"/>
      <protection/>
    </xf>
    <xf numFmtId="3" fontId="18" fillId="0" borderId="1" xfId="19" applyNumberFormat="1" applyFont="1" applyBorder="1">
      <alignment vertical="top"/>
      <protection/>
    </xf>
    <xf numFmtId="184" fontId="18" fillId="0" borderId="1" xfId="19" applyNumberFormat="1" applyFont="1" applyBorder="1">
      <alignment vertical="top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vertical="top" wrapText="1"/>
      <protection/>
    </xf>
    <xf numFmtId="0" fontId="17" fillId="0" borderId="1" xfId="19" applyFont="1" applyBorder="1" applyAlignment="1">
      <alignment horizontal="left" vertical="top" wrapText="1" indent="1"/>
      <protection/>
    </xf>
    <xf numFmtId="0" fontId="14" fillId="0" borderId="1" xfId="19" applyFont="1" applyBorder="1" applyAlignment="1">
      <alignment horizontal="left" vertical="top" wrapText="1" indent="1"/>
      <protection/>
    </xf>
    <xf numFmtId="3" fontId="20" fillId="0" borderId="1" xfId="19" applyNumberFormat="1" applyFont="1" applyBorder="1">
      <alignment vertical="top"/>
      <protection/>
    </xf>
    <xf numFmtId="184" fontId="20" fillId="0" borderId="1" xfId="19" applyNumberFormat="1" applyFont="1" applyBorder="1">
      <alignment vertical="top"/>
      <protection/>
    </xf>
    <xf numFmtId="0" fontId="12" fillId="0" borderId="0" xfId="19" applyFont="1" applyBorder="1">
      <alignment vertical="top"/>
      <protection/>
    </xf>
    <xf numFmtId="182" fontId="20" fillId="0" borderId="1" xfId="19" applyNumberFormat="1" applyFont="1" applyBorder="1">
      <alignment vertical="top"/>
      <protection/>
    </xf>
    <xf numFmtId="184" fontId="14" fillId="0" borderId="1" xfId="19" applyNumberFormat="1" applyFont="1" applyBorder="1" applyAlignment="1">
      <alignment horizontal="right" vertical="top"/>
      <protection/>
    </xf>
    <xf numFmtId="184" fontId="17" fillId="0" borderId="1" xfId="19" applyNumberFormat="1" applyFont="1" applyBorder="1" applyAlignment="1">
      <alignment horizontal="right" vertical="top"/>
      <protection/>
    </xf>
    <xf numFmtId="0" fontId="22" fillId="0" borderId="1" xfId="19" applyFont="1" applyBorder="1" applyAlignment="1">
      <alignment horizontal="left" vertical="top" wrapText="1" indent="1"/>
      <protection/>
    </xf>
    <xf numFmtId="3" fontId="16" fillId="0" borderId="1" xfId="19" applyNumberFormat="1" applyFont="1" applyBorder="1">
      <alignment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82" fontId="18" fillId="0" borderId="1" xfId="19" applyNumberFormat="1" applyFont="1" applyBorder="1">
      <alignment vertical="top"/>
      <protection/>
    </xf>
    <xf numFmtId="0" fontId="14" fillId="0" borderId="1" xfId="19" applyFont="1" applyFill="1" applyBorder="1" applyAlignment="1">
      <alignment horizontal="left" vertical="top" wrapText="1" indent="1"/>
      <protection/>
    </xf>
    <xf numFmtId="3" fontId="20" fillId="0" borderId="1" xfId="19" applyNumberFormat="1" applyFont="1" applyFill="1" applyBorder="1">
      <alignment vertical="top"/>
      <protection/>
    </xf>
    <xf numFmtId="3" fontId="16" fillId="0" borderId="1" xfId="19" applyNumberFormat="1" applyFont="1" applyFill="1" applyBorder="1">
      <alignment vertical="top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227" fontId="20" fillId="0" borderId="1" xfId="19" applyNumberFormat="1" applyFont="1" applyBorder="1">
      <alignment vertical="top"/>
      <protection/>
    </xf>
    <xf numFmtId="0" fontId="26" fillId="0" borderId="4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2" fillId="0" borderId="0" xfId="19" applyFont="1" applyAlignment="1">
      <alignment horizontal="right" vertical="top"/>
      <protection/>
    </xf>
    <xf numFmtId="41" fontId="12" fillId="0" borderId="0" xfId="19" applyNumberFormat="1" applyFont="1">
      <alignment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B6" sqref="B6"/>
    </sheetView>
  </sheetViews>
  <sheetFormatPr defaultColWidth="9.00390625" defaultRowHeight="16.5"/>
  <cols>
    <col min="1" max="1" width="54.00390625" style="4" customWidth="1"/>
    <col min="2" max="4" width="20.625" style="4" customWidth="1"/>
    <col min="5" max="5" width="20.625" style="43" customWidth="1"/>
    <col min="6" max="6" width="2.25390625" style="4" customWidth="1"/>
    <col min="7" max="16384" width="5.875" style="4" customWidth="1"/>
  </cols>
  <sheetData>
    <row r="1" spans="1:5" ht="27.75" customHeight="1">
      <c r="A1" s="1" t="s">
        <v>26</v>
      </c>
      <c r="B1" s="2"/>
      <c r="C1" s="2"/>
      <c r="D1" s="2"/>
      <c r="E1" s="3"/>
    </row>
    <row r="2" ht="13.5" customHeight="1">
      <c r="E2" s="5" t="s">
        <v>0</v>
      </c>
    </row>
    <row r="3" spans="1:6" s="9" customFormat="1" ht="20.25" customHeight="1">
      <c r="A3" s="6" t="s">
        <v>1</v>
      </c>
      <c r="B3" s="7" t="s">
        <v>27</v>
      </c>
      <c r="C3" s="7" t="s">
        <v>28</v>
      </c>
      <c r="D3" s="7" t="s">
        <v>29</v>
      </c>
      <c r="E3" s="7" t="s">
        <v>30</v>
      </c>
      <c r="F3" s="8"/>
    </row>
    <row r="4" spans="1:6" s="9" customFormat="1" ht="29.25" customHeight="1">
      <c r="A4" s="10"/>
      <c r="B4" s="11"/>
      <c r="C4" s="11"/>
      <c r="D4" s="11"/>
      <c r="E4" s="11"/>
      <c r="F4" s="8"/>
    </row>
    <row r="5" spans="1:6" s="16" customFormat="1" ht="22.5" customHeight="1">
      <c r="A5" s="12" t="s">
        <v>2</v>
      </c>
      <c r="B5" s="13">
        <f>B6+B46+B49+B86</f>
        <v>59206</v>
      </c>
      <c r="C5" s="13">
        <f>C6+C46+C49+C86</f>
        <v>7070</v>
      </c>
      <c r="D5" s="13">
        <f>C5-B5</f>
        <v>-52136</v>
      </c>
      <c r="E5" s="14">
        <f>ABS(D5*100/B5)</f>
        <v>88.05864270513123</v>
      </c>
      <c r="F5" s="15"/>
    </row>
    <row r="6" spans="1:6" s="16" customFormat="1" ht="22.5" customHeight="1">
      <c r="A6" s="17" t="s">
        <v>3</v>
      </c>
      <c r="B6" s="13">
        <f>B7+B9+B13+B16+B18+B25+B27+B30+B32+B35+B37+B39+B42+B44</f>
        <v>26101</v>
      </c>
      <c r="C6" s="13">
        <f>C7+C9+C13+C16+C18+C25+C27+C30+C32+C35+C37+C39+C42+C44</f>
        <v>13680</v>
      </c>
      <c r="D6" s="13">
        <f>C6-B6</f>
        <v>-12421</v>
      </c>
      <c r="E6" s="14">
        <f>ABS(D6*100/B6)</f>
        <v>47.58821501091912</v>
      </c>
      <c r="F6" s="15"/>
    </row>
    <row r="7" spans="1:6" s="16" customFormat="1" ht="22.5" customHeight="1">
      <c r="A7" s="18" t="s">
        <v>4</v>
      </c>
      <c r="B7" s="13">
        <f>SUM(B8:B8)</f>
        <v>6345</v>
      </c>
      <c r="C7" s="13">
        <f>SUM(C8:C8)</f>
        <v>3500</v>
      </c>
      <c r="D7" s="13">
        <f aca="true" t="shared" si="0" ref="D7:D19">C7-B7</f>
        <v>-2845</v>
      </c>
      <c r="E7" s="14">
        <v>45</v>
      </c>
      <c r="F7" s="15"/>
    </row>
    <row r="8" spans="1:6" ht="22.5" customHeight="1">
      <c r="A8" s="19" t="s">
        <v>31</v>
      </c>
      <c r="B8" s="20">
        <v>6345</v>
      </c>
      <c r="C8" s="20">
        <v>3500</v>
      </c>
      <c r="D8" s="20">
        <f t="shared" si="0"/>
        <v>-2845</v>
      </c>
      <c r="E8" s="21">
        <v>45</v>
      </c>
      <c r="F8" s="22"/>
    </row>
    <row r="9" spans="1:6" s="16" customFormat="1" ht="22.5" customHeight="1">
      <c r="A9" s="18" t="s">
        <v>5</v>
      </c>
      <c r="B9" s="13">
        <f>SUM(B10:B12)</f>
        <v>1099</v>
      </c>
      <c r="C9" s="13">
        <f>SUM(C10:C12)</f>
        <v>685</v>
      </c>
      <c r="D9" s="13">
        <f>C9-B9</f>
        <v>-414</v>
      </c>
      <c r="E9" s="14">
        <v>38</v>
      </c>
      <c r="F9" s="15"/>
    </row>
    <row r="10" spans="1:6" ht="22.5" customHeight="1">
      <c r="A10" s="19" t="s">
        <v>32</v>
      </c>
      <c r="B10" s="20">
        <v>1103</v>
      </c>
      <c r="C10" s="20">
        <v>686</v>
      </c>
      <c r="D10" s="20">
        <f t="shared" si="0"/>
        <v>-417</v>
      </c>
      <c r="E10" s="21">
        <v>38</v>
      </c>
      <c r="F10" s="22"/>
    </row>
    <row r="11" spans="1:6" ht="22.5" customHeight="1">
      <c r="A11" s="19" t="s">
        <v>33</v>
      </c>
      <c r="B11" s="23">
        <v>0</v>
      </c>
      <c r="C11" s="23">
        <v>0</v>
      </c>
      <c r="D11" s="20"/>
      <c r="E11" s="24"/>
      <c r="F11" s="22"/>
    </row>
    <row r="12" spans="1:6" ht="22.5" customHeight="1">
      <c r="A12" s="19" t="s">
        <v>34</v>
      </c>
      <c r="B12" s="23">
        <v>-4</v>
      </c>
      <c r="C12" s="23">
        <v>-1</v>
      </c>
      <c r="D12" s="20">
        <f t="shared" si="0"/>
        <v>3</v>
      </c>
      <c r="E12" s="21">
        <v>64</v>
      </c>
      <c r="F12" s="22"/>
    </row>
    <row r="13" spans="1:6" s="16" customFormat="1" ht="22.5" customHeight="1">
      <c r="A13" s="18" t="s">
        <v>6</v>
      </c>
      <c r="B13" s="13">
        <f>SUM(B14:B15)</f>
        <v>-3980</v>
      </c>
      <c r="C13" s="13">
        <f>SUM(C14:C15)</f>
        <v>-1135</v>
      </c>
      <c r="D13" s="13">
        <f t="shared" si="0"/>
        <v>2845</v>
      </c>
      <c r="E13" s="14">
        <f>ABS(D13*100/B13)</f>
        <v>71.48241206030151</v>
      </c>
      <c r="F13" s="15"/>
    </row>
    <row r="14" spans="1:6" ht="22.5" customHeight="1">
      <c r="A14" s="19" t="s">
        <v>35</v>
      </c>
      <c r="B14" s="20">
        <v>1036</v>
      </c>
      <c r="C14" s="20">
        <v>3192</v>
      </c>
      <c r="D14" s="20">
        <f t="shared" si="0"/>
        <v>2156</v>
      </c>
      <c r="E14" s="21">
        <v>208</v>
      </c>
      <c r="F14" s="22"/>
    </row>
    <row r="15" spans="1:6" ht="22.5" customHeight="1">
      <c r="A15" s="19" t="s">
        <v>36</v>
      </c>
      <c r="B15" s="20">
        <v>-5016</v>
      </c>
      <c r="C15" s="20">
        <v>-4327</v>
      </c>
      <c r="D15" s="20">
        <f t="shared" si="0"/>
        <v>689</v>
      </c>
      <c r="E15" s="21">
        <v>14</v>
      </c>
      <c r="F15" s="22"/>
    </row>
    <row r="16" spans="1:6" s="16" customFormat="1" ht="22.5" customHeight="1">
      <c r="A16" s="18" t="s">
        <v>7</v>
      </c>
      <c r="B16" s="13">
        <f>SUM(B17)</f>
        <v>507</v>
      </c>
      <c r="C16" s="13">
        <f>SUM(C17)</f>
        <v>151</v>
      </c>
      <c r="D16" s="13">
        <f t="shared" si="0"/>
        <v>-356</v>
      </c>
      <c r="E16" s="14">
        <f>ABS(D16*100/B16)</f>
        <v>70.21696252465483</v>
      </c>
      <c r="F16" s="15"/>
    </row>
    <row r="17" spans="1:6" ht="22.5" customHeight="1">
      <c r="A17" s="19" t="s">
        <v>37</v>
      </c>
      <c r="B17" s="20">
        <v>507</v>
      </c>
      <c r="C17" s="20">
        <v>151</v>
      </c>
      <c r="D17" s="20">
        <f t="shared" si="0"/>
        <v>-356</v>
      </c>
      <c r="E17" s="21">
        <v>70</v>
      </c>
      <c r="F17" s="22"/>
    </row>
    <row r="18" spans="1:6" s="16" customFormat="1" ht="22.5" customHeight="1">
      <c r="A18" s="18" t="s">
        <v>8</v>
      </c>
      <c r="B18" s="13">
        <f>SUM(B19:B24)</f>
        <v>1350</v>
      </c>
      <c r="C18" s="13">
        <f>SUM(C19:C24)</f>
        <v>-6563</v>
      </c>
      <c r="D18" s="13">
        <f t="shared" si="0"/>
        <v>-7913</v>
      </c>
      <c r="E18" s="25" t="s">
        <v>38</v>
      </c>
      <c r="F18" s="15"/>
    </row>
    <row r="19" spans="1:6" s="29" customFormat="1" ht="22.5" customHeight="1">
      <c r="A19" s="26" t="s">
        <v>39</v>
      </c>
      <c r="B19" s="27">
        <v>64</v>
      </c>
      <c r="C19" s="27">
        <v>-6810</v>
      </c>
      <c r="D19" s="20">
        <f t="shared" si="0"/>
        <v>-6874</v>
      </c>
      <c r="E19" s="24" t="s">
        <v>38</v>
      </c>
      <c r="F19" s="28"/>
    </row>
    <row r="20" spans="1:6" s="31" customFormat="1" ht="22.5" customHeight="1">
      <c r="A20" s="26" t="s">
        <v>40</v>
      </c>
      <c r="B20" s="27">
        <v>1149</v>
      </c>
      <c r="C20" s="27">
        <v>1032</v>
      </c>
      <c r="D20" s="20">
        <f aca="true" t="shared" si="1" ref="D20:D84">C20-B20</f>
        <v>-117</v>
      </c>
      <c r="E20" s="21">
        <v>10</v>
      </c>
      <c r="F20" s="30"/>
    </row>
    <row r="21" spans="1:6" s="31" customFormat="1" ht="22.5" customHeight="1">
      <c r="A21" s="26" t="s">
        <v>41</v>
      </c>
      <c r="B21" s="27">
        <v>87</v>
      </c>
      <c r="C21" s="27">
        <v>320</v>
      </c>
      <c r="D21" s="20">
        <f t="shared" si="1"/>
        <v>233</v>
      </c>
      <c r="E21" s="21">
        <v>265</v>
      </c>
      <c r="F21" s="30"/>
    </row>
    <row r="22" spans="1:6" s="31" customFormat="1" ht="22.5" customHeight="1">
      <c r="A22" s="26" t="s">
        <v>42</v>
      </c>
      <c r="B22" s="27">
        <v>21</v>
      </c>
      <c r="C22" s="27">
        <v>41</v>
      </c>
      <c r="D22" s="20">
        <f t="shared" si="1"/>
        <v>20</v>
      </c>
      <c r="E22" s="21">
        <v>94</v>
      </c>
      <c r="F22" s="30"/>
    </row>
    <row r="23" spans="1:6" s="31" customFormat="1" ht="22.5" customHeight="1">
      <c r="A23" s="26" t="s">
        <v>43</v>
      </c>
      <c r="B23" s="27">
        <v>15</v>
      </c>
      <c r="C23" s="27">
        <v>-518</v>
      </c>
      <c r="D23" s="20">
        <f>C23-B23</f>
        <v>-533</v>
      </c>
      <c r="E23" s="24" t="s">
        <v>38</v>
      </c>
      <c r="F23" s="30"/>
    </row>
    <row r="24" spans="1:6" s="31" customFormat="1" ht="22.5" customHeight="1">
      <c r="A24" s="26" t="s">
        <v>44</v>
      </c>
      <c r="B24" s="27">
        <v>14</v>
      </c>
      <c r="C24" s="27">
        <v>-628</v>
      </c>
      <c r="D24" s="20">
        <f>C24-B24</f>
        <v>-642</v>
      </c>
      <c r="E24" s="24" t="s">
        <v>38</v>
      </c>
      <c r="F24" s="30"/>
    </row>
    <row r="25" spans="1:6" s="16" customFormat="1" ht="22.5" customHeight="1">
      <c r="A25" s="18" t="s">
        <v>9</v>
      </c>
      <c r="B25" s="13">
        <f>SUM(B26)</f>
        <v>43</v>
      </c>
      <c r="C25" s="13">
        <f>SUM(C26)</f>
        <v>2</v>
      </c>
      <c r="D25" s="13">
        <f t="shared" si="1"/>
        <v>-41</v>
      </c>
      <c r="E25" s="14">
        <f>ABS(D25*100/B25)</f>
        <v>95.34883720930233</v>
      </c>
      <c r="F25" s="15"/>
    </row>
    <row r="26" spans="1:6" ht="22.5" customHeight="1">
      <c r="A26" s="19" t="s">
        <v>45</v>
      </c>
      <c r="B26" s="20">
        <v>43</v>
      </c>
      <c r="C26" s="20">
        <v>2</v>
      </c>
      <c r="D26" s="20">
        <f t="shared" si="1"/>
        <v>-41</v>
      </c>
      <c r="E26" s="21">
        <v>95</v>
      </c>
      <c r="F26" s="22"/>
    </row>
    <row r="27" spans="1:6" s="16" customFormat="1" ht="22.5" customHeight="1">
      <c r="A27" s="18" t="s">
        <v>10</v>
      </c>
      <c r="B27" s="13">
        <f>SUM(B28:B29)</f>
        <v>-1170</v>
      </c>
      <c r="C27" s="13">
        <f>SUM(C28:C29)</f>
        <v>-136</v>
      </c>
      <c r="D27" s="13">
        <f t="shared" si="1"/>
        <v>1034</v>
      </c>
      <c r="E27" s="14">
        <f>ABS(D27*100/B27)</f>
        <v>88.37606837606837</v>
      </c>
      <c r="F27" s="15"/>
    </row>
    <row r="28" spans="1:6" ht="22.5" customHeight="1">
      <c r="A28" s="19" t="s">
        <v>46</v>
      </c>
      <c r="B28" s="20">
        <v>-1569</v>
      </c>
      <c r="C28" s="20">
        <v>-553</v>
      </c>
      <c r="D28" s="20">
        <f t="shared" si="1"/>
        <v>1016</v>
      </c>
      <c r="E28" s="21">
        <v>65</v>
      </c>
      <c r="F28" s="22"/>
    </row>
    <row r="29" spans="1:6" ht="22.5" customHeight="1">
      <c r="A29" s="19" t="s">
        <v>47</v>
      </c>
      <c r="B29" s="20">
        <v>399</v>
      </c>
      <c r="C29" s="20">
        <v>417</v>
      </c>
      <c r="D29" s="20">
        <f t="shared" si="1"/>
        <v>18</v>
      </c>
      <c r="E29" s="21">
        <v>5</v>
      </c>
      <c r="F29" s="22"/>
    </row>
    <row r="30" spans="1:6" s="16" customFormat="1" ht="22.5" customHeight="1">
      <c r="A30" s="18" t="s">
        <v>11</v>
      </c>
      <c r="B30" s="13">
        <f>SUM(B31)</f>
        <v>18277</v>
      </c>
      <c r="C30" s="13">
        <f>SUM(C31)</f>
        <v>16055</v>
      </c>
      <c r="D30" s="13">
        <f t="shared" si="1"/>
        <v>-2222</v>
      </c>
      <c r="E30" s="14">
        <f>ABS(D30*100/B30)</f>
        <v>12.157356240083164</v>
      </c>
      <c r="F30" s="15"/>
    </row>
    <row r="31" spans="1:6" ht="22.5" customHeight="1">
      <c r="A31" s="19" t="s">
        <v>48</v>
      </c>
      <c r="B31" s="20">
        <v>18277</v>
      </c>
      <c r="C31" s="20">
        <v>16055</v>
      </c>
      <c r="D31" s="20">
        <f t="shared" si="1"/>
        <v>-2222</v>
      </c>
      <c r="E31" s="21">
        <v>12</v>
      </c>
      <c r="F31" s="22"/>
    </row>
    <row r="32" spans="1:6" s="16" customFormat="1" ht="22.5" customHeight="1">
      <c r="A32" s="18" t="s">
        <v>12</v>
      </c>
      <c r="B32" s="13">
        <f>SUM(B33:B34)</f>
        <v>221</v>
      </c>
      <c r="C32" s="13">
        <f>SUM(C33:C34)</f>
        <v>953</v>
      </c>
      <c r="D32" s="13">
        <f t="shared" si="1"/>
        <v>732</v>
      </c>
      <c r="E32" s="14">
        <f>ABS(D32*100/B32)</f>
        <v>331.2217194570136</v>
      </c>
      <c r="F32" s="15"/>
    </row>
    <row r="33" spans="1:6" ht="22.5" customHeight="1">
      <c r="A33" s="19" t="s">
        <v>49</v>
      </c>
      <c r="B33" s="20">
        <v>-166</v>
      </c>
      <c r="C33" s="20">
        <v>666</v>
      </c>
      <c r="D33" s="20">
        <f t="shared" si="1"/>
        <v>832</v>
      </c>
      <c r="E33" s="24" t="s">
        <v>50</v>
      </c>
      <c r="F33" s="22"/>
    </row>
    <row r="34" spans="1:6" ht="22.5" customHeight="1">
      <c r="A34" s="19" t="s">
        <v>51</v>
      </c>
      <c r="B34" s="20">
        <v>387</v>
      </c>
      <c r="C34" s="20">
        <v>287</v>
      </c>
      <c r="D34" s="20">
        <f t="shared" si="1"/>
        <v>-100</v>
      </c>
      <c r="E34" s="21">
        <v>26</v>
      </c>
      <c r="F34" s="22"/>
    </row>
    <row r="35" spans="1:6" s="16" customFormat="1" ht="22.5" customHeight="1">
      <c r="A35" s="18" t="s">
        <v>13</v>
      </c>
      <c r="B35" s="13">
        <f>SUM(B36)</f>
        <v>2409</v>
      </c>
      <c r="C35" s="13">
        <f>SUM(C36)</f>
        <v>-628</v>
      </c>
      <c r="D35" s="13">
        <f t="shared" si="1"/>
        <v>-3037</v>
      </c>
      <c r="E35" s="25" t="s">
        <v>38</v>
      </c>
      <c r="F35" s="15"/>
    </row>
    <row r="36" spans="1:6" ht="22.5" customHeight="1">
      <c r="A36" s="19" t="s">
        <v>52</v>
      </c>
      <c r="B36" s="20">
        <v>2409</v>
      </c>
      <c r="C36" s="20">
        <v>-628</v>
      </c>
      <c r="D36" s="20">
        <f t="shared" si="1"/>
        <v>-3037</v>
      </c>
      <c r="E36" s="24" t="s">
        <v>38</v>
      </c>
      <c r="F36" s="22"/>
    </row>
    <row r="37" spans="1:6" s="16" customFormat="1" ht="22.5" customHeight="1">
      <c r="A37" s="18" t="s">
        <v>14</v>
      </c>
      <c r="B37" s="13">
        <f>SUM(B38)</f>
        <v>21</v>
      </c>
      <c r="C37" s="13">
        <f>SUM(C38)</f>
        <v>14</v>
      </c>
      <c r="D37" s="13">
        <f t="shared" si="1"/>
        <v>-7</v>
      </c>
      <c r="E37" s="14">
        <v>31</v>
      </c>
      <c r="F37" s="15"/>
    </row>
    <row r="38" spans="1:6" ht="22.5" customHeight="1">
      <c r="A38" s="19" t="s">
        <v>53</v>
      </c>
      <c r="B38" s="20">
        <v>21</v>
      </c>
      <c r="C38" s="20">
        <v>14</v>
      </c>
      <c r="D38" s="20">
        <f t="shared" si="1"/>
        <v>-7</v>
      </c>
      <c r="E38" s="21">
        <v>31</v>
      </c>
      <c r="F38" s="22"/>
    </row>
    <row r="39" spans="1:6" s="16" customFormat="1" ht="22.5" customHeight="1">
      <c r="A39" s="18" t="s">
        <v>15</v>
      </c>
      <c r="B39" s="13">
        <f>SUM(B40:B41)</f>
        <v>873</v>
      </c>
      <c r="C39" s="13">
        <f>SUM(C40:C41)</f>
        <v>990</v>
      </c>
      <c r="D39" s="13">
        <f t="shared" si="1"/>
        <v>117</v>
      </c>
      <c r="E39" s="14">
        <f>ABS(D39*100/B39)</f>
        <v>13.402061855670103</v>
      </c>
      <c r="F39" s="15"/>
    </row>
    <row r="40" spans="1:6" ht="22.5" customHeight="1">
      <c r="A40" s="19" t="s">
        <v>54</v>
      </c>
      <c r="B40" s="20">
        <v>739</v>
      </c>
      <c r="C40" s="20">
        <v>842</v>
      </c>
      <c r="D40" s="20">
        <f t="shared" si="1"/>
        <v>103</v>
      </c>
      <c r="E40" s="21">
        <v>14</v>
      </c>
      <c r="F40" s="22"/>
    </row>
    <row r="41" spans="1:6" ht="22.5" customHeight="1">
      <c r="A41" s="19" t="s">
        <v>55</v>
      </c>
      <c r="B41" s="20">
        <v>134</v>
      </c>
      <c r="C41" s="20">
        <v>148</v>
      </c>
      <c r="D41" s="20">
        <f t="shared" si="1"/>
        <v>14</v>
      </c>
      <c r="E41" s="21">
        <v>11</v>
      </c>
      <c r="F41" s="22"/>
    </row>
    <row r="42" spans="1:6" s="16" customFormat="1" ht="22.5" customHeight="1">
      <c r="A42" s="18" t="s">
        <v>16</v>
      </c>
      <c r="B42" s="13">
        <f>SUM(B43)</f>
        <v>63</v>
      </c>
      <c r="C42" s="13">
        <f>SUM(C43)</f>
        <v>102</v>
      </c>
      <c r="D42" s="13">
        <f t="shared" si="1"/>
        <v>39</v>
      </c>
      <c r="E42" s="14">
        <v>63</v>
      </c>
      <c r="F42" s="15"/>
    </row>
    <row r="43" spans="1:6" ht="22.5" customHeight="1">
      <c r="A43" s="19" t="s">
        <v>56</v>
      </c>
      <c r="B43" s="20">
        <v>63</v>
      </c>
      <c r="C43" s="20">
        <v>102</v>
      </c>
      <c r="D43" s="20">
        <f t="shared" si="1"/>
        <v>39</v>
      </c>
      <c r="E43" s="21">
        <v>63</v>
      </c>
      <c r="F43" s="22"/>
    </row>
    <row r="44" spans="1:6" s="16" customFormat="1" ht="22.5" customHeight="1">
      <c r="A44" s="18" t="s">
        <v>17</v>
      </c>
      <c r="B44" s="13">
        <f>SUM(B45)</f>
        <v>43</v>
      </c>
      <c r="C44" s="13">
        <f>SUM(C45)</f>
        <v>-310</v>
      </c>
      <c r="D44" s="13">
        <f>C44-B44</f>
        <v>-353</v>
      </c>
      <c r="E44" s="25" t="s">
        <v>38</v>
      </c>
      <c r="F44" s="15"/>
    </row>
    <row r="45" spans="1:6" s="33" customFormat="1" ht="22.5" customHeight="1">
      <c r="A45" s="19" t="s">
        <v>57</v>
      </c>
      <c r="B45" s="20">
        <v>43</v>
      </c>
      <c r="C45" s="20">
        <v>-310</v>
      </c>
      <c r="D45" s="20">
        <f>C45-B45</f>
        <v>-353</v>
      </c>
      <c r="E45" s="24" t="s">
        <v>38</v>
      </c>
      <c r="F45" s="32"/>
    </row>
    <row r="46" spans="1:6" s="16" customFormat="1" ht="22.5" customHeight="1">
      <c r="A46" s="17" t="s">
        <v>18</v>
      </c>
      <c r="B46" s="34">
        <f>SUM(B48)</f>
        <v>9</v>
      </c>
      <c r="C46" s="34">
        <f>SUM(C48)</f>
        <v>12</v>
      </c>
      <c r="D46" s="34">
        <f t="shared" si="1"/>
        <v>3</v>
      </c>
      <c r="E46" s="14">
        <v>40</v>
      </c>
      <c r="F46" s="15"/>
    </row>
    <row r="47" spans="1:6" s="16" customFormat="1" ht="22.5" customHeight="1">
      <c r="A47" s="18" t="s">
        <v>7</v>
      </c>
      <c r="B47" s="34">
        <f>SUM(B48)</f>
        <v>9</v>
      </c>
      <c r="C47" s="34">
        <f>SUM(C48)</f>
        <v>12</v>
      </c>
      <c r="D47" s="34">
        <f t="shared" si="1"/>
        <v>3</v>
      </c>
      <c r="E47" s="14">
        <v>40</v>
      </c>
      <c r="F47" s="15"/>
    </row>
    <row r="48" spans="1:6" s="33" customFormat="1" ht="22.5" customHeight="1">
      <c r="A48" s="19" t="s">
        <v>19</v>
      </c>
      <c r="B48" s="23">
        <v>9</v>
      </c>
      <c r="C48" s="23">
        <v>12</v>
      </c>
      <c r="D48" s="23">
        <f t="shared" si="1"/>
        <v>3</v>
      </c>
      <c r="E48" s="21">
        <v>40</v>
      </c>
      <c r="F48" s="32"/>
    </row>
    <row r="49" spans="1:6" s="16" customFormat="1" ht="22.5" customHeight="1">
      <c r="A49" s="17" t="s">
        <v>20</v>
      </c>
      <c r="B49" s="13">
        <f>B50+B54+B59+B61+B65+B67+B69+B71+B73+B75+B77+B79+B81+B84</f>
        <v>34484</v>
      </c>
      <c r="C49" s="13">
        <f>C50+C54+C59+C61+C65+C67+C69+C71+C73+C75+C77+C79+C81+C84</f>
        <v>-4707</v>
      </c>
      <c r="D49" s="13">
        <f t="shared" si="1"/>
        <v>-39191</v>
      </c>
      <c r="E49" s="25" t="s">
        <v>38</v>
      </c>
      <c r="F49" s="15"/>
    </row>
    <row r="50" spans="1:6" s="16" customFormat="1" ht="22.5" customHeight="1">
      <c r="A50" s="18" t="s">
        <v>4</v>
      </c>
      <c r="B50" s="13">
        <f>SUM(B51:B53)</f>
        <v>30646</v>
      </c>
      <c r="C50" s="13">
        <f>SUM(C51:C53)</f>
        <v>-4001</v>
      </c>
      <c r="D50" s="13">
        <f t="shared" si="1"/>
        <v>-34647</v>
      </c>
      <c r="E50" s="25" t="s">
        <v>38</v>
      </c>
      <c r="F50" s="15"/>
    </row>
    <row r="51" spans="1:6" ht="22.5" customHeight="1">
      <c r="A51" s="19" t="s">
        <v>21</v>
      </c>
      <c r="B51" s="20">
        <v>-1772</v>
      </c>
      <c r="C51" s="20">
        <v>882</v>
      </c>
      <c r="D51" s="20">
        <f t="shared" si="1"/>
        <v>2654</v>
      </c>
      <c r="E51" s="24" t="s">
        <v>50</v>
      </c>
      <c r="F51" s="22"/>
    </row>
    <row r="52" spans="1:6" ht="22.5" customHeight="1">
      <c r="A52" s="19" t="s">
        <v>58</v>
      </c>
      <c r="B52" s="20">
        <v>1804</v>
      </c>
      <c r="C52" s="20">
        <v>2081</v>
      </c>
      <c r="D52" s="20">
        <f t="shared" si="1"/>
        <v>277</v>
      </c>
      <c r="E52" s="21">
        <f>ABS(D52*100/B52)</f>
        <v>15.354767184035477</v>
      </c>
      <c r="F52" s="22"/>
    </row>
    <row r="53" spans="1:6" ht="22.5" customHeight="1">
      <c r="A53" s="19" t="s">
        <v>59</v>
      </c>
      <c r="B53" s="20">
        <v>30614</v>
      </c>
      <c r="C53" s="20">
        <v>-6964</v>
      </c>
      <c r="D53" s="20">
        <f t="shared" si="1"/>
        <v>-37578</v>
      </c>
      <c r="E53" s="24" t="s">
        <v>38</v>
      </c>
      <c r="F53" s="22"/>
    </row>
    <row r="54" spans="1:6" s="16" customFormat="1" ht="22.5" customHeight="1">
      <c r="A54" s="18" t="s">
        <v>5</v>
      </c>
      <c r="B54" s="13">
        <f>SUM(B55:B58)</f>
        <v>-61</v>
      </c>
      <c r="C54" s="13">
        <f>SUM(C55:C58)</f>
        <v>-27</v>
      </c>
      <c r="D54" s="13">
        <f t="shared" si="1"/>
        <v>34</v>
      </c>
      <c r="E54" s="25" t="s">
        <v>60</v>
      </c>
      <c r="F54" s="15"/>
    </row>
    <row r="55" spans="1:6" ht="22.5" customHeight="1">
      <c r="A55" s="19" t="s">
        <v>61</v>
      </c>
      <c r="B55" s="20">
        <v>-318</v>
      </c>
      <c r="C55" s="20">
        <v>-396</v>
      </c>
      <c r="D55" s="20">
        <f t="shared" si="1"/>
        <v>-78</v>
      </c>
      <c r="E55" s="21">
        <v>24</v>
      </c>
      <c r="F55" s="22"/>
    </row>
    <row r="56" spans="1:6" ht="22.5" customHeight="1">
      <c r="A56" s="19" t="s">
        <v>62</v>
      </c>
      <c r="B56" s="20">
        <v>17</v>
      </c>
      <c r="C56" s="20">
        <v>146</v>
      </c>
      <c r="D56" s="20">
        <f t="shared" si="1"/>
        <v>129</v>
      </c>
      <c r="E56" s="21">
        <v>731</v>
      </c>
      <c r="F56" s="22"/>
    </row>
    <row r="57" spans="1:6" ht="22.5" customHeight="1">
      <c r="A57" s="19" t="s">
        <v>63</v>
      </c>
      <c r="B57" s="20">
        <v>170</v>
      </c>
      <c r="C57" s="20">
        <v>134</v>
      </c>
      <c r="D57" s="20">
        <f t="shared" si="1"/>
        <v>-36</v>
      </c>
      <c r="E57" s="21">
        <v>21</v>
      </c>
      <c r="F57" s="22"/>
    </row>
    <row r="58" spans="1:6" ht="22.5" customHeight="1">
      <c r="A58" s="19" t="s">
        <v>64</v>
      </c>
      <c r="B58" s="20">
        <v>70</v>
      </c>
      <c r="C58" s="20">
        <v>89</v>
      </c>
      <c r="D58" s="20">
        <f t="shared" si="1"/>
        <v>19</v>
      </c>
      <c r="E58" s="21">
        <v>27</v>
      </c>
      <c r="F58" s="22"/>
    </row>
    <row r="59" spans="1:6" s="16" customFormat="1" ht="22.5" customHeight="1">
      <c r="A59" s="18" t="s">
        <v>8</v>
      </c>
      <c r="B59" s="13">
        <f>B60</f>
        <v>-24</v>
      </c>
      <c r="C59" s="13">
        <f>SUM(C60)</f>
        <v>-264</v>
      </c>
      <c r="D59" s="13">
        <f t="shared" si="1"/>
        <v>-240</v>
      </c>
      <c r="E59" s="14">
        <v>1019</v>
      </c>
      <c r="F59" s="15"/>
    </row>
    <row r="60" spans="1:6" ht="22.5" customHeight="1">
      <c r="A60" s="19" t="s">
        <v>65</v>
      </c>
      <c r="B60" s="20">
        <v>-24</v>
      </c>
      <c r="C60" s="20">
        <v>-264</v>
      </c>
      <c r="D60" s="20">
        <f t="shared" si="1"/>
        <v>-240</v>
      </c>
      <c r="E60" s="21">
        <v>1019</v>
      </c>
      <c r="F60" s="22"/>
    </row>
    <row r="61" spans="1:6" s="16" customFormat="1" ht="22.5" customHeight="1">
      <c r="A61" s="18" t="s">
        <v>10</v>
      </c>
      <c r="B61" s="13">
        <f>SUM(B62:B64)</f>
        <v>12202</v>
      </c>
      <c r="C61" s="13">
        <f>SUM(C62:C64)</f>
        <v>6053</v>
      </c>
      <c r="D61" s="13">
        <f>C61-B61</f>
        <v>-6149</v>
      </c>
      <c r="E61" s="14">
        <f>ABS(D61*100/B61)</f>
        <v>50.39337813473201</v>
      </c>
      <c r="F61" s="15"/>
    </row>
    <row r="62" spans="1:6" s="33" customFormat="1" ht="22.5" customHeight="1">
      <c r="A62" s="19" t="s">
        <v>66</v>
      </c>
      <c r="B62" s="20">
        <v>1346</v>
      </c>
      <c r="C62" s="20">
        <v>-2896</v>
      </c>
      <c r="D62" s="20">
        <f t="shared" si="1"/>
        <v>-4242</v>
      </c>
      <c r="E62" s="24" t="s">
        <v>38</v>
      </c>
      <c r="F62" s="32"/>
    </row>
    <row r="63" spans="1:6" ht="22.5" customHeight="1">
      <c r="A63" s="19" t="s">
        <v>67</v>
      </c>
      <c r="B63" s="20">
        <v>10829</v>
      </c>
      <c r="C63" s="20">
        <v>7987</v>
      </c>
      <c r="D63" s="20">
        <f t="shared" si="1"/>
        <v>-2842</v>
      </c>
      <c r="E63" s="21">
        <v>26</v>
      </c>
      <c r="F63" s="22"/>
    </row>
    <row r="64" spans="1:6" ht="22.5" customHeight="1">
      <c r="A64" s="19" t="s">
        <v>68</v>
      </c>
      <c r="B64" s="20">
        <v>27</v>
      </c>
      <c r="C64" s="20">
        <v>962</v>
      </c>
      <c r="D64" s="20">
        <f t="shared" si="1"/>
        <v>935</v>
      </c>
      <c r="E64" s="21">
        <v>3425</v>
      </c>
      <c r="F64" s="22"/>
    </row>
    <row r="65" spans="1:6" s="16" customFormat="1" ht="22.5" customHeight="1">
      <c r="A65" s="18" t="s">
        <v>11</v>
      </c>
      <c r="B65" s="13">
        <f>SUM(B66)</f>
        <v>-5214</v>
      </c>
      <c r="C65" s="13">
        <f>SUM(C66)</f>
        <v>-6118</v>
      </c>
      <c r="D65" s="13">
        <f t="shared" si="1"/>
        <v>-904</v>
      </c>
      <c r="E65" s="13">
        <v>17</v>
      </c>
      <c r="F65" s="15"/>
    </row>
    <row r="66" spans="1:6" ht="22.5" customHeight="1">
      <c r="A66" s="19" t="s">
        <v>69</v>
      </c>
      <c r="B66" s="20">
        <v>-5214</v>
      </c>
      <c r="C66" s="20">
        <v>-6118</v>
      </c>
      <c r="D66" s="20">
        <f t="shared" si="1"/>
        <v>-904</v>
      </c>
      <c r="E66" s="20">
        <v>17</v>
      </c>
      <c r="F66" s="22"/>
    </row>
    <row r="67" spans="1:6" ht="22.5" customHeight="1">
      <c r="A67" s="18" t="s">
        <v>70</v>
      </c>
      <c r="B67" s="13">
        <f>B68</f>
        <v>10</v>
      </c>
      <c r="C67" s="13">
        <f>C68</f>
        <v>24</v>
      </c>
      <c r="D67" s="13">
        <f t="shared" si="1"/>
        <v>14</v>
      </c>
      <c r="E67" s="14">
        <v>140</v>
      </c>
      <c r="F67" s="22"/>
    </row>
    <row r="68" spans="1:6" ht="22.5" customHeight="1">
      <c r="A68" s="19" t="s">
        <v>71</v>
      </c>
      <c r="B68" s="20">
        <v>10</v>
      </c>
      <c r="C68" s="20">
        <v>24</v>
      </c>
      <c r="D68" s="20">
        <f t="shared" si="1"/>
        <v>14</v>
      </c>
      <c r="E68" s="21">
        <v>140</v>
      </c>
      <c r="F68" s="22"/>
    </row>
    <row r="69" spans="1:6" s="16" customFormat="1" ht="22.5" customHeight="1">
      <c r="A69" s="18" t="s">
        <v>14</v>
      </c>
      <c r="B69" s="13">
        <f>SUM(B70)</f>
        <v>-15590</v>
      </c>
      <c r="C69" s="13">
        <f>SUM(C70)</f>
        <v>-12812</v>
      </c>
      <c r="D69" s="13">
        <f t="shared" si="1"/>
        <v>2778</v>
      </c>
      <c r="E69" s="25" t="s">
        <v>60</v>
      </c>
      <c r="F69" s="15"/>
    </row>
    <row r="70" spans="1:6" s="33" customFormat="1" ht="22.5" customHeight="1">
      <c r="A70" s="19" t="s">
        <v>72</v>
      </c>
      <c r="B70" s="20">
        <v>-15590</v>
      </c>
      <c r="C70" s="20">
        <v>-12812</v>
      </c>
      <c r="D70" s="20">
        <f t="shared" si="1"/>
        <v>2778</v>
      </c>
      <c r="E70" s="24" t="s">
        <v>60</v>
      </c>
      <c r="F70" s="32"/>
    </row>
    <row r="71" spans="1:6" s="16" customFormat="1" ht="22.5" customHeight="1">
      <c r="A71" s="18" t="s">
        <v>22</v>
      </c>
      <c r="B71" s="13">
        <f>SUM(B72)</f>
        <v>-45</v>
      </c>
      <c r="C71" s="13">
        <f>SUM(C72)</f>
        <v>-2476</v>
      </c>
      <c r="D71" s="13">
        <f t="shared" si="1"/>
        <v>-2431</v>
      </c>
      <c r="E71" s="13">
        <v>5356</v>
      </c>
      <c r="F71" s="15"/>
    </row>
    <row r="72" spans="1:6" ht="22.5" customHeight="1">
      <c r="A72" s="19" t="s">
        <v>73</v>
      </c>
      <c r="B72" s="20">
        <v>-45</v>
      </c>
      <c r="C72" s="20">
        <v>-2476</v>
      </c>
      <c r="D72" s="20">
        <f t="shared" si="1"/>
        <v>-2431</v>
      </c>
      <c r="E72" s="20">
        <v>5356</v>
      </c>
      <c r="F72" s="22"/>
    </row>
    <row r="73" spans="1:6" s="16" customFormat="1" ht="22.5" customHeight="1">
      <c r="A73" s="18" t="s">
        <v>15</v>
      </c>
      <c r="B73" s="13">
        <f>SUM(B74)</f>
        <v>-872</v>
      </c>
      <c r="C73" s="13">
        <f>SUM(C74)</f>
        <v>1627</v>
      </c>
      <c r="D73" s="13">
        <f t="shared" si="1"/>
        <v>2499</v>
      </c>
      <c r="E73" s="25" t="s">
        <v>50</v>
      </c>
      <c r="F73" s="15"/>
    </row>
    <row r="74" spans="1:6" s="39" customFormat="1" ht="22.5" customHeight="1">
      <c r="A74" s="35" t="s">
        <v>74</v>
      </c>
      <c r="B74" s="36">
        <v>-872</v>
      </c>
      <c r="C74" s="37">
        <v>1627</v>
      </c>
      <c r="D74" s="20">
        <f t="shared" si="1"/>
        <v>2499</v>
      </c>
      <c r="E74" s="24" t="s">
        <v>50</v>
      </c>
      <c r="F74" s="38"/>
    </row>
    <row r="75" spans="1:6" s="16" customFormat="1" ht="22.5" customHeight="1">
      <c r="A75" s="18" t="s">
        <v>23</v>
      </c>
      <c r="B75" s="13">
        <f>SUM(B76)</f>
        <v>-599</v>
      </c>
      <c r="C75" s="13">
        <f>SUM(C76)</f>
        <v>-381</v>
      </c>
      <c r="D75" s="13">
        <f t="shared" si="1"/>
        <v>218</v>
      </c>
      <c r="E75" s="25" t="s">
        <v>60</v>
      </c>
      <c r="F75" s="15"/>
    </row>
    <row r="76" spans="1:6" ht="22.5" customHeight="1">
      <c r="A76" s="19" t="s">
        <v>75</v>
      </c>
      <c r="B76" s="20">
        <v>-599</v>
      </c>
      <c r="C76" s="20">
        <v>-381</v>
      </c>
      <c r="D76" s="20">
        <f t="shared" si="1"/>
        <v>218</v>
      </c>
      <c r="E76" s="24" t="s">
        <v>60</v>
      </c>
      <c r="F76" s="22"/>
    </row>
    <row r="77" spans="1:6" s="16" customFormat="1" ht="22.5" customHeight="1">
      <c r="A77" s="18" t="s">
        <v>24</v>
      </c>
      <c r="B77" s="13">
        <f>SUM(B78)</f>
        <v>-26</v>
      </c>
      <c r="C77" s="13">
        <f>SUM(C78)</f>
        <v>-30</v>
      </c>
      <c r="D77" s="13">
        <f t="shared" si="1"/>
        <v>-4</v>
      </c>
      <c r="E77" s="13">
        <v>16</v>
      </c>
      <c r="F77" s="15"/>
    </row>
    <row r="78" spans="1:6" ht="22.5" customHeight="1">
      <c r="A78" s="19" t="s">
        <v>76</v>
      </c>
      <c r="B78" s="20">
        <v>-26</v>
      </c>
      <c r="C78" s="20">
        <v>-30</v>
      </c>
      <c r="D78" s="20">
        <f t="shared" si="1"/>
        <v>-4</v>
      </c>
      <c r="E78" s="20">
        <v>16</v>
      </c>
      <c r="F78" s="22"/>
    </row>
    <row r="79" spans="1:6" s="16" customFormat="1" ht="22.5" customHeight="1">
      <c r="A79" s="18" t="s">
        <v>77</v>
      </c>
      <c r="B79" s="13">
        <f>SUM(B80)</f>
        <v>39</v>
      </c>
      <c r="C79" s="13">
        <f>SUM(C80)</f>
        <v>66</v>
      </c>
      <c r="D79" s="13">
        <f t="shared" si="1"/>
        <v>27</v>
      </c>
      <c r="E79" s="13">
        <v>71</v>
      </c>
      <c r="F79" s="15"/>
    </row>
    <row r="80" spans="1:6" ht="22.5" customHeight="1">
      <c r="A80" s="19" t="s">
        <v>78</v>
      </c>
      <c r="B80" s="20">
        <v>39</v>
      </c>
      <c r="C80" s="20">
        <v>66</v>
      </c>
      <c r="D80" s="20">
        <f t="shared" si="1"/>
        <v>27</v>
      </c>
      <c r="E80" s="20">
        <v>71</v>
      </c>
      <c r="F80" s="22"/>
    </row>
    <row r="81" spans="1:6" s="16" customFormat="1" ht="22.5" customHeight="1">
      <c r="A81" s="18" t="s">
        <v>79</v>
      </c>
      <c r="B81" s="13">
        <f>B82+B83</f>
        <v>13995</v>
      </c>
      <c r="C81" s="13">
        <f>C82+C83</f>
        <v>13531</v>
      </c>
      <c r="D81" s="13">
        <f t="shared" si="1"/>
        <v>-464</v>
      </c>
      <c r="E81" s="13">
        <f>ABS(D81*100/B81)</f>
        <v>3.3154698106466594</v>
      </c>
      <c r="F81" s="15"/>
    </row>
    <row r="82" spans="1:6" ht="22.5" customHeight="1">
      <c r="A82" s="19" t="s">
        <v>80</v>
      </c>
      <c r="B82" s="40">
        <v>0</v>
      </c>
      <c r="C82" s="20">
        <v>32</v>
      </c>
      <c r="D82" s="20">
        <f t="shared" si="1"/>
        <v>32</v>
      </c>
      <c r="E82" s="20">
        <v>122383</v>
      </c>
      <c r="F82" s="22"/>
    </row>
    <row r="83" spans="1:6" ht="22.5" customHeight="1">
      <c r="A83" s="19" t="s">
        <v>81</v>
      </c>
      <c r="B83" s="20">
        <v>13995</v>
      </c>
      <c r="C83" s="20">
        <v>13499</v>
      </c>
      <c r="D83" s="20">
        <f>C83-B83</f>
        <v>-496</v>
      </c>
      <c r="E83" s="20">
        <v>4</v>
      </c>
      <c r="F83" s="22"/>
    </row>
    <row r="84" spans="1:6" s="16" customFormat="1" ht="22.5" customHeight="1">
      <c r="A84" s="18" t="s">
        <v>82</v>
      </c>
      <c r="B84" s="13">
        <f>B85</f>
        <v>23</v>
      </c>
      <c r="C84" s="13">
        <f>C85</f>
        <v>101</v>
      </c>
      <c r="D84" s="13">
        <f t="shared" si="1"/>
        <v>78</v>
      </c>
      <c r="E84" s="13">
        <v>332</v>
      </c>
      <c r="F84" s="15"/>
    </row>
    <row r="85" spans="1:6" ht="22.5" customHeight="1">
      <c r="A85" s="19" t="s">
        <v>83</v>
      </c>
      <c r="B85" s="20">
        <v>23</v>
      </c>
      <c r="C85" s="20">
        <v>101</v>
      </c>
      <c r="D85" s="20">
        <f>C85-B85</f>
        <v>78</v>
      </c>
      <c r="E85" s="20">
        <v>332</v>
      </c>
      <c r="F85" s="22"/>
    </row>
    <row r="86" spans="1:6" s="16" customFormat="1" ht="22.5" customHeight="1">
      <c r="A86" s="17" t="s">
        <v>84</v>
      </c>
      <c r="B86" s="13">
        <f>SUM(B88)</f>
        <v>-1388</v>
      </c>
      <c r="C86" s="13">
        <f>SUM(C88)</f>
        <v>-1915</v>
      </c>
      <c r="D86" s="13">
        <f>C86-B86</f>
        <v>-527</v>
      </c>
      <c r="E86" s="13">
        <v>38</v>
      </c>
      <c r="F86" s="15"/>
    </row>
    <row r="87" spans="1:6" s="16" customFormat="1" ht="22.5" customHeight="1">
      <c r="A87" s="18" t="s">
        <v>6</v>
      </c>
      <c r="B87" s="13">
        <f>SUM(B88)</f>
        <v>-1388</v>
      </c>
      <c r="C87" s="13">
        <f>SUM(C88)</f>
        <v>-1915</v>
      </c>
      <c r="D87" s="13">
        <f>C87-B87</f>
        <v>-527</v>
      </c>
      <c r="E87" s="13">
        <v>38</v>
      </c>
      <c r="F87" s="15"/>
    </row>
    <row r="88" spans="1:6" ht="22.5" customHeight="1">
      <c r="A88" s="19" t="s">
        <v>25</v>
      </c>
      <c r="B88" s="20">
        <v>-1388</v>
      </c>
      <c r="C88" s="20">
        <v>-1915</v>
      </c>
      <c r="D88" s="20">
        <f>C88-B88</f>
        <v>-527</v>
      </c>
      <c r="E88" s="20">
        <v>38</v>
      </c>
      <c r="F88" s="22"/>
    </row>
    <row r="89" spans="1:6" ht="16.5" customHeight="1">
      <c r="A89" s="41" t="s">
        <v>85</v>
      </c>
      <c r="B89" s="41"/>
      <c r="C89" s="41"/>
      <c r="D89" s="41"/>
      <c r="E89" s="41"/>
      <c r="F89" s="22"/>
    </row>
    <row r="90" spans="1:6" ht="16.5" customHeight="1">
      <c r="A90" s="42" t="s">
        <v>86</v>
      </c>
      <c r="B90" s="42"/>
      <c r="C90" s="42"/>
      <c r="D90" s="42"/>
      <c r="E90" s="42"/>
      <c r="F90" s="22"/>
    </row>
    <row r="91" spans="1:5" ht="16.5" customHeight="1">
      <c r="A91" s="42" t="s">
        <v>87</v>
      </c>
      <c r="B91" s="42"/>
      <c r="C91" s="42"/>
      <c r="D91" s="42"/>
      <c r="E91" s="42"/>
    </row>
    <row r="92" ht="12.75" customHeight="1"/>
    <row r="93" ht="12.75" customHeight="1">
      <c r="D93" s="44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</sheetData>
  <mergeCells count="9">
    <mergeCell ref="A91:E91"/>
    <mergeCell ref="A90:E90"/>
    <mergeCell ref="A89:E89"/>
    <mergeCell ref="A1:E1"/>
    <mergeCell ref="A3:A4"/>
    <mergeCell ref="B3:B4"/>
    <mergeCell ref="C3:C4"/>
    <mergeCell ref="D3:D4"/>
    <mergeCell ref="E3:E4"/>
  </mergeCells>
  <printOptions horizontalCentered="1"/>
  <pageMargins left="0.35433070866141736" right="0.35433070866141736" top="0.7874015748031497" bottom="0.5905511811023623" header="0.5905511811023623" footer="0.3937007874015748"/>
  <pageSetup firstPageNumber="17" useFirstPageNumber="1" horizontalDpi="600" verticalDpi="600" orientation="landscape" paperSize="9" scale="87" r:id="rId1"/>
  <headerFooter alignWithMargins="0">
    <oddHeader>&amp;L&amp;"標楷體,標準"&amp;17附表6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2010-05-24T06:03:48Z</dcterms:created>
  <dcterms:modified xsi:type="dcterms:W3CDTF">2010-05-24T06:03:59Z</dcterms:modified>
  <cp:category/>
  <cp:version/>
  <cp:contentType/>
  <cp:contentStatus/>
</cp:coreProperties>
</file>