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985" activeTab="0"/>
  </bookViews>
  <sheets>
    <sheet name="6表非餘絀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'6表非餘絀'!$A$5:$G$97</definedName>
    <definedName name="Print_Area_MI">#REF!</definedName>
    <definedName name="_xlnm.Print_Titles" localSheetId="0">'6表非餘絀'!$1:$4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F85" authorId="0">
      <text>
        <r>
          <rPr>
            <sz val="14"/>
            <rFont val="新細明體"/>
            <family val="1"/>
          </rPr>
          <t>主要係舉借收入增加所致</t>
        </r>
      </text>
    </comment>
  </commentList>
</comments>
</file>

<file path=xl/sharedStrings.xml><?xml version="1.0" encoding="utf-8"?>
<sst xmlns="http://schemas.openxmlformats.org/spreadsheetml/2006/main" count="148" uniqueCount="78">
  <si>
    <t>單位：百萬元</t>
  </si>
  <si>
    <t>轉絀為餘</t>
  </si>
  <si>
    <t/>
  </si>
  <si>
    <t>已達成</t>
  </si>
  <si>
    <t>反餘為絀</t>
  </si>
  <si>
    <t>99年度營業基金以外之其他特種基金截至99年3月底實際餘絀情形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</si>
  <si>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</si>
  <si>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</si>
  <si>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</si>
  <si>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</si>
  <si>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</si>
  <si>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</si>
  <si>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</si>
  <si>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</si>
  <si>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非營業特種基金合計</t>
  </si>
  <si>
    <t>　1.行政院國家發展基金</t>
  </si>
  <si>
    <t>轉絀為餘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</si>
  <si>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</si>
  <si>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</si>
  <si>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</si>
  <si>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已達成</t>
  </si>
  <si>
    <t>　5.國軍生產及服務作業基金</t>
  </si>
  <si>
    <t>　6.國軍老舊眷村改建基金</t>
  </si>
  <si>
    <t>　7.地方建設基金</t>
  </si>
  <si>
    <t>　8.國有財產開發基金</t>
  </si>
  <si>
    <r>
      <t>　9.國立大學校院校務基金</t>
    </r>
    <r>
      <rPr>
        <sz val="12"/>
        <color indexed="8"/>
        <rFont val="標楷體"/>
        <family val="4"/>
      </rPr>
      <t>(53單位彙總數)</t>
    </r>
  </si>
  <si>
    <t>　10.國立臺灣大學附設醫院作業基金</t>
  </si>
  <si>
    <t>　11.國立成功大學附設醫院作業基金</t>
  </si>
  <si>
    <t>　12.國立陽明大學附設醫院作業基金</t>
  </si>
  <si>
    <t>　13.國立社教機構作業基金</t>
  </si>
  <si>
    <t>　14.國立高級中等學校校務基金</t>
  </si>
  <si>
    <t>　15.法務部監所作業基金</t>
  </si>
  <si>
    <t>　16.經濟作業基金</t>
  </si>
  <si>
    <t>　17.水資源作業基金</t>
  </si>
  <si>
    <t>　18.交通作業基金</t>
  </si>
  <si>
    <t>　19.國軍退除役官兵安置基金</t>
  </si>
  <si>
    <t>　20.榮民醫療作業基金</t>
  </si>
  <si>
    <t>反餘為絀</t>
  </si>
  <si>
    <t>　21.科學工業園區管理局作業基金</t>
  </si>
  <si>
    <t>　22.農業作業基金</t>
  </si>
  <si>
    <t>已達成</t>
  </si>
  <si>
    <t>　23.醫療藥品基金</t>
  </si>
  <si>
    <t>　24.管制藥品管理局製藥工廠作業基金</t>
  </si>
  <si>
    <t>　25.全民健康保險基金</t>
  </si>
  <si>
    <t>　26.故宮文物藝術發展基金</t>
  </si>
  <si>
    <t>　27.原住民族綜合發展基金</t>
  </si>
  <si>
    <t>考試院考選部主管</t>
  </si>
  <si>
    <t>　28.考選業務基金</t>
  </si>
  <si>
    <t>　1.中央政府債務基金</t>
  </si>
  <si>
    <t>　1.行政院國家科學技術發展基金</t>
  </si>
  <si>
    <t>　2.離島建設基金</t>
  </si>
  <si>
    <t>　3.行政院公營事業民營化基金</t>
  </si>
  <si>
    <t>　4.社會福利基金</t>
  </si>
  <si>
    <t>　5.外籍配偶照顧輔導基金</t>
  </si>
  <si>
    <t>　6.研發替代役基金</t>
  </si>
  <si>
    <t>　7.警察消防海巡空勤人員及協勤民力安全基金</t>
  </si>
  <si>
    <t>　8.學產基金</t>
  </si>
  <si>
    <t>　9.經濟特別收入基金</t>
  </si>
  <si>
    <t>　10.核能發電後端營運基金</t>
  </si>
  <si>
    <t xml:space="preserve">  11.地方產業發展基金</t>
  </si>
  <si>
    <t>　12.航港建設基金</t>
  </si>
  <si>
    <t>　13.核子事故緊急應變基金</t>
  </si>
  <si>
    <t>　14.農業特別收入基金</t>
  </si>
  <si>
    <t>　15.就業安定基金</t>
  </si>
  <si>
    <t>　16.健康照護基金</t>
  </si>
  <si>
    <t>　17.環境保護基金</t>
  </si>
  <si>
    <t>　18.中華發展基金</t>
  </si>
  <si>
    <t>　19.金融監督管理基金</t>
  </si>
  <si>
    <t>　20.行政院金融重建基金</t>
  </si>
  <si>
    <t>　21.通訊傳播監督管理基金</t>
  </si>
  <si>
    <t>　22.有線廣播電視事業發展基金</t>
  </si>
  <si>
    <t>體育委員會主管</t>
  </si>
  <si>
    <t>　23.運動發展基金</t>
  </si>
  <si>
    <t>　1.國軍老舊營舍改建基金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</si>
  <si>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</si>
  <si>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2.99年度附屬單位預算尚未完成法定程序，本表相關預算數據暫以行政院預算案數據表達。</t>
  </si>
  <si>
    <t xml:space="preserve">    3.本表數據係以新臺幣百萬元為單位及經四捨五入處理後列計，若有數據但未達百萬元者，則以”-“符號表示；另百分比欄位係以採計至元為單位核算，未達1％者，則以"0"表示。
     　</t>
  </si>
  <si>
    <t xml:space="preserve">      以"0"表示。　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</si>
</sst>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</numFmts>
  <fonts count="3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9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7"/>
      <name val="Times New Roman"/>
      <family val="1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b/>
      <sz val="17"/>
      <name val="Times New Roman"/>
      <family val="1"/>
    </font>
    <font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2" fillId="0" borderId="0" xfId="19" applyFont="1">
      <alignment vertical="top"/>
      <protection/>
    </xf>
    <xf numFmtId="0" fontId="12" fillId="0" borderId="0" xfId="19" applyFont="1" applyAlignment="1">
      <alignment horizontal="right" vertical="top"/>
      <protection/>
    </xf>
    <xf numFmtId="0" fontId="13" fillId="0" borderId="0" xfId="19" applyFont="1" applyBorder="1" applyAlignment="1">
      <alignment horizontal="right"/>
      <protection/>
    </xf>
    <xf numFmtId="0" fontId="15" fillId="0" borderId="2" xfId="19" applyFont="1" applyBorder="1" applyAlignment="1">
      <alignment horizontal="center" vertical="center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3" xfId="19" applyFont="1" applyBorder="1" applyAlignment="1">
      <alignment horizontal="center" vertical="center"/>
      <protection/>
    </xf>
    <xf numFmtId="0" fontId="14" fillId="0" borderId="1" xfId="19" applyFont="1" applyBorder="1" applyAlignment="1">
      <alignment horizontal="center" vertical="center" wrapText="1"/>
      <protection/>
    </xf>
    <xf numFmtId="49" fontId="13" fillId="0" borderId="3" xfId="19" applyNumberFormat="1" applyFont="1" applyBorder="1" applyAlignment="1">
      <alignment horizontal="center" vertical="center" wrapText="1"/>
      <protection/>
    </xf>
    <xf numFmtId="0" fontId="18" fillId="0" borderId="1" xfId="0" applyFont="1" applyBorder="1" applyAlignment="1" applyProtection="1">
      <alignment horizontal="left" vertical="center" wrapText="1"/>
      <protection/>
    </xf>
    <xf numFmtId="178" fontId="19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8" fillId="0" borderId="1" xfId="0" applyFont="1" applyBorder="1" applyAlignment="1" applyProtection="1">
      <alignment vertical="center" wrapText="1"/>
      <protection/>
    </xf>
    <xf numFmtId="178" fontId="19" fillId="0" borderId="1" xfId="0" applyNumberFormat="1" applyFont="1" applyBorder="1" applyAlignment="1" applyProtection="1">
      <alignment horizontal="right" vertical="center"/>
      <protection/>
    </xf>
    <xf numFmtId="178" fontId="18" fillId="0" borderId="1" xfId="0" applyNumberFormat="1" applyFont="1" applyFill="1" applyBorder="1" applyAlignment="1" applyProtection="1">
      <alignment horizontal="right" vertical="center" wrapText="1"/>
      <protection/>
    </xf>
    <xf numFmtId="0" fontId="18" fillId="0" borderId="1" xfId="0" applyFont="1" applyBorder="1" applyAlignment="1" applyProtection="1">
      <alignment horizontal="left" vertical="center" wrapText="1" indent="1"/>
      <protection/>
    </xf>
    <xf numFmtId="0" fontId="15" fillId="0" borderId="1" xfId="0" applyFont="1" applyBorder="1" applyAlignment="1" applyProtection="1">
      <alignment horizontal="left" vertical="center" wrapText="1" indent="1"/>
      <protection/>
    </xf>
    <xf numFmtId="178" fontId="14" fillId="0" borderId="1" xfId="0" applyNumberFormat="1" applyFont="1" applyBorder="1" applyAlignment="1" applyProtection="1">
      <alignment horizontal="right" vertical="center"/>
      <protection/>
    </xf>
    <xf numFmtId="0" fontId="12" fillId="0" borderId="0" xfId="19" applyFont="1" applyBorder="1">
      <alignment vertical="top"/>
      <protection/>
    </xf>
    <xf numFmtId="178" fontId="15" fillId="0" borderId="1" xfId="0" applyNumberFormat="1" applyFont="1" applyFill="1" applyBorder="1" applyAlignment="1" applyProtection="1">
      <alignment horizontal="right" vertical="center" wrapText="1"/>
      <protection/>
    </xf>
    <xf numFmtId="182" fontId="14" fillId="0" borderId="1" xfId="0" applyNumberFormat="1" applyFont="1" applyBorder="1" applyAlignment="1" applyProtection="1">
      <alignment horizontal="right" vertical="center"/>
      <protection/>
    </xf>
    <xf numFmtId="178" fontId="14" fillId="0" borderId="1" xfId="0" applyNumberFormat="1" applyFont="1" applyBorder="1" applyAlignment="1" applyProtection="1">
      <alignment horizontal="right" vertical="center" wrapText="1"/>
      <protection/>
    </xf>
    <xf numFmtId="41" fontId="23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178" fontId="15" fillId="0" borderId="1" xfId="0" applyNumberFormat="1" applyFont="1" applyBorder="1" applyAlignment="1" applyProtection="1">
      <alignment horizontal="right" vertical="center"/>
      <protection/>
    </xf>
    <xf numFmtId="178" fontId="18" fillId="0" borderId="1" xfId="0" applyNumberFormat="1" applyFont="1" applyBorder="1" applyAlignment="1" applyProtection="1">
      <alignment horizontal="right" vertical="center"/>
      <protection/>
    </xf>
    <xf numFmtId="178" fontId="15" fillId="0" borderId="1" xfId="0" applyNumberFormat="1" applyFont="1" applyBorder="1" applyAlignment="1" applyProtection="1">
      <alignment horizontal="right" vertical="center" wrapText="1"/>
      <protection/>
    </xf>
    <xf numFmtId="178" fontId="14" fillId="0" borderId="1" xfId="0" applyNumberFormat="1" applyFont="1" applyFill="1" applyBorder="1" applyAlignment="1" applyProtection="1">
      <alignment horizontal="right" vertical="center"/>
      <protection/>
    </xf>
    <xf numFmtId="0" fontId="25" fillId="0" borderId="0" xfId="19" applyFont="1" applyBorder="1">
      <alignment vertical="top"/>
      <protection/>
    </xf>
    <xf numFmtId="0" fontId="25" fillId="0" borderId="0" xfId="19" applyFont="1">
      <alignment vertical="top"/>
      <protection/>
    </xf>
    <xf numFmtId="0" fontId="26" fillId="0" borderId="0" xfId="19" applyFont="1" applyBorder="1">
      <alignment vertical="top"/>
      <protection/>
    </xf>
    <xf numFmtId="0" fontId="26" fillId="0" borderId="0" xfId="19" applyFont="1">
      <alignment vertical="top"/>
      <protection/>
    </xf>
    <xf numFmtId="0" fontId="12" fillId="0" borderId="0" xfId="19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41" fontId="27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179" fontId="14" fillId="0" borderId="1" xfId="0" applyNumberFormat="1" applyFont="1" applyFill="1" applyBorder="1" applyAlignment="1" applyProtection="1">
      <alignment horizontal="right" vertical="center"/>
      <protection/>
    </xf>
    <xf numFmtId="178" fontId="18" fillId="0" borderId="1" xfId="0" applyNumberFormat="1" applyFont="1" applyFill="1" applyBorder="1" applyAlignment="1" applyProtection="1">
      <alignment horizontal="right" vertical="center"/>
      <protection/>
    </xf>
    <xf numFmtId="178" fontId="15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0" xfId="19" applyFont="1" applyFill="1" applyBorder="1">
      <alignment vertical="top"/>
      <protection/>
    </xf>
    <xf numFmtId="0" fontId="12" fillId="0" borderId="0" xfId="19" applyFont="1" applyFill="1">
      <alignment vertical="top"/>
      <protection/>
    </xf>
    <xf numFmtId="0" fontId="24" fillId="0" borderId="0" xfId="0" applyFont="1" applyFill="1" applyBorder="1" applyAlignment="1" applyProtection="1">
      <alignment vertical="top" wrapText="1"/>
      <protection/>
    </xf>
    <xf numFmtId="0" fontId="12" fillId="0" borderId="0" xfId="19" applyFont="1" applyBorder="1" applyAlignment="1">
      <alignment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12" fillId="0" borderId="0" xfId="19" applyFont="1" applyBorder="1" applyAlignment="1">
      <alignment/>
      <protection/>
    </xf>
    <xf numFmtId="0" fontId="12" fillId="0" borderId="0" xfId="19" applyFont="1" applyAlignment="1">
      <alignment/>
      <protection/>
    </xf>
    <xf numFmtId="0" fontId="24" fillId="0" borderId="0" xfId="0" applyFont="1" applyFill="1" applyBorder="1" applyAlignment="1" applyProtection="1">
      <alignment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83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Documents%20and%20Settings\Q106\Local%20Settings\Temporary%20Internet%20Files\Content.IE5\8P6B5C4A\96&#24180;&#24230;&#31532;1&#23395;--&#26376;&#22577;(&#38750;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4國損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  <sheetDataSet>
      <sheetData sheetId="0">
        <row r="5">
          <cell r="A5" t="str">
            <v>作業基金</v>
          </cell>
        </row>
        <row r="6">
          <cell r="A6" t="str">
            <v>行政院主管</v>
          </cell>
        </row>
        <row r="8">
          <cell r="A8" t="str">
            <v>內政部主管</v>
          </cell>
        </row>
        <row r="10">
          <cell r="A10" t="str">
            <v>國防部主管</v>
          </cell>
        </row>
        <row r="14">
          <cell r="A14" t="str">
            <v>財政部主管</v>
          </cell>
        </row>
        <row r="16">
          <cell r="A16" t="str">
            <v>教育部主管</v>
          </cell>
        </row>
        <row r="75">
          <cell r="A75" t="str">
            <v>法務部主管</v>
          </cell>
        </row>
        <row r="77">
          <cell r="A77" t="str">
            <v>經濟部主管</v>
          </cell>
        </row>
        <row r="80">
          <cell r="A80" t="str">
            <v>交通部主管</v>
          </cell>
        </row>
        <row r="82">
          <cell r="A82" t="str">
            <v>國軍退除役官兵輔導委員會主管</v>
          </cell>
        </row>
        <row r="85">
          <cell r="A85" t="str">
            <v>國家科學委員會主管</v>
          </cell>
        </row>
        <row r="87">
          <cell r="A87" t="str">
            <v>農業委員會主管</v>
          </cell>
        </row>
        <row r="89">
          <cell r="A89" t="str">
            <v>衛生署主管</v>
          </cell>
        </row>
        <row r="94">
          <cell r="A94" t="str">
            <v>國立故宮博物院主管</v>
          </cell>
        </row>
        <row r="96">
          <cell r="A96" t="str">
            <v>原住民族委員會主管</v>
          </cell>
        </row>
        <row r="98">
          <cell r="A98" t="str">
            <v>債務基金</v>
          </cell>
        </row>
        <row r="99">
          <cell r="A99" t="str">
            <v>財政部主管</v>
          </cell>
        </row>
        <row r="101">
          <cell r="A101" t="str">
            <v>特別收入基金</v>
          </cell>
        </row>
        <row r="102">
          <cell r="A102" t="str">
            <v>行政院主管</v>
          </cell>
        </row>
        <row r="106">
          <cell r="A106" t="str">
            <v>內政部主管</v>
          </cell>
        </row>
        <row r="109">
          <cell r="A109" t="str">
            <v>教育部主管</v>
          </cell>
        </row>
        <row r="111">
          <cell r="A111" t="str">
            <v>經濟部主管</v>
          </cell>
        </row>
        <row r="114">
          <cell r="A114" t="str">
            <v>交通部主管</v>
          </cell>
        </row>
        <row r="116">
          <cell r="A116" t="str">
            <v>原子能委員會主管</v>
          </cell>
        </row>
        <row r="118">
          <cell r="A118" t="str">
            <v>農業委員會主管</v>
          </cell>
        </row>
        <row r="120">
          <cell r="A120" t="str">
            <v>勞工委員會主管</v>
          </cell>
        </row>
        <row r="122">
          <cell r="A122" t="str">
            <v>衛生署主管</v>
          </cell>
        </row>
        <row r="124">
          <cell r="A124" t="str">
            <v>環境保護署主管</v>
          </cell>
        </row>
        <row r="126">
          <cell r="A126" t="str">
            <v>大陸委員會主管</v>
          </cell>
        </row>
        <row r="130">
          <cell r="A130" t="str">
            <v>金融監督管理委員會主管</v>
          </cell>
        </row>
        <row r="133">
          <cell r="A133" t="str">
            <v>國家通訊傳播委員會主管</v>
          </cell>
        </row>
        <row r="135">
          <cell r="A135" t="str">
            <v>資本計畫基金</v>
          </cell>
        </row>
        <row r="136">
          <cell r="A136" t="str">
            <v>國防部主管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showGridLines="0" tabSelected="1" zoomScale="75" zoomScaleNormal="75" zoomScaleSheetLayoutView="100" workbookViewId="0" topLeftCell="A1">
      <selection activeCell="A2" sqref="A2"/>
    </sheetView>
  </sheetViews>
  <sheetFormatPr defaultColWidth="9.00390625" defaultRowHeight="16.5"/>
  <cols>
    <col min="1" max="1" width="55.375" style="4" customWidth="1"/>
    <col min="2" max="2" width="17.75390625" style="4" customWidth="1"/>
    <col min="3" max="3" width="17.50390625" style="4" customWidth="1"/>
    <col min="4" max="4" width="16.875" style="4" customWidth="1"/>
    <col min="5" max="5" width="16.00390625" style="4" customWidth="1"/>
    <col min="6" max="6" width="16.75390625" style="5" customWidth="1"/>
    <col min="7" max="7" width="17.875" style="5" customWidth="1"/>
    <col min="8" max="8" width="2.25390625" style="4" customWidth="1"/>
    <col min="9" max="16384" width="5.875" style="4" customWidth="1"/>
  </cols>
  <sheetData>
    <row r="1" spans="1:7" ht="27.75" customHeight="1">
      <c r="A1" s="1" t="s">
        <v>5</v>
      </c>
      <c r="B1" s="2"/>
      <c r="C1" s="2"/>
      <c r="D1" s="2"/>
      <c r="E1" s="2"/>
      <c r="F1" s="2"/>
      <c r="G1" s="3"/>
    </row>
    <row r="2" ht="17.25" customHeight="1">
      <c r="G2" s="6" t="s">
        <v>0</v>
      </c>
    </row>
    <row r="3" spans="1:8" s="10" customFormat="1" ht="30" customHeight="1">
      <c r="A3" s="7" t="s">
        <v>6</v>
      </c>
      <c r="B3" s="8" t="s">
        <v>7</v>
      </c>
      <c r="C3" s="8" t="s">
        <v>8</v>
      </c>
      <c r="D3" s="8"/>
      <c r="E3" s="8"/>
      <c r="F3" s="8"/>
      <c r="G3" s="8"/>
      <c r="H3" s="9"/>
    </row>
    <row r="4" spans="1:8" s="10" customFormat="1" ht="36.75" customHeight="1">
      <c r="A4" s="11"/>
      <c r="B4" s="12"/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9"/>
    </row>
    <row r="5" spans="1:8" s="17" customFormat="1" ht="27.75" customHeight="1">
      <c r="A5" s="14" t="s">
        <v>14</v>
      </c>
      <c r="B5" s="15">
        <f>B6+B50+B53+B91</f>
        <v>21991</v>
      </c>
      <c r="C5" s="15">
        <f>C6+C50+C53+C91</f>
        <v>7370</v>
      </c>
      <c r="D5" s="15">
        <f>D6+D50+D53+D91</f>
        <v>15143</v>
      </c>
      <c r="E5" s="15">
        <f>E6+E50+E53+E91</f>
        <v>7773</v>
      </c>
      <c r="F5" s="15">
        <v>105</v>
      </c>
      <c r="G5" s="15">
        <v>68.85342072769511</v>
      </c>
      <c r="H5" s="16"/>
    </row>
    <row r="6" spans="1:8" s="17" customFormat="1" ht="22.5" customHeight="1">
      <c r="A6" s="18" t="str">
        <f>'[5]餘絀-元(原稿)'!A5</f>
        <v>作業基金</v>
      </c>
      <c r="B6" s="15">
        <f>B7+B9+B13+B16+B19+B26+B28+B31+B33+B36+B38+B40+B44+B46+B48</f>
        <v>-16675</v>
      </c>
      <c r="C6" s="15">
        <f>C7+C9+C13+C16+C19+C26+C28+C31+C33+C36+C38+C40+C44+C46+C48</f>
        <v>1398</v>
      </c>
      <c r="D6" s="15">
        <f>D7+D9+D13+D16+D19+D26+D28+D31+D33+D36+D38+D40+D44+D46+D48</f>
        <v>6903</v>
      </c>
      <c r="E6" s="15">
        <f>E7+E9+E13+E16+E19+E26+E28+E31+E33+E36+E38+E40+E44+E46+E48</f>
        <v>5505</v>
      </c>
      <c r="F6" s="19">
        <v>390</v>
      </c>
      <c r="G6" s="20" t="s">
        <v>1</v>
      </c>
      <c r="H6" s="16"/>
    </row>
    <row r="7" spans="1:8" s="17" customFormat="1" ht="22.5" customHeight="1">
      <c r="A7" s="21" t="str">
        <f>'[5]餘絀-元(原稿)'!A6</f>
        <v>行政院主管</v>
      </c>
      <c r="B7" s="19">
        <f>SUM(B8)</f>
        <v>2307</v>
      </c>
      <c r="C7" s="19">
        <f>SUM(C8)</f>
        <v>34</v>
      </c>
      <c r="D7" s="19">
        <f>SUM(D8)</f>
        <v>50</v>
      </c>
      <c r="E7" s="19">
        <f>SUM(E8)</f>
        <v>16</v>
      </c>
      <c r="F7" s="19">
        <v>48</v>
      </c>
      <c r="G7" s="19">
        <v>2.1599526072514545</v>
      </c>
      <c r="H7" s="16"/>
    </row>
    <row r="8" spans="1:8" ht="22.5" customHeight="1">
      <c r="A8" s="22" t="s">
        <v>15</v>
      </c>
      <c r="B8" s="23">
        <v>2307</v>
      </c>
      <c r="C8" s="23">
        <v>34</v>
      </c>
      <c r="D8" s="23">
        <v>50</v>
      </c>
      <c r="E8" s="23">
        <f>D8-C8</f>
        <v>16</v>
      </c>
      <c r="F8" s="23">
        <v>48</v>
      </c>
      <c r="G8" s="23">
        <v>2.1599526072514545</v>
      </c>
      <c r="H8" s="24"/>
    </row>
    <row r="9" spans="1:8" s="17" customFormat="1" ht="22.5" customHeight="1">
      <c r="A9" s="21" t="str">
        <f>'[5]餘絀-元(原稿)'!A8</f>
        <v>內政部主管</v>
      </c>
      <c r="B9" s="19">
        <f>SUM(B10:B12)</f>
        <v>-423</v>
      </c>
      <c r="C9" s="19">
        <f>SUM(C10:C12)</f>
        <v>-317</v>
      </c>
      <c r="D9" s="19">
        <f>SUM(D10:D12)</f>
        <v>1063</v>
      </c>
      <c r="E9" s="19">
        <f>SUM(E10:E12)</f>
        <v>1380</v>
      </c>
      <c r="F9" s="20" t="s">
        <v>16</v>
      </c>
      <c r="G9" s="20" t="s">
        <v>1</v>
      </c>
      <c r="H9" s="16"/>
    </row>
    <row r="10" spans="1:8" ht="22.5" customHeight="1">
      <c r="A10" s="22" t="s">
        <v>17</v>
      </c>
      <c r="B10" s="23">
        <v>-421</v>
      </c>
      <c r="C10" s="23">
        <v>-317</v>
      </c>
      <c r="D10" s="23">
        <v>1063</v>
      </c>
      <c r="E10" s="23">
        <f>D10-C10</f>
        <v>1380</v>
      </c>
      <c r="F10" s="25" t="s">
        <v>16</v>
      </c>
      <c r="G10" s="25" t="s">
        <v>1</v>
      </c>
      <c r="H10" s="24"/>
    </row>
    <row r="11" spans="1:8" ht="22.5" customHeight="1">
      <c r="A11" s="22" t="s">
        <v>18</v>
      </c>
      <c r="B11" s="26">
        <v>0</v>
      </c>
      <c r="C11" s="26">
        <v>0</v>
      </c>
      <c r="D11" s="26">
        <v>0</v>
      </c>
      <c r="E11" s="23"/>
      <c r="F11" s="27"/>
      <c r="G11" s="27" t="s">
        <v>2</v>
      </c>
      <c r="H11" s="24"/>
    </row>
    <row r="12" spans="1:8" ht="22.5" customHeight="1">
      <c r="A12" s="22" t="s">
        <v>19</v>
      </c>
      <c r="B12" s="23">
        <v>-2</v>
      </c>
      <c r="C12" s="28">
        <v>0</v>
      </c>
      <c r="D12" s="28">
        <v>0</v>
      </c>
      <c r="E12" s="28">
        <v>0</v>
      </c>
      <c r="F12" s="29" t="s">
        <v>20</v>
      </c>
      <c r="G12" s="29" t="s">
        <v>20</v>
      </c>
      <c r="H12" s="24"/>
    </row>
    <row r="13" spans="1:8" s="17" customFormat="1" ht="22.5" customHeight="1">
      <c r="A13" s="21" t="str">
        <f>'[5]餘絀-元(原稿)'!A10</f>
        <v>國防部主管</v>
      </c>
      <c r="B13" s="19">
        <f>SUM(B14:B15)</f>
        <v>-6060</v>
      </c>
      <c r="C13" s="19">
        <f>SUM(C14:C15)</f>
        <v>-1919</v>
      </c>
      <c r="D13" s="19">
        <f>SUM(D14:D15)</f>
        <v>-1783</v>
      </c>
      <c r="E13" s="19">
        <f>SUM(E14:E15)</f>
        <v>136</v>
      </c>
      <c r="F13" s="30" t="s">
        <v>20</v>
      </c>
      <c r="G13" s="20" t="s">
        <v>3</v>
      </c>
      <c r="H13" s="16"/>
    </row>
    <row r="14" spans="1:8" ht="21.75" customHeight="1">
      <c r="A14" s="22" t="s">
        <v>21</v>
      </c>
      <c r="B14" s="23">
        <v>2345</v>
      </c>
      <c r="C14" s="23">
        <v>206</v>
      </c>
      <c r="D14" s="23">
        <v>202</v>
      </c>
      <c r="E14" s="23">
        <f>D14-C14</f>
        <v>-4</v>
      </c>
      <c r="F14" s="23">
        <v>2</v>
      </c>
      <c r="G14" s="23">
        <v>8.63499997014323</v>
      </c>
      <c r="H14" s="24"/>
    </row>
    <row r="15" spans="1:8" ht="21.75" customHeight="1">
      <c r="A15" s="22" t="s">
        <v>22</v>
      </c>
      <c r="B15" s="23">
        <v>-8405</v>
      </c>
      <c r="C15" s="23">
        <v>-2125</v>
      </c>
      <c r="D15" s="23">
        <v>-1985</v>
      </c>
      <c r="E15" s="23">
        <f>D15-C15</f>
        <v>140</v>
      </c>
      <c r="F15" s="29" t="s">
        <v>20</v>
      </c>
      <c r="G15" s="31" t="s">
        <v>3</v>
      </c>
      <c r="H15" s="24"/>
    </row>
    <row r="16" spans="1:8" s="17" customFormat="1" ht="22.5" customHeight="1">
      <c r="A16" s="21" t="str">
        <f>'[5]餘絀-元(原稿)'!A14</f>
        <v>財政部主管</v>
      </c>
      <c r="B16" s="19">
        <f>SUM(B17:B18)</f>
        <v>165</v>
      </c>
      <c r="C16" s="19">
        <f>SUM(C17:C18)</f>
        <v>1</v>
      </c>
      <c r="D16" s="19">
        <f>SUM(D17:D18)</f>
        <v>2</v>
      </c>
      <c r="E16" s="19">
        <f>SUM(E17:E18)</f>
        <v>1</v>
      </c>
      <c r="F16" s="19">
        <v>131</v>
      </c>
      <c r="G16" s="19">
        <v>1.3639149986987127</v>
      </c>
      <c r="H16" s="16"/>
    </row>
    <row r="17" spans="1:8" ht="22.5" customHeight="1">
      <c r="A17" s="22" t="s">
        <v>23</v>
      </c>
      <c r="B17" s="23">
        <v>186</v>
      </c>
      <c r="C17" s="23">
        <v>2</v>
      </c>
      <c r="D17" s="23">
        <v>2</v>
      </c>
      <c r="E17" s="23"/>
      <c r="F17" s="23">
        <v>40</v>
      </c>
      <c r="G17" s="23">
        <v>1.209008380637615</v>
      </c>
      <c r="H17" s="24"/>
    </row>
    <row r="18" spans="1:8" ht="22.5" customHeight="1">
      <c r="A18" s="22" t="s">
        <v>24</v>
      </c>
      <c r="B18" s="23">
        <v>-21</v>
      </c>
      <c r="C18" s="23">
        <v>-1</v>
      </c>
      <c r="D18" s="28">
        <v>0</v>
      </c>
      <c r="E18" s="23">
        <f aca="true" t="shared" si="0" ref="E18:E25">D18-C18</f>
        <v>1</v>
      </c>
      <c r="F18" s="25" t="s">
        <v>16</v>
      </c>
      <c r="G18" s="25" t="s">
        <v>16</v>
      </c>
      <c r="H18" s="24"/>
    </row>
    <row r="19" spans="1:8" s="17" customFormat="1" ht="22.5" customHeight="1">
      <c r="A19" s="21" t="str">
        <f>'[5]餘絀-元(原稿)'!A16</f>
        <v>教育部主管</v>
      </c>
      <c r="B19" s="15">
        <f>SUM(B20:B25)</f>
        <v>-839</v>
      </c>
      <c r="C19" s="15">
        <f>SUM(C20:C25)</f>
        <v>2364</v>
      </c>
      <c r="D19" s="15">
        <f>SUM(D20:D25)</f>
        <v>4275</v>
      </c>
      <c r="E19" s="19">
        <f>D19-C19</f>
        <v>1911</v>
      </c>
      <c r="F19" s="19">
        <v>80</v>
      </c>
      <c r="G19" s="20" t="s">
        <v>16</v>
      </c>
      <c r="H19" s="16"/>
    </row>
    <row r="20" spans="1:8" s="34" customFormat="1" ht="21.75" customHeight="1">
      <c r="A20" s="22" t="s">
        <v>25</v>
      </c>
      <c r="B20" s="32">
        <v>-1791</v>
      </c>
      <c r="C20" s="32">
        <v>1575</v>
      </c>
      <c r="D20" s="32">
        <v>2354</v>
      </c>
      <c r="E20" s="23">
        <f>D20-C20</f>
        <v>779</v>
      </c>
      <c r="F20" s="23">
        <f>ABS(E20/C20*100)</f>
        <v>49.46031746031746</v>
      </c>
      <c r="G20" s="25" t="s">
        <v>16</v>
      </c>
      <c r="H20" s="33"/>
    </row>
    <row r="21" spans="1:8" s="36" customFormat="1" ht="21" customHeight="1">
      <c r="A21" s="22" t="s">
        <v>26</v>
      </c>
      <c r="B21" s="32">
        <v>1123</v>
      </c>
      <c r="C21" s="32">
        <v>306</v>
      </c>
      <c r="D21" s="32">
        <v>297</v>
      </c>
      <c r="E21" s="32">
        <f t="shared" si="0"/>
        <v>-9</v>
      </c>
      <c r="F21" s="32">
        <v>3</v>
      </c>
      <c r="G21" s="32">
        <v>26.47227264270282</v>
      </c>
      <c r="H21" s="35"/>
    </row>
    <row r="22" spans="1:8" s="17" customFormat="1" ht="21" customHeight="1">
      <c r="A22" s="22" t="s">
        <v>27</v>
      </c>
      <c r="B22" s="32">
        <v>110</v>
      </c>
      <c r="C22" s="32">
        <v>158</v>
      </c>
      <c r="D22" s="32">
        <v>149</v>
      </c>
      <c r="E22" s="32">
        <f t="shared" si="0"/>
        <v>-9</v>
      </c>
      <c r="F22" s="32">
        <v>6</v>
      </c>
      <c r="G22" s="32">
        <v>135.6455301871677</v>
      </c>
      <c r="H22" s="16"/>
    </row>
    <row r="23" spans="1:8" s="17" customFormat="1" ht="21" customHeight="1">
      <c r="A23" s="22" t="s">
        <v>28</v>
      </c>
      <c r="B23" s="32">
        <v>18</v>
      </c>
      <c r="C23" s="32">
        <v>3</v>
      </c>
      <c r="D23" s="32">
        <v>7</v>
      </c>
      <c r="E23" s="32">
        <f t="shared" si="0"/>
        <v>4</v>
      </c>
      <c r="F23" s="32">
        <v>111</v>
      </c>
      <c r="G23" s="32">
        <v>37.158638714647296</v>
      </c>
      <c r="H23" s="16"/>
    </row>
    <row r="24" spans="1:8" ht="21" customHeight="1">
      <c r="A24" s="22" t="s">
        <v>29</v>
      </c>
      <c r="B24" s="32">
        <v>-299</v>
      </c>
      <c r="C24" s="32">
        <v>-33</v>
      </c>
      <c r="D24" s="32">
        <v>49</v>
      </c>
      <c r="E24" s="32">
        <f t="shared" si="0"/>
        <v>82</v>
      </c>
      <c r="F24" s="25" t="s">
        <v>16</v>
      </c>
      <c r="G24" s="25" t="s">
        <v>1</v>
      </c>
      <c r="H24" s="24"/>
    </row>
    <row r="25" spans="1:8" s="17" customFormat="1" ht="21" customHeight="1">
      <c r="A25" s="22" t="s">
        <v>30</v>
      </c>
      <c r="B25" s="32"/>
      <c r="C25" s="32">
        <v>355</v>
      </c>
      <c r="D25" s="32">
        <v>1419</v>
      </c>
      <c r="E25" s="32">
        <f t="shared" si="0"/>
        <v>1064</v>
      </c>
      <c r="F25" s="32">
        <v>300</v>
      </c>
      <c r="G25" s="32" t="s">
        <v>2</v>
      </c>
      <c r="H25" s="16"/>
    </row>
    <row r="26" spans="1:8" ht="22.5" customHeight="1">
      <c r="A26" s="21" t="str">
        <f>'[5]餘絀-元(原稿)'!A75</f>
        <v>法務部主管</v>
      </c>
      <c r="B26" s="15">
        <f>SUM(B27)</f>
        <v>-69</v>
      </c>
      <c r="C26" s="15">
        <f>SUM(C27)</f>
        <v>11</v>
      </c>
      <c r="D26" s="15">
        <f>SUM(D27)</f>
        <v>24</v>
      </c>
      <c r="E26" s="15">
        <f>SUM(E27)</f>
        <v>13</v>
      </c>
      <c r="F26" s="15">
        <v>110</v>
      </c>
      <c r="G26" s="20" t="s">
        <v>16</v>
      </c>
      <c r="H26" s="24"/>
    </row>
    <row r="27" spans="1:8" ht="22.5" customHeight="1">
      <c r="A27" s="22" t="s">
        <v>31</v>
      </c>
      <c r="B27" s="32">
        <v>-69</v>
      </c>
      <c r="C27" s="32">
        <v>11</v>
      </c>
      <c r="D27" s="32">
        <v>24</v>
      </c>
      <c r="E27" s="32">
        <f>D27-C27</f>
        <v>13</v>
      </c>
      <c r="F27" s="32">
        <v>110</v>
      </c>
      <c r="G27" s="25" t="s">
        <v>16</v>
      </c>
      <c r="H27" s="24"/>
    </row>
    <row r="28" spans="1:8" s="17" customFormat="1" ht="22.5" customHeight="1">
      <c r="A28" s="21" t="str">
        <f>'[5]餘絀-元(原稿)'!A77</f>
        <v>經濟部主管</v>
      </c>
      <c r="B28" s="15">
        <f>SUM(B29:B30)</f>
        <v>356</v>
      </c>
      <c r="C28" s="15">
        <f>SUM(C29:C30)</f>
        <v>547</v>
      </c>
      <c r="D28" s="15">
        <f>SUM(D29:D30)</f>
        <v>164</v>
      </c>
      <c r="E28" s="15">
        <f>SUM(E29:E30)</f>
        <v>-383</v>
      </c>
      <c r="F28" s="15">
        <v>70</v>
      </c>
      <c r="G28" s="15">
        <v>46.08328033509279</v>
      </c>
      <c r="H28" s="16"/>
    </row>
    <row r="29" spans="1:8" ht="21.75" customHeight="1">
      <c r="A29" s="22" t="s">
        <v>32</v>
      </c>
      <c r="B29" s="32">
        <v>183</v>
      </c>
      <c r="C29" s="32">
        <v>162</v>
      </c>
      <c r="D29" s="32">
        <v>9</v>
      </c>
      <c r="E29" s="32">
        <f>D29-C29</f>
        <v>-153</v>
      </c>
      <c r="F29" s="32">
        <v>94</v>
      </c>
      <c r="G29" s="32">
        <v>4.888853595642506</v>
      </c>
      <c r="H29" s="24"/>
    </row>
    <row r="30" spans="1:8" s="17" customFormat="1" ht="21.75" customHeight="1">
      <c r="A30" s="22" t="s">
        <v>33</v>
      </c>
      <c r="B30" s="32">
        <v>173</v>
      </c>
      <c r="C30" s="32">
        <v>385</v>
      </c>
      <c r="D30" s="32">
        <v>155</v>
      </c>
      <c r="E30" s="32">
        <f>D30-C30</f>
        <v>-230</v>
      </c>
      <c r="F30" s="32">
        <v>60</v>
      </c>
      <c r="G30" s="32">
        <v>89.77927982985825</v>
      </c>
      <c r="H30" s="16"/>
    </row>
    <row r="31" spans="1:8" ht="22.5" customHeight="1">
      <c r="A31" s="21" t="str">
        <f>'[5]餘絀-元(原稿)'!A80</f>
        <v>交通部主管</v>
      </c>
      <c r="B31" s="15">
        <f>SUM(B32)</f>
        <v>17385</v>
      </c>
      <c r="C31" s="15">
        <f>SUM(C32)</f>
        <v>3766</v>
      </c>
      <c r="D31" s="15">
        <f>SUM(D32)</f>
        <v>4389</v>
      </c>
      <c r="E31" s="15">
        <f>SUM(E32)</f>
        <v>623</v>
      </c>
      <c r="F31" s="15">
        <v>17</v>
      </c>
      <c r="G31" s="15">
        <v>25.244664793877376</v>
      </c>
      <c r="H31" s="24"/>
    </row>
    <row r="32" spans="1:8" ht="22.5" customHeight="1">
      <c r="A32" s="22" t="s">
        <v>34</v>
      </c>
      <c r="B32" s="32">
        <v>17385</v>
      </c>
      <c r="C32" s="32">
        <v>3766</v>
      </c>
      <c r="D32" s="32">
        <v>4389</v>
      </c>
      <c r="E32" s="32">
        <f>D32-C32</f>
        <v>623</v>
      </c>
      <c r="F32" s="32">
        <v>17</v>
      </c>
      <c r="G32" s="32">
        <v>25.244664793877376</v>
      </c>
      <c r="H32" s="24"/>
    </row>
    <row r="33" spans="1:8" s="17" customFormat="1" ht="22.5" customHeight="1">
      <c r="A33" s="21" t="str">
        <f>'[5]餘絀-元(原稿)'!A82</f>
        <v>國軍退除役官兵輔導委員會主管</v>
      </c>
      <c r="B33" s="15">
        <f>SUM(B34:B35)</f>
        <v>1008</v>
      </c>
      <c r="C33" s="15">
        <f>SUM(C34:C35)</f>
        <v>234</v>
      </c>
      <c r="D33" s="15">
        <f>SUM(D34:D35)</f>
        <v>65</v>
      </c>
      <c r="E33" s="15">
        <f>SUM(E34:E35)</f>
        <v>-169</v>
      </c>
      <c r="F33" s="15">
        <v>72</v>
      </c>
      <c r="G33" s="15">
        <v>6.477408577896017</v>
      </c>
      <c r="H33" s="16"/>
    </row>
    <row r="34" spans="1:8" ht="22.5" customHeight="1">
      <c r="A34" s="22" t="s">
        <v>35</v>
      </c>
      <c r="B34" s="32">
        <v>445</v>
      </c>
      <c r="C34" s="32">
        <v>61</v>
      </c>
      <c r="D34" s="32">
        <v>89</v>
      </c>
      <c r="E34" s="32">
        <f>D34-C34</f>
        <v>28</v>
      </c>
      <c r="F34" s="32">
        <v>46</v>
      </c>
      <c r="G34" s="32">
        <v>20.09291839799975</v>
      </c>
      <c r="H34" s="24"/>
    </row>
    <row r="35" spans="1:8" s="17" customFormat="1" ht="22.5" customHeight="1">
      <c r="A35" s="22" t="s">
        <v>36</v>
      </c>
      <c r="B35" s="32">
        <v>563</v>
      </c>
      <c r="C35" s="32">
        <v>173</v>
      </c>
      <c r="D35" s="32">
        <v>-24</v>
      </c>
      <c r="E35" s="32">
        <f>D35-C35</f>
        <v>-197</v>
      </c>
      <c r="F35" s="25" t="s">
        <v>37</v>
      </c>
      <c r="G35" s="25" t="s">
        <v>37</v>
      </c>
      <c r="H35" s="16"/>
    </row>
    <row r="36" spans="1:8" ht="22.5" customHeight="1">
      <c r="A36" s="21" t="str">
        <f>'[5]餘絀-元(原稿)'!A85</f>
        <v>國家科學委員會主管</v>
      </c>
      <c r="B36" s="15">
        <f>SUM(B37)</f>
        <v>1049</v>
      </c>
      <c r="C36" s="15">
        <f>SUM(C37)</f>
        <v>370</v>
      </c>
      <c r="D36" s="15">
        <f>SUM(D37)</f>
        <v>540</v>
      </c>
      <c r="E36" s="15">
        <f>SUM(E37)</f>
        <v>170</v>
      </c>
      <c r="F36" s="15">
        <v>46</v>
      </c>
      <c r="G36" s="15">
        <v>51.46749604810685</v>
      </c>
      <c r="H36" s="24"/>
    </row>
    <row r="37" spans="1:8" s="17" customFormat="1" ht="22.5" customHeight="1">
      <c r="A37" s="22" t="s">
        <v>38</v>
      </c>
      <c r="B37" s="32">
        <v>1049</v>
      </c>
      <c r="C37" s="32">
        <v>370</v>
      </c>
      <c r="D37" s="32">
        <v>540</v>
      </c>
      <c r="E37" s="32">
        <f>D37-C37</f>
        <v>170</v>
      </c>
      <c r="F37" s="32">
        <v>46</v>
      </c>
      <c r="G37" s="32">
        <v>51.46749604810685</v>
      </c>
      <c r="H37" s="16"/>
    </row>
    <row r="38" spans="1:8" ht="22.5" customHeight="1">
      <c r="A38" s="21" t="str">
        <f>'[5]餘絀-元(原稿)'!A87</f>
        <v>農業委員會主管</v>
      </c>
      <c r="B38" s="15">
        <f>SUM(B39)</f>
        <v>16</v>
      </c>
      <c r="C38" s="15">
        <f>SUM(C39)</f>
        <v>-3</v>
      </c>
      <c r="D38" s="15">
        <f>SUM(D39)</f>
        <v>1</v>
      </c>
      <c r="E38" s="15">
        <f>SUM(E39)</f>
        <v>4</v>
      </c>
      <c r="F38" s="20" t="s">
        <v>16</v>
      </c>
      <c r="G38" s="15">
        <v>5.811642530487805</v>
      </c>
      <c r="H38" s="24"/>
    </row>
    <row r="39" spans="1:8" ht="22.5" customHeight="1">
      <c r="A39" s="22" t="s">
        <v>39</v>
      </c>
      <c r="B39" s="32">
        <v>16</v>
      </c>
      <c r="C39" s="32">
        <v>-3</v>
      </c>
      <c r="D39" s="32">
        <v>1</v>
      </c>
      <c r="E39" s="32">
        <f>D39-C39</f>
        <v>4</v>
      </c>
      <c r="F39" s="25" t="s">
        <v>16</v>
      </c>
      <c r="G39" s="32">
        <v>5.811642530487805</v>
      </c>
      <c r="H39" s="24"/>
    </row>
    <row r="40" spans="1:8" s="17" customFormat="1" ht="22.5" customHeight="1">
      <c r="A40" s="21" t="str">
        <f>'[5]餘絀-元(原稿)'!A89</f>
        <v>衛生署主管</v>
      </c>
      <c r="B40" s="15">
        <f>SUM(B41:B43)</f>
        <v>-31662</v>
      </c>
      <c r="C40" s="15">
        <f>SUM(C41:C43)</f>
        <v>-3778</v>
      </c>
      <c r="D40" s="15">
        <f>SUM(D41:D43)</f>
        <v>-2072</v>
      </c>
      <c r="E40" s="15">
        <f>SUM(E41:E43)</f>
        <v>1706</v>
      </c>
      <c r="F40" s="20" t="s">
        <v>40</v>
      </c>
      <c r="G40" s="20" t="s">
        <v>40</v>
      </c>
      <c r="H40" s="16"/>
    </row>
    <row r="41" spans="1:8" ht="22.5" customHeight="1">
      <c r="A41" s="22" t="s">
        <v>41</v>
      </c>
      <c r="B41" s="32">
        <v>625</v>
      </c>
      <c r="C41" s="32">
        <v>79</v>
      </c>
      <c r="D41" s="32">
        <v>166</v>
      </c>
      <c r="E41" s="32">
        <f>D41-C41</f>
        <v>87</v>
      </c>
      <c r="F41" s="32">
        <v>109</v>
      </c>
      <c r="G41" s="32">
        <v>26.50933900869376</v>
      </c>
      <c r="H41" s="24"/>
    </row>
    <row r="42" spans="1:8" s="17" customFormat="1" ht="22.5" customHeight="1">
      <c r="A42" s="22" t="s">
        <v>42</v>
      </c>
      <c r="B42" s="32">
        <v>162</v>
      </c>
      <c r="C42" s="32">
        <v>41</v>
      </c>
      <c r="D42" s="32">
        <v>63</v>
      </c>
      <c r="E42" s="32">
        <f>D42-C42</f>
        <v>22</v>
      </c>
      <c r="F42" s="32">
        <v>53</v>
      </c>
      <c r="G42" s="32">
        <v>39.00346445304291</v>
      </c>
      <c r="H42" s="16"/>
    </row>
    <row r="43" spans="1:8" s="17" customFormat="1" ht="22.5" customHeight="1">
      <c r="A43" s="22" t="s">
        <v>43</v>
      </c>
      <c r="B43" s="32">
        <v>-32449</v>
      </c>
      <c r="C43" s="32">
        <v>-3898</v>
      </c>
      <c r="D43" s="32">
        <v>-2301</v>
      </c>
      <c r="E43" s="32">
        <f>D43-C43</f>
        <v>1597</v>
      </c>
      <c r="F43" s="25" t="s">
        <v>40</v>
      </c>
      <c r="G43" s="25" t="s">
        <v>40</v>
      </c>
      <c r="H43" s="16"/>
    </row>
    <row r="44" spans="1:8" s="38" customFormat="1" ht="22.5" customHeight="1">
      <c r="A44" s="21" t="str">
        <f>'[5]餘絀-元(原稿)'!A94</f>
        <v>國立故宮博物院主管</v>
      </c>
      <c r="B44" s="15">
        <f>SUM(B45)</f>
        <v>64</v>
      </c>
      <c r="C44" s="15">
        <f>SUM(C45)</f>
        <v>15</v>
      </c>
      <c r="D44" s="15">
        <f>SUM(D45)</f>
        <v>14</v>
      </c>
      <c r="E44" s="15">
        <f>SUM(E45)</f>
        <v>-1</v>
      </c>
      <c r="F44" s="15">
        <v>10</v>
      </c>
      <c r="G44" s="15">
        <v>21.333867680560573</v>
      </c>
      <c r="H44" s="37"/>
    </row>
    <row r="45" spans="1:8" s="17" customFormat="1" ht="22.5" customHeight="1">
      <c r="A45" s="22" t="s">
        <v>44</v>
      </c>
      <c r="B45" s="32">
        <v>64</v>
      </c>
      <c r="C45" s="32">
        <v>15</v>
      </c>
      <c r="D45" s="32">
        <v>14</v>
      </c>
      <c r="E45" s="32">
        <f>D45-C45</f>
        <v>-1</v>
      </c>
      <c r="F45" s="32">
        <v>10</v>
      </c>
      <c r="G45" s="32">
        <v>21.333867680560573</v>
      </c>
      <c r="H45" s="16"/>
    </row>
    <row r="46" spans="1:8" s="17" customFormat="1" ht="22.5" customHeight="1">
      <c r="A46" s="21" t="str">
        <f>'[5]餘絀-元(原稿)'!A96</f>
        <v>原住民族委員會主管</v>
      </c>
      <c r="B46" s="15">
        <f>SUM(B47)</f>
        <v>27</v>
      </c>
      <c r="C46" s="15">
        <f>SUM(C47)</f>
        <v>-40</v>
      </c>
      <c r="D46" s="15">
        <f>SUM(D47)</f>
        <v>17</v>
      </c>
      <c r="E46" s="15">
        <f>SUM(E47)</f>
        <v>57</v>
      </c>
      <c r="F46" s="20" t="s">
        <v>16</v>
      </c>
      <c r="G46" s="15">
        <v>64.36063677467972</v>
      </c>
      <c r="H46" s="16"/>
    </row>
    <row r="47" spans="1:8" s="38" customFormat="1" ht="22.5" customHeight="1">
      <c r="A47" s="22" t="s">
        <v>45</v>
      </c>
      <c r="B47" s="32">
        <v>27</v>
      </c>
      <c r="C47" s="32">
        <v>-40</v>
      </c>
      <c r="D47" s="32">
        <v>17</v>
      </c>
      <c r="E47" s="32">
        <f>D47-C47</f>
        <v>57</v>
      </c>
      <c r="F47" s="25" t="s">
        <v>16</v>
      </c>
      <c r="G47" s="32">
        <v>64.36063677467972</v>
      </c>
      <c r="H47" s="37"/>
    </row>
    <row r="48" spans="1:8" s="38" customFormat="1" ht="22.5" customHeight="1">
      <c r="A48" s="21" t="s">
        <v>46</v>
      </c>
      <c r="B48" s="15">
        <f>B49</f>
        <v>1</v>
      </c>
      <c r="C48" s="15">
        <f>C49</f>
        <v>113</v>
      </c>
      <c r="D48" s="15">
        <f>D49</f>
        <v>154</v>
      </c>
      <c r="E48" s="15">
        <f>E49</f>
        <v>41</v>
      </c>
      <c r="F48" s="15">
        <v>36</v>
      </c>
      <c r="G48" s="15">
        <v>24777.06048387097</v>
      </c>
      <c r="H48" s="37"/>
    </row>
    <row r="49" spans="1:8" s="38" customFormat="1" ht="22.5" customHeight="1">
      <c r="A49" s="22" t="s">
        <v>47</v>
      </c>
      <c r="B49" s="32">
        <v>1</v>
      </c>
      <c r="C49" s="32">
        <v>113</v>
      </c>
      <c r="D49" s="32">
        <v>154</v>
      </c>
      <c r="E49" s="32">
        <f>D49-C49</f>
        <v>41</v>
      </c>
      <c r="F49" s="32">
        <v>36</v>
      </c>
      <c r="G49" s="32">
        <v>24777.06048387097</v>
      </c>
      <c r="H49" s="37"/>
    </row>
    <row r="50" spans="1:8" s="17" customFormat="1" ht="22.5" customHeight="1">
      <c r="A50" s="18" t="str">
        <f>'[5]餘絀-元(原稿)'!A98</f>
        <v>債務基金</v>
      </c>
      <c r="B50" s="39">
        <f>B51</f>
        <v>5</v>
      </c>
      <c r="C50" s="39">
        <f>C51</f>
        <v>0</v>
      </c>
      <c r="D50" s="40">
        <f>SUM(D51)</f>
        <v>1</v>
      </c>
      <c r="E50" s="40">
        <f>SUM(E51)</f>
        <v>1</v>
      </c>
      <c r="F50" s="15">
        <v>1543</v>
      </c>
      <c r="G50" s="15">
        <v>14.816476247745038</v>
      </c>
      <c r="H50" s="16"/>
    </row>
    <row r="51" spans="1:8" s="17" customFormat="1" ht="22.5" customHeight="1">
      <c r="A51" s="21" t="str">
        <f>'[5]餘絀-元(原稿)'!A99</f>
        <v>財政部主管</v>
      </c>
      <c r="B51" s="39">
        <f>B52</f>
        <v>5</v>
      </c>
      <c r="C51" s="39">
        <f>C52</f>
        <v>0</v>
      </c>
      <c r="D51" s="40">
        <f>SUM(D52)</f>
        <v>1</v>
      </c>
      <c r="E51" s="40">
        <f>SUM(E52)</f>
        <v>1</v>
      </c>
      <c r="F51" s="15">
        <v>1543</v>
      </c>
      <c r="G51" s="15">
        <v>14.816476247745038</v>
      </c>
      <c r="H51" s="16"/>
    </row>
    <row r="52" spans="1:8" ht="22.5" customHeight="1">
      <c r="A52" s="22" t="s">
        <v>48</v>
      </c>
      <c r="B52" s="41">
        <v>5</v>
      </c>
      <c r="C52" s="41">
        <v>0</v>
      </c>
      <c r="D52" s="28">
        <v>1</v>
      </c>
      <c r="E52" s="28">
        <v>1</v>
      </c>
      <c r="F52" s="32">
        <v>1543</v>
      </c>
      <c r="G52" s="32">
        <v>14.816476247745038</v>
      </c>
      <c r="H52" s="24"/>
    </row>
    <row r="53" spans="1:8" ht="22.5" customHeight="1">
      <c r="A53" s="18" t="str">
        <f>'[5]餘絀-元(原稿)'!A101</f>
        <v>特別收入基金</v>
      </c>
      <c r="B53" s="15">
        <f>B54+B58+B63+B65+B69+B71+B73+B75+B77+B79+B81+B83+B86+B89</f>
        <v>41709</v>
      </c>
      <c r="C53" s="15">
        <f>C54+C58+C63+C65+C69+C71+C73+C75+C77+C79+C81+C83+C86+C89</f>
        <v>6573</v>
      </c>
      <c r="D53" s="15">
        <f>D54+D58+D63+D65+D69+D71+D73+D75+D77+D79+D81+D83+D86+D89</f>
        <v>8177</v>
      </c>
      <c r="E53" s="15">
        <f>E54+E58+E63+E65+E69+E71+E73+E75+E77+E79+E81+E83+E86+E89</f>
        <v>1604</v>
      </c>
      <c r="F53" s="15">
        <v>24</v>
      </c>
      <c r="G53" s="15">
        <v>19.606626371800033</v>
      </c>
      <c r="H53" s="24"/>
    </row>
    <row r="54" spans="1:8" ht="22.5" customHeight="1">
      <c r="A54" s="21" t="str">
        <f>'[5]餘絀-元(原稿)'!A102</f>
        <v>行政院主管</v>
      </c>
      <c r="B54" s="15">
        <f>SUM(B55:B57)</f>
        <v>53357</v>
      </c>
      <c r="C54" s="15">
        <f>SUM(C55:C57)</f>
        <v>-3240</v>
      </c>
      <c r="D54" s="15">
        <f>SUM(D55:D57)</f>
        <v>-2692</v>
      </c>
      <c r="E54" s="15">
        <f>SUM(E55:E57)</f>
        <v>548</v>
      </c>
      <c r="F54" s="20" t="s">
        <v>20</v>
      </c>
      <c r="G54" s="20" t="s">
        <v>4</v>
      </c>
      <c r="H54" s="24"/>
    </row>
    <row r="55" spans="1:8" ht="22.5" customHeight="1">
      <c r="A55" s="22" t="s">
        <v>49</v>
      </c>
      <c r="B55" s="32">
        <v>-1800</v>
      </c>
      <c r="C55" s="32">
        <v>92</v>
      </c>
      <c r="D55" s="32">
        <v>-1388</v>
      </c>
      <c r="E55" s="32">
        <f>D55-C55</f>
        <v>-1480</v>
      </c>
      <c r="F55" s="25" t="s">
        <v>4</v>
      </c>
      <c r="G55" s="25" t="s">
        <v>3</v>
      </c>
      <c r="H55" s="24"/>
    </row>
    <row r="56" spans="1:8" s="17" customFormat="1" ht="22.5" customHeight="1">
      <c r="A56" s="22" t="s">
        <v>50</v>
      </c>
      <c r="B56" s="32">
        <v>95</v>
      </c>
      <c r="C56" s="32">
        <v>-191</v>
      </c>
      <c r="D56" s="32">
        <v>-19</v>
      </c>
      <c r="E56" s="32">
        <f>D56-C56</f>
        <v>172</v>
      </c>
      <c r="F56" s="25" t="s">
        <v>3</v>
      </c>
      <c r="G56" s="25" t="s">
        <v>4</v>
      </c>
      <c r="H56" s="16"/>
    </row>
    <row r="57" spans="1:8" ht="22.5" customHeight="1">
      <c r="A57" s="22" t="s">
        <v>51</v>
      </c>
      <c r="B57" s="32">
        <v>55062</v>
      </c>
      <c r="C57" s="32">
        <v>-3141</v>
      </c>
      <c r="D57" s="32">
        <v>-1285</v>
      </c>
      <c r="E57" s="32">
        <f>D57-C57</f>
        <v>1856</v>
      </c>
      <c r="F57" s="25" t="s">
        <v>3</v>
      </c>
      <c r="G57" s="25" t="s">
        <v>4</v>
      </c>
      <c r="H57" s="24"/>
    </row>
    <row r="58" spans="1:8" ht="22.5" customHeight="1">
      <c r="A58" s="21" t="str">
        <f>'[5]餘絀-元(原稿)'!A106</f>
        <v>內政部主管</v>
      </c>
      <c r="B58" s="15">
        <f>SUM(B59:B62)</f>
        <v>129</v>
      </c>
      <c r="C58" s="15">
        <f>SUM(C59:C62)</f>
        <v>649</v>
      </c>
      <c r="D58" s="15">
        <f>SUM(D59:D62)</f>
        <v>-44</v>
      </c>
      <c r="E58" s="15">
        <f>SUM(E59:E62)</f>
        <v>-693</v>
      </c>
      <c r="F58" s="20" t="s">
        <v>4</v>
      </c>
      <c r="G58" s="20" t="s">
        <v>4</v>
      </c>
      <c r="H58" s="24"/>
    </row>
    <row r="59" spans="1:8" s="17" customFormat="1" ht="22.5" customHeight="1">
      <c r="A59" s="22" t="s">
        <v>52</v>
      </c>
      <c r="B59" s="32">
        <v>-22</v>
      </c>
      <c r="C59" s="32">
        <v>438</v>
      </c>
      <c r="D59" s="32">
        <v>-144</v>
      </c>
      <c r="E59" s="32">
        <f>D59-C59</f>
        <v>-582</v>
      </c>
      <c r="F59" s="25" t="s">
        <v>4</v>
      </c>
      <c r="G59" s="32">
        <v>654.8557138954653</v>
      </c>
      <c r="H59" s="16"/>
    </row>
    <row r="60" spans="1:8" ht="22.5" customHeight="1">
      <c r="A60" s="22" t="s">
        <v>53</v>
      </c>
      <c r="B60" s="41">
        <v>11</v>
      </c>
      <c r="C60" s="32">
        <v>148</v>
      </c>
      <c r="D60" s="32">
        <v>-5</v>
      </c>
      <c r="E60" s="32">
        <f>D60-C60</f>
        <v>-153</v>
      </c>
      <c r="F60" s="25" t="s">
        <v>4</v>
      </c>
      <c r="G60" s="25" t="s">
        <v>4</v>
      </c>
      <c r="H60" s="24"/>
    </row>
    <row r="61" spans="1:8" ht="22.5" customHeight="1">
      <c r="A61" s="22" t="s">
        <v>54</v>
      </c>
      <c r="B61" s="41">
        <v>72</v>
      </c>
      <c r="C61" s="32">
        <v>-28</v>
      </c>
      <c r="D61" s="32">
        <v>8</v>
      </c>
      <c r="E61" s="32">
        <f>D61-C61</f>
        <v>36</v>
      </c>
      <c r="F61" s="25" t="s">
        <v>1</v>
      </c>
      <c r="G61" s="32">
        <v>11.167863219256407</v>
      </c>
      <c r="H61" s="24"/>
    </row>
    <row r="62" spans="1:8" ht="22.5" customHeight="1">
      <c r="A62" s="22" t="s">
        <v>55</v>
      </c>
      <c r="B62" s="41">
        <v>68</v>
      </c>
      <c r="C62" s="41">
        <v>91</v>
      </c>
      <c r="D62" s="32">
        <v>97</v>
      </c>
      <c r="E62" s="32">
        <f>D62-C62</f>
        <v>6</v>
      </c>
      <c r="F62" s="32">
        <v>7</v>
      </c>
      <c r="G62" s="32">
        <v>142.3546311889525</v>
      </c>
      <c r="H62" s="24"/>
    </row>
    <row r="63" spans="1:8" s="17" customFormat="1" ht="22.5" customHeight="1">
      <c r="A63" s="21" t="str">
        <f>'[5]餘絀-元(原稿)'!A109</f>
        <v>教育部主管</v>
      </c>
      <c r="B63" s="15">
        <f>SUM(B64)</f>
        <v>31</v>
      </c>
      <c r="C63" s="15">
        <f>SUM(C64)</f>
        <v>17</v>
      </c>
      <c r="D63" s="15">
        <f>SUM(D64)</f>
        <v>203</v>
      </c>
      <c r="E63" s="15">
        <f>SUM(E64)</f>
        <v>186</v>
      </c>
      <c r="F63" s="15">
        <v>1074</v>
      </c>
      <c r="G63" s="15">
        <v>648.295295714564</v>
      </c>
      <c r="H63" s="16"/>
    </row>
    <row r="64" spans="1:8" s="38" customFormat="1" ht="22.5" customHeight="1">
      <c r="A64" s="22" t="s">
        <v>56</v>
      </c>
      <c r="B64" s="32">
        <v>31</v>
      </c>
      <c r="C64" s="32">
        <v>17</v>
      </c>
      <c r="D64" s="32">
        <v>203</v>
      </c>
      <c r="E64" s="32">
        <f>D64-C64</f>
        <v>186</v>
      </c>
      <c r="F64" s="32">
        <v>1074</v>
      </c>
      <c r="G64" s="32">
        <v>648.295295714564</v>
      </c>
      <c r="H64" s="37"/>
    </row>
    <row r="65" spans="1:8" ht="22.5" customHeight="1">
      <c r="A65" s="21" t="str">
        <f>'[5]餘絀-元(原稿)'!A111</f>
        <v>經濟部主管</v>
      </c>
      <c r="B65" s="15">
        <f>SUM(B66:B68)</f>
        <v>7084</v>
      </c>
      <c r="C65" s="15">
        <f>SUM(C66:C68)</f>
        <v>2826</v>
      </c>
      <c r="D65" s="15">
        <f>SUM(D66:D68)</f>
        <v>3174</v>
      </c>
      <c r="E65" s="15">
        <f>SUM(E66:E68)</f>
        <v>348</v>
      </c>
      <c r="F65" s="15">
        <v>12</v>
      </c>
      <c r="G65" s="15">
        <v>44.79901599308872</v>
      </c>
      <c r="H65" s="24"/>
    </row>
    <row r="66" spans="1:8" s="17" customFormat="1" ht="22.5" customHeight="1">
      <c r="A66" s="22" t="s">
        <v>57</v>
      </c>
      <c r="B66" s="32">
        <v>-2127</v>
      </c>
      <c r="C66" s="32">
        <v>275</v>
      </c>
      <c r="D66" s="32">
        <v>929</v>
      </c>
      <c r="E66" s="32">
        <f>D66-C66</f>
        <v>654</v>
      </c>
      <c r="F66" s="32">
        <v>238</v>
      </c>
      <c r="G66" s="25" t="s">
        <v>1</v>
      </c>
      <c r="H66" s="16"/>
    </row>
    <row r="67" spans="1:8" ht="22.5" customHeight="1">
      <c r="A67" s="22" t="s">
        <v>58</v>
      </c>
      <c r="B67" s="32">
        <v>9186</v>
      </c>
      <c r="C67" s="32">
        <v>2484</v>
      </c>
      <c r="D67" s="32">
        <v>2036</v>
      </c>
      <c r="E67" s="32">
        <f>D67-C67</f>
        <v>-448</v>
      </c>
      <c r="F67" s="32">
        <v>18</v>
      </c>
      <c r="G67" s="32">
        <v>22.159959482156182</v>
      </c>
      <c r="H67" s="24"/>
    </row>
    <row r="68" spans="1:8" ht="22.5" customHeight="1">
      <c r="A68" s="22" t="s">
        <v>59</v>
      </c>
      <c r="B68" s="32">
        <v>25</v>
      </c>
      <c r="C68" s="32">
        <v>67</v>
      </c>
      <c r="D68" s="26">
        <v>209</v>
      </c>
      <c r="E68" s="32">
        <f>D68-C68</f>
        <v>142</v>
      </c>
      <c r="F68" s="25">
        <v>211</v>
      </c>
      <c r="G68" s="25">
        <v>844.6196063404993</v>
      </c>
      <c r="H68" s="24"/>
    </row>
    <row r="69" spans="1:8" ht="22.5" customHeight="1">
      <c r="A69" s="21" t="str">
        <f>'[5]餘絀-元(原稿)'!A114</f>
        <v>交通部主管</v>
      </c>
      <c r="B69" s="15">
        <f>SUM(B70)</f>
        <v>-9435</v>
      </c>
      <c r="C69" s="15">
        <f>SUM(C70)</f>
        <v>500</v>
      </c>
      <c r="D69" s="15">
        <f>SUM(D70)</f>
        <v>578</v>
      </c>
      <c r="E69" s="15">
        <f>SUM(E70)</f>
        <v>78</v>
      </c>
      <c r="F69" s="15">
        <v>16</v>
      </c>
      <c r="G69" s="20" t="s">
        <v>1</v>
      </c>
      <c r="H69" s="24"/>
    </row>
    <row r="70" spans="1:8" ht="22.5" customHeight="1">
      <c r="A70" s="22" t="s">
        <v>60</v>
      </c>
      <c r="B70" s="32">
        <v>-9435</v>
      </c>
      <c r="C70" s="32">
        <v>500</v>
      </c>
      <c r="D70" s="32">
        <v>578</v>
      </c>
      <c r="E70" s="32">
        <f>D70-C70</f>
        <v>78</v>
      </c>
      <c r="F70" s="32">
        <v>16</v>
      </c>
      <c r="G70" s="25" t="s">
        <v>1</v>
      </c>
      <c r="H70" s="24"/>
    </row>
    <row r="71" spans="1:8" s="17" customFormat="1" ht="22.5" customHeight="1">
      <c r="A71" s="21" t="str">
        <f>'[5]餘絀-元(原稿)'!A116</f>
        <v>原子能委員會主管</v>
      </c>
      <c r="B71" s="15">
        <f>SUM(B72)</f>
        <v>-3</v>
      </c>
      <c r="C71" s="15">
        <f>SUM(C72)</f>
        <v>64</v>
      </c>
      <c r="D71" s="15">
        <f>SUM(D72)</f>
        <v>70</v>
      </c>
      <c r="E71" s="15">
        <f>SUM(E72)</f>
        <v>6</v>
      </c>
      <c r="F71" s="15">
        <v>10</v>
      </c>
      <c r="G71" s="20" t="s">
        <v>1</v>
      </c>
      <c r="H71" s="16"/>
    </row>
    <row r="72" spans="1:8" s="38" customFormat="1" ht="22.5" customHeight="1">
      <c r="A72" s="22" t="s">
        <v>61</v>
      </c>
      <c r="B72" s="32">
        <v>-3</v>
      </c>
      <c r="C72" s="32">
        <v>64</v>
      </c>
      <c r="D72" s="32">
        <v>70</v>
      </c>
      <c r="E72" s="32">
        <f>D72-C72</f>
        <v>6</v>
      </c>
      <c r="F72" s="32">
        <v>10</v>
      </c>
      <c r="G72" s="25" t="s">
        <v>1</v>
      </c>
      <c r="H72" s="37"/>
    </row>
    <row r="73" spans="1:8" s="17" customFormat="1" ht="22.5" customHeight="1">
      <c r="A73" s="21" t="str">
        <f>'[5]餘絀-元(原稿)'!A118</f>
        <v>農業委員會主管</v>
      </c>
      <c r="B73" s="15">
        <f>SUM(B74)</f>
        <v>-15319</v>
      </c>
      <c r="C73" s="15">
        <f>SUM(C74)</f>
        <v>-572</v>
      </c>
      <c r="D73" s="15">
        <f>SUM(D74)</f>
        <v>1020</v>
      </c>
      <c r="E73" s="15">
        <f>SUM(E74)</f>
        <v>1592</v>
      </c>
      <c r="F73" s="42" t="s">
        <v>16</v>
      </c>
      <c r="G73" s="20" t="s">
        <v>1</v>
      </c>
      <c r="H73" s="16"/>
    </row>
    <row r="74" spans="1:8" ht="22.5" customHeight="1">
      <c r="A74" s="22" t="s">
        <v>62</v>
      </c>
      <c r="B74" s="32">
        <v>-15319</v>
      </c>
      <c r="C74" s="32">
        <v>-572</v>
      </c>
      <c r="D74" s="32">
        <v>1020</v>
      </c>
      <c r="E74" s="32">
        <f>D74-C74</f>
        <v>1592</v>
      </c>
      <c r="F74" s="43" t="s">
        <v>16</v>
      </c>
      <c r="G74" s="25" t="s">
        <v>1</v>
      </c>
      <c r="H74" s="24"/>
    </row>
    <row r="75" spans="1:8" s="17" customFormat="1" ht="22.5" customHeight="1">
      <c r="A75" s="21" t="str">
        <f>'[5]餘絀-元(原稿)'!A120</f>
        <v>勞工委員會主管</v>
      </c>
      <c r="B75" s="15">
        <f>SUM(B76)</f>
        <v>-1873</v>
      </c>
      <c r="C75" s="15">
        <f>SUM(C76)</f>
        <v>-1042</v>
      </c>
      <c r="D75" s="15">
        <f>SUM(D76)</f>
        <v>299</v>
      </c>
      <c r="E75" s="15">
        <f>SUM(E76)</f>
        <v>1341</v>
      </c>
      <c r="F75" s="20" t="s">
        <v>1</v>
      </c>
      <c r="G75" s="20" t="s">
        <v>1</v>
      </c>
      <c r="H75" s="16"/>
    </row>
    <row r="76" spans="1:8" s="45" customFormat="1" ht="22.5" customHeight="1">
      <c r="A76" s="22" t="s">
        <v>63</v>
      </c>
      <c r="B76" s="32">
        <v>-1873</v>
      </c>
      <c r="C76" s="32">
        <v>-1042</v>
      </c>
      <c r="D76" s="32">
        <v>299</v>
      </c>
      <c r="E76" s="32">
        <f>D76-C76</f>
        <v>1341</v>
      </c>
      <c r="F76" s="25" t="s">
        <v>1</v>
      </c>
      <c r="G76" s="25" t="s">
        <v>1</v>
      </c>
      <c r="H76" s="44"/>
    </row>
    <row r="77" spans="1:8" s="17" customFormat="1" ht="24" customHeight="1">
      <c r="A77" s="21" t="str">
        <f>'[5]餘絀-元(原稿)'!A122</f>
        <v>衛生署主管</v>
      </c>
      <c r="B77" s="15">
        <f>SUM(B78)</f>
        <v>171</v>
      </c>
      <c r="C77" s="15">
        <f>SUM(C78)</f>
        <v>956</v>
      </c>
      <c r="D77" s="15">
        <f>SUM(D78)</f>
        <v>1389</v>
      </c>
      <c r="E77" s="15">
        <f>SUM(E78)</f>
        <v>433</v>
      </c>
      <c r="F77" s="15">
        <v>45</v>
      </c>
      <c r="G77" s="15">
        <v>811.6067664866634</v>
      </c>
      <c r="H77" s="16"/>
    </row>
    <row r="78" spans="1:8" ht="24" customHeight="1">
      <c r="A78" s="22" t="s">
        <v>64</v>
      </c>
      <c r="B78" s="32">
        <v>171</v>
      </c>
      <c r="C78" s="32">
        <v>956</v>
      </c>
      <c r="D78" s="32">
        <v>1389</v>
      </c>
      <c r="E78" s="32">
        <f>D78-C78</f>
        <v>433</v>
      </c>
      <c r="F78" s="32">
        <v>45</v>
      </c>
      <c r="G78" s="32">
        <v>811.6067664866634</v>
      </c>
      <c r="H78" s="24"/>
    </row>
    <row r="79" spans="1:8" s="17" customFormat="1" ht="24" customHeight="1">
      <c r="A79" s="21" t="str">
        <f>'[5]餘絀-元(原稿)'!A124</f>
        <v>環境保護署主管</v>
      </c>
      <c r="B79" s="15">
        <f>SUM(B80)</f>
        <v>-1111</v>
      </c>
      <c r="C79" s="15">
        <f>SUM(C80)</f>
        <v>-108</v>
      </c>
      <c r="D79" s="15">
        <f>SUM(D80)</f>
        <v>158</v>
      </c>
      <c r="E79" s="15">
        <f>SUM(E80)</f>
        <v>266</v>
      </c>
      <c r="F79" s="20" t="s">
        <v>16</v>
      </c>
      <c r="G79" s="20" t="s">
        <v>1</v>
      </c>
      <c r="H79" s="16"/>
    </row>
    <row r="80" spans="1:8" ht="24" customHeight="1">
      <c r="A80" s="22" t="s">
        <v>65</v>
      </c>
      <c r="B80" s="32">
        <v>-1111</v>
      </c>
      <c r="C80" s="32">
        <v>-108</v>
      </c>
      <c r="D80" s="32">
        <v>158</v>
      </c>
      <c r="E80" s="32">
        <f>D80-C80</f>
        <v>266</v>
      </c>
      <c r="F80" s="25" t="s">
        <v>16</v>
      </c>
      <c r="G80" s="25" t="s">
        <v>1</v>
      </c>
      <c r="H80" s="24"/>
    </row>
    <row r="81" spans="1:8" s="17" customFormat="1" ht="24" customHeight="1">
      <c r="A81" s="21" t="str">
        <f>'[5]餘絀-元(原稿)'!A126</f>
        <v>大陸委員會主管</v>
      </c>
      <c r="B81" s="15">
        <f>SUM(B82)</f>
        <v>-29</v>
      </c>
      <c r="C81" s="15">
        <f>SUM(C82)</f>
        <v>29</v>
      </c>
      <c r="D81" s="39">
        <f>SUM(D82)</f>
        <v>29</v>
      </c>
      <c r="E81" s="39">
        <v>0</v>
      </c>
      <c r="F81" s="15">
        <v>1</v>
      </c>
      <c r="G81" s="20" t="s">
        <v>1</v>
      </c>
      <c r="H81" s="16"/>
    </row>
    <row r="82" spans="1:8" ht="24" customHeight="1">
      <c r="A82" s="22" t="s">
        <v>66</v>
      </c>
      <c r="B82" s="32">
        <v>-29</v>
      </c>
      <c r="C82" s="32">
        <v>29</v>
      </c>
      <c r="D82" s="41">
        <v>29</v>
      </c>
      <c r="E82" s="41">
        <v>0</v>
      </c>
      <c r="F82" s="32">
        <v>1</v>
      </c>
      <c r="G82" s="25" t="s">
        <v>1</v>
      </c>
      <c r="H82" s="24"/>
    </row>
    <row r="83" spans="1:8" ht="24" customHeight="1">
      <c r="A83" s="21" t="str">
        <f>'[5]餘絀-元(原稿)'!A130</f>
        <v>金融監督管理委員會主管</v>
      </c>
      <c r="B83" s="15">
        <f>SUM(B84:B85)</f>
        <v>8157</v>
      </c>
      <c r="C83" s="15">
        <f>SUM(C84:C85)</f>
        <v>6241</v>
      </c>
      <c r="D83" s="15">
        <f>SUM(D84:D85)</f>
        <v>3836</v>
      </c>
      <c r="E83" s="15">
        <f>SUM(E84:E85)</f>
        <v>-2405</v>
      </c>
      <c r="F83" s="15">
        <v>39</v>
      </c>
      <c r="G83" s="15">
        <v>47.038164183335</v>
      </c>
      <c r="H83" s="24"/>
    </row>
    <row r="84" spans="1:8" s="17" customFormat="1" ht="24" customHeight="1">
      <c r="A84" s="22" t="s">
        <v>67</v>
      </c>
      <c r="B84" s="32">
        <v>-129</v>
      </c>
      <c r="C84" s="32">
        <v>-33</v>
      </c>
      <c r="D84" s="41">
        <v>0</v>
      </c>
      <c r="E84" s="32">
        <f>D84-C84</f>
        <v>33</v>
      </c>
      <c r="F84" s="25" t="s">
        <v>16</v>
      </c>
      <c r="G84" s="25" t="s">
        <v>1</v>
      </c>
      <c r="H84" s="16"/>
    </row>
    <row r="85" spans="1:8" s="17" customFormat="1" ht="24" customHeight="1">
      <c r="A85" s="22" t="s">
        <v>68</v>
      </c>
      <c r="B85" s="32">
        <v>8286</v>
      </c>
      <c r="C85" s="32">
        <v>6274</v>
      </c>
      <c r="D85" s="32">
        <v>3836</v>
      </c>
      <c r="E85" s="32">
        <f>D85-C85</f>
        <v>-2438</v>
      </c>
      <c r="F85" s="32">
        <v>39</v>
      </c>
      <c r="G85" s="32">
        <v>46.29867256914844</v>
      </c>
      <c r="H85" s="16"/>
    </row>
    <row r="86" spans="1:8" ht="24" customHeight="1">
      <c r="A86" s="21" t="str">
        <f>'[5]餘絀-元(原稿)'!A133</f>
        <v>國家通訊傳播委員會主管</v>
      </c>
      <c r="B86" s="15">
        <f>SUM(B87:B88)</f>
        <v>43</v>
      </c>
      <c r="C86" s="15">
        <f>SUM(C87:C88)</f>
        <v>-55</v>
      </c>
      <c r="D86" s="15">
        <f>SUM(D87:D88)</f>
        <v>-42</v>
      </c>
      <c r="E86" s="15">
        <f>SUM(E87:E88)</f>
        <v>13</v>
      </c>
      <c r="F86" s="20" t="s">
        <v>20</v>
      </c>
      <c r="G86" s="20" t="s">
        <v>4</v>
      </c>
      <c r="H86" s="24"/>
    </row>
    <row r="87" spans="1:8" s="17" customFormat="1" ht="24" customHeight="1">
      <c r="A87" s="22" t="s">
        <v>69</v>
      </c>
      <c r="B87" s="32">
        <v>33</v>
      </c>
      <c r="C87" s="32">
        <v>-45</v>
      </c>
      <c r="D87" s="32">
        <v>-39</v>
      </c>
      <c r="E87" s="32">
        <f>D87-C87</f>
        <v>6</v>
      </c>
      <c r="F87" s="25" t="s">
        <v>20</v>
      </c>
      <c r="G87" s="25" t="s">
        <v>4</v>
      </c>
      <c r="H87" s="16"/>
    </row>
    <row r="88" spans="1:8" s="17" customFormat="1" ht="24" customHeight="1">
      <c r="A88" s="22" t="s">
        <v>70</v>
      </c>
      <c r="B88" s="32">
        <v>10</v>
      </c>
      <c r="C88" s="32">
        <v>-10</v>
      </c>
      <c r="D88" s="32">
        <v>-3</v>
      </c>
      <c r="E88" s="32">
        <f>D88-C88</f>
        <v>7</v>
      </c>
      <c r="F88" s="25" t="s">
        <v>20</v>
      </c>
      <c r="G88" s="25" t="s">
        <v>4</v>
      </c>
      <c r="H88" s="16"/>
    </row>
    <row r="89" spans="1:8" s="17" customFormat="1" ht="24" customHeight="1">
      <c r="A89" s="21" t="s">
        <v>71</v>
      </c>
      <c r="B89" s="15">
        <f>B90</f>
        <v>507</v>
      </c>
      <c r="C89" s="15">
        <f>C90</f>
        <v>308</v>
      </c>
      <c r="D89" s="15">
        <f>D90</f>
        <v>199</v>
      </c>
      <c r="E89" s="15">
        <f>E90</f>
        <v>-109</v>
      </c>
      <c r="F89" s="15">
        <v>35</v>
      </c>
      <c r="G89" s="15">
        <v>39.23431238364204</v>
      </c>
      <c r="H89" s="16"/>
    </row>
    <row r="90" spans="1:8" s="17" customFormat="1" ht="24" customHeight="1">
      <c r="A90" s="22" t="s">
        <v>72</v>
      </c>
      <c r="B90" s="32">
        <v>507</v>
      </c>
      <c r="C90" s="32">
        <v>308</v>
      </c>
      <c r="D90" s="32">
        <v>199</v>
      </c>
      <c r="E90" s="32">
        <f>D90-C90</f>
        <v>-109</v>
      </c>
      <c r="F90" s="32">
        <v>35</v>
      </c>
      <c r="G90" s="32">
        <v>39.23431238364204</v>
      </c>
      <c r="H90" s="16"/>
    </row>
    <row r="91" spans="1:8" s="17" customFormat="1" ht="24" customHeight="1">
      <c r="A91" s="18" t="str">
        <f>'[5]餘絀-元(原稿)'!A135</f>
        <v>資本計畫基金</v>
      </c>
      <c r="B91" s="15">
        <f aca="true" t="shared" si="1" ref="B91:E92">SUM(B92)</f>
        <v>-3048</v>
      </c>
      <c r="C91" s="15">
        <f t="shared" si="1"/>
        <v>-601</v>
      </c>
      <c r="D91" s="15">
        <f t="shared" si="1"/>
        <v>62</v>
      </c>
      <c r="E91" s="15">
        <f t="shared" si="1"/>
        <v>663</v>
      </c>
      <c r="F91" s="20" t="s">
        <v>16</v>
      </c>
      <c r="G91" s="20" t="s">
        <v>1</v>
      </c>
      <c r="H91" s="16"/>
    </row>
    <row r="92" spans="1:8" s="17" customFormat="1" ht="24" customHeight="1">
      <c r="A92" s="21" t="str">
        <f>'[5]餘絀-元(原稿)'!A136</f>
        <v>國防部主管</v>
      </c>
      <c r="B92" s="15">
        <f t="shared" si="1"/>
        <v>-3048</v>
      </c>
      <c r="C92" s="15">
        <f t="shared" si="1"/>
        <v>-601</v>
      </c>
      <c r="D92" s="15">
        <f t="shared" si="1"/>
        <v>62</v>
      </c>
      <c r="E92" s="15">
        <f t="shared" si="1"/>
        <v>663</v>
      </c>
      <c r="F92" s="25" t="s">
        <v>16</v>
      </c>
      <c r="G92" s="20" t="s">
        <v>1</v>
      </c>
      <c r="H92" s="16"/>
    </row>
    <row r="93" spans="1:8" s="17" customFormat="1" ht="24" customHeight="1">
      <c r="A93" s="22" t="s">
        <v>73</v>
      </c>
      <c r="B93" s="32">
        <v>-3048</v>
      </c>
      <c r="C93" s="32">
        <v>-601</v>
      </c>
      <c r="D93" s="32">
        <v>62</v>
      </c>
      <c r="E93" s="32">
        <f>D93-C93</f>
        <v>663</v>
      </c>
      <c r="F93" s="25" t="s">
        <v>16</v>
      </c>
      <c r="G93" s="25" t="s">
        <v>1</v>
      </c>
      <c r="H93" s="16"/>
    </row>
    <row r="94" spans="1:7" s="47" customFormat="1" ht="15.75" customHeight="1">
      <c r="A94" s="46" t="s">
        <v>74</v>
      </c>
      <c r="B94" s="46"/>
      <c r="C94" s="46"/>
      <c r="D94" s="46"/>
      <c r="E94" s="46"/>
      <c r="F94" s="46"/>
      <c r="G94" s="46"/>
    </row>
    <row r="95" spans="1:7" s="50" customFormat="1" ht="15.75" customHeight="1">
      <c r="A95" s="48" t="s">
        <v>75</v>
      </c>
      <c r="B95" s="48"/>
      <c r="C95" s="48"/>
      <c r="D95" s="48"/>
      <c r="E95" s="48"/>
      <c r="F95" s="48"/>
      <c r="G95" s="49"/>
    </row>
    <row r="96" spans="1:7" s="51" customFormat="1" ht="16.5" customHeight="1">
      <c r="A96" s="46" t="s">
        <v>76</v>
      </c>
      <c r="B96" s="46"/>
      <c r="C96" s="46"/>
      <c r="D96" s="46"/>
      <c r="E96" s="46"/>
      <c r="F96" s="46"/>
      <c r="G96" s="46"/>
    </row>
    <row r="97" spans="1:7" ht="12.75" customHeight="1">
      <c r="A97" s="52" t="s">
        <v>77</v>
      </c>
      <c r="B97" s="52"/>
      <c r="C97" s="52"/>
      <c r="D97" s="52"/>
      <c r="E97" s="52"/>
      <c r="F97" s="52"/>
      <c r="G97" s="52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</sheetData>
  <mergeCells count="7">
    <mergeCell ref="A96:G96"/>
    <mergeCell ref="A1:G1"/>
    <mergeCell ref="A94:G94"/>
    <mergeCell ref="A3:A4"/>
    <mergeCell ref="B3:B4"/>
    <mergeCell ref="C3:G3"/>
    <mergeCell ref="A95:G95"/>
  </mergeCells>
  <printOptions horizontalCentered="1"/>
  <pageMargins left="0.3937007874015748" right="0.3937007874015748" top="0.7874015748031497" bottom="0.5905511811023623" header="0.5905511811023623" footer="0.31496062992125984"/>
  <pageSetup firstPageNumber="16" useFirstPageNumber="1" horizontalDpi="600" verticalDpi="600" orientation="landscape" paperSize="9" scale="80" r:id="rId3"/>
  <headerFooter alignWithMargins="0">
    <oddHeader>&amp;L&amp;"標楷體,標準"&amp;20附表&amp;"Times New Roman,標準"6</oddHeader>
    <oddFooter>&amp;C&amp;"Times New Roman,標準"&amp;14&amp;P</oddFooter>
  </headerFooter>
  <rowBreaks count="2" manualBreakCount="2">
    <brk id="27" max="6" man="1"/>
    <brk id="5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2010-05-24T06:08:15Z</dcterms:created>
  <dcterms:modified xsi:type="dcterms:W3CDTF">2010-05-24T06:08:27Z</dcterms:modified>
  <cp:category/>
  <cp:version/>
  <cp:contentType/>
  <cp:contentStatus/>
</cp:coreProperties>
</file>