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8445" windowHeight="4470" activeTab="0"/>
  </bookViews>
  <sheets>
    <sheet name="收支表" sheetId="1" r:id="rId1"/>
    <sheet name="資產負債表" sheetId="2" r:id="rId2"/>
  </sheets>
  <definedNames>
    <definedName name="_xlnm.Print_Area" localSheetId="0">'收支表'!$A$1:$E$44</definedName>
  </definedNames>
  <calcPr fullCalcOnLoad="1"/>
</workbook>
</file>

<file path=xl/sharedStrings.xml><?xml version="1.0" encoding="utf-8"?>
<sst xmlns="http://schemas.openxmlformats.org/spreadsheetml/2006/main" count="96" uniqueCount="71">
  <si>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</si>
  <si>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</si>
  <si>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</si>
  <si>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</si>
  <si>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</si>
  <si>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</si>
  <si>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</si>
  <si>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</si>
  <si>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</si>
  <si>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</si>
  <si>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</si>
  <si>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</si>
  <si>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 xml:space="preserve"> 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</si>
  <si>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</si>
  <si>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</si>
  <si>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</si>
  <si>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</si>
  <si>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</si>
  <si>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</si>
  <si>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</si>
  <si>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</si>
  <si>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</si>
  <si>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</si>
  <si>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</si>
  <si>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</si>
  <si>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 xml:space="preserve">       </t>
  </si>
  <si>
    <t>負     債</t>
  </si>
  <si>
    <t>流動負債</t>
  </si>
  <si>
    <t xml:space="preserve">    應付款項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</si>
  <si>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</si>
  <si>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</si>
  <si>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</si>
  <si>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</si>
  <si>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t>業主權益</t>
  </si>
  <si>
    <t>資本</t>
  </si>
  <si>
    <t>　資本</t>
  </si>
  <si>
    <t>合　　計</t>
  </si>
  <si>
    <r>
      <t xml:space="preserve">    </t>
    </r>
    <r>
      <rPr>
        <sz val="11"/>
        <rFont val="新細明體"/>
        <family val="1"/>
      </rPr>
      <t>短期投資</t>
    </r>
  </si>
  <si>
    <r>
      <t xml:space="preserve">    </t>
    </r>
    <r>
      <rPr>
        <sz val="11"/>
        <rFont val="新細明體"/>
        <family val="1"/>
      </rPr>
      <t>預付款項</t>
    </r>
  </si>
  <si>
    <r>
      <t xml:space="preserve">    </t>
    </r>
    <r>
      <rPr>
        <sz val="11"/>
        <rFont val="新細明體"/>
        <family val="1"/>
      </rPr>
      <t>房屋及建築</t>
    </r>
  </si>
  <si>
    <r>
      <t xml:space="preserve">    </t>
    </r>
    <r>
      <rPr>
        <sz val="11"/>
        <rFont val="新細明體"/>
        <family val="1"/>
      </rPr>
      <t>機械及設備</t>
    </r>
  </si>
  <si>
    <r>
      <t xml:space="preserve">    </t>
    </r>
    <r>
      <rPr>
        <sz val="11"/>
        <rFont val="新細明體"/>
        <family val="1"/>
      </rPr>
      <t>交通及運輸設備</t>
    </r>
  </si>
  <si>
    <r>
      <t xml:space="preserve">    </t>
    </r>
    <r>
      <rPr>
        <sz val="11"/>
        <rFont val="新細明體"/>
        <family val="1"/>
      </rPr>
      <t>什項設備</t>
    </r>
  </si>
  <si>
    <r>
      <t xml:space="preserve">    </t>
    </r>
    <r>
      <rPr>
        <sz val="11"/>
        <rFont val="新細明體"/>
        <family val="1"/>
      </rPr>
      <t>什項資產</t>
    </r>
  </si>
  <si>
    <r>
      <t xml:space="preserve">    </t>
    </r>
    <r>
      <rPr>
        <sz val="11"/>
        <rFont val="新細明體"/>
        <family val="1"/>
      </rPr>
      <t>遞延資產</t>
    </r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</si>
  <si>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</si>
  <si>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</si>
  <si>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</si>
  <si>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</si>
  <si>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</si>
  <si>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</si>
  <si>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</si>
  <si>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</si>
  <si>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</si>
  <si>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>原列決算數</t>
  </si>
  <si>
    <t>臺灣書店清理收支查核表</t>
  </si>
  <si>
    <t>負債清理查核表</t>
  </si>
  <si>
    <t>臺灣書店資產</t>
  </si>
  <si>
    <r>
      <t>匯費、手續費及證券</t>
    </r>
    <r>
      <rPr>
        <sz val="12"/>
        <rFont val="細明體"/>
        <family val="3"/>
      </rPr>
      <t>發行費</t>
    </r>
  </si>
  <si>
    <r>
      <t xml:space="preserve">    </t>
    </r>
    <r>
      <rPr>
        <sz val="11"/>
        <rFont val="細明體"/>
        <family val="3"/>
      </rPr>
      <t>存貨</t>
    </r>
  </si>
  <si>
    <t xml:space="preserve">    短期墊款</t>
  </si>
  <si>
    <r>
      <t xml:space="preserve">    </t>
    </r>
    <r>
      <rPr>
        <sz val="11"/>
        <rFont val="細明體"/>
        <family val="3"/>
      </rPr>
      <t>預收款項</t>
    </r>
  </si>
  <si>
    <t>保留盈餘</t>
  </si>
  <si>
    <r>
      <t xml:space="preserve">    </t>
    </r>
    <r>
      <rPr>
        <sz val="11"/>
        <rFont val="細明體"/>
        <family val="3"/>
      </rPr>
      <t>已指撥保留盈餘</t>
    </r>
  </si>
  <si>
    <r>
      <t xml:space="preserve">    </t>
    </r>
    <r>
      <rPr>
        <sz val="11"/>
        <rFont val="細明體"/>
        <family val="3"/>
      </rPr>
      <t>未指撥保留盈餘</t>
    </r>
  </si>
  <si>
    <t xml:space="preserve">    資本公積</t>
  </si>
  <si>
    <t xml:space="preserve">      單位：新臺幣元                                     （負債及業主權益部分）</t>
  </si>
  <si>
    <t>資本公積</t>
  </si>
  <si>
    <t>預算數</t>
  </si>
  <si>
    <r>
      <t>中華民國</t>
    </r>
    <r>
      <rPr>
        <sz val="12"/>
        <rFont val="Times New Roman"/>
        <family val="1"/>
      </rPr>
      <t xml:space="preserve"> 93 </t>
    </r>
    <r>
      <rPr>
        <sz val="12"/>
        <rFont val="新細明體"/>
        <family val="0"/>
      </rPr>
      <t>年</t>
    </r>
  </si>
  <si>
    <r>
      <t xml:space="preserve">6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30 </t>
    </r>
    <r>
      <rPr>
        <sz val="11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</si>
</sst>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  <numFmt numFmtId="182" formatCode="0_ "/>
  </numFmts>
  <fonts count="28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3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sz val="11"/>
      <name val="華康隸書體W6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7" fillId="0" borderId="0" xfId="0" applyNumberFormat="1" applyFont="1" applyAlignment="1">
      <alignment vertical="center"/>
    </xf>
    <xf numFmtId="180" fontId="22" fillId="0" borderId="0" xfId="0" applyNumberFormat="1" applyFont="1" applyAlignment="1">
      <alignment horizontal="right" vertical="center"/>
    </xf>
    <xf numFmtId="180" fontId="23" fillId="0" borderId="0" xfId="0" applyNumberFormat="1" applyFont="1" applyAlignment="1">
      <alignment horizontal="right" vertical="center"/>
    </xf>
    <xf numFmtId="180" fontId="23" fillId="0" borderId="0" xfId="0" applyNumberFormat="1" applyFont="1" applyAlignment="1">
      <alignment horizontal="left" vertical="center"/>
    </xf>
    <xf numFmtId="180" fontId="24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 quotePrefix="1">
      <alignment horizontal="center"/>
    </xf>
    <xf numFmtId="180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180" fontId="14" fillId="0" borderId="0" xfId="0" applyNumberFormat="1" applyFont="1" applyAlignment="1">
      <alignment horizontal="center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180" fontId="9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 horizontal="distributed"/>
    </xf>
    <xf numFmtId="180" fontId="4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6" fillId="0" borderId="0" xfId="0" applyNumberFormat="1" applyFont="1" applyAlignment="1">
      <alignment/>
    </xf>
    <xf numFmtId="180" fontId="14" fillId="0" borderId="0" xfId="0" applyNumberFormat="1" applyFont="1" applyAlignment="1" quotePrefix="1">
      <alignment horizontal="left"/>
    </xf>
    <xf numFmtId="180" fontId="14" fillId="0" borderId="0" xfId="0" applyNumberFormat="1" applyFont="1" applyAlignment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centerContinuous"/>
    </xf>
    <xf numFmtId="180" fontId="18" fillId="0" borderId="0" xfId="0" applyNumberFormat="1" applyFont="1" applyAlignment="1">
      <alignment horizontal="right"/>
    </xf>
    <xf numFmtId="180" fontId="16" fillId="0" borderId="0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180" fontId="1" fillId="0" borderId="0" xfId="0" applyNumberFormat="1" applyFont="1" applyAlignment="1">
      <alignment horizontal="left"/>
    </xf>
    <xf numFmtId="180" fontId="21" fillId="0" borderId="4" xfId="0" applyNumberFormat="1" applyFont="1" applyBorder="1" applyAlignment="1">
      <alignment/>
    </xf>
    <xf numFmtId="180" fontId="27" fillId="0" borderId="0" xfId="0" applyNumberFormat="1" applyFont="1" applyAlignment="1">
      <alignment/>
    </xf>
    <xf numFmtId="180" fontId="27" fillId="0" borderId="4" xfId="0" applyNumberFormat="1" applyFont="1" applyBorder="1" applyAlignment="1">
      <alignment/>
    </xf>
    <xf numFmtId="180" fontId="20" fillId="0" borderId="0" xfId="0" applyNumberFormat="1" applyFont="1" applyAlignment="1">
      <alignment horizontal="left" vertical="center" wrapText="1" indent="1"/>
    </xf>
    <xf numFmtId="180" fontId="16" fillId="0" borderId="0" xfId="0" applyNumberFormat="1" applyFont="1" applyAlignment="1">
      <alignment vertical="center"/>
    </xf>
    <xf numFmtId="180" fontId="5" fillId="0" borderId="2" xfId="0" applyNumberFormat="1" applyFont="1" applyBorder="1" applyAlignment="1">
      <alignment horizontal="distributed" vertical="center"/>
    </xf>
    <xf numFmtId="180" fontId="20" fillId="0" borderId="2" xfId="0" applyNumberFormat="1" applyFont="1" applyBorder="1" applyAlignment="1">
      <alignment horizontal="distributed" vertical="center"/>
    </xf>
    <xf numFmtId="180" fontId="20" fillId="0" borderId="5" xfId="0" applyNumberFormat="1" applyFont="1" applyBorder="1" applyAlignment="1">
      <alignment horizontal="distributed" vertical="center"/>
    </xf>
    <xf numFmtId="182" fontId="8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180" fontId="8" fillId="0" borderId="4" xfId="0" applyNumberFormat="1" applyFont="1" applyBorder="1" applyAlignment="1">
      <alignment/>
    </xf>
    <xf numFmtId="182" fontId="8" fillId="0" borderId="4" xfId="0" applyNumberFormat="1" applyFont="1" applyBorder="1" applyAlignment="1">
      <alignment/>
    </xf>
    <xf numFmtId="180" fontId="7" fillId="0" borderId="4" xfId="0" applyNumberFormat="1" applyFont="1" applyBorder="1" applyAlignment="1">
      <alignment horizontal="distributed"/>
    </xf>
    <xf numFmtId="180" fontId="15" fillId="0" borderId="4" xfId="0" applyNumberFormat="1" applyFont="1" applyBorder="1" applyAlignment="1">
      <alignment horizontal="center"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5" fillId="0" borderId="0" xfId="0" applyNumberFormat="1" applyFont="1" applyAlignment="1">
      <alignment horizontal="center" vertical="center"/>
    </xf>
    <xf numFmtId="180" fontId="26" fillId="0" borderId="0" xfId="0" applyNumberFormat="1" applyFont="1" applyAlignment="1">
      <alignment horizontal="center" vertical="center"/>
    </xf>
    <xf numFmtId="180" fontId="20" fillId="0" borderId="0" xfId="0" applyNumberFormat="1" applyFont="1" applyAlignment="1">
      <alignment horizontal="center"/>
    </xf>
    <xf numFmtId="180" fontId="12" fillId="0" borderId="6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12" fillId="0" borderId="5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9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180" fontId="10" fillId="0" borderId="4" xfId="0" applyNumberFormat="1" applyFont="1" applyBorder="1" applyAlignment="1">
      <alignment horizontal="left" vertical="center" wrapText="1" indent="2"/>
    </xf>
    <xf numFmtId="180" fontId="5" fillId="0" borderId="1" xfId="0" applyNumberFormat="1" applyFont="1" applyBorder="1" applyAlignment="1">
      <alignment horizontal="distributed" vertical="center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2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5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21.125" style="29" customWidth="1"/>
    <col min="2" max="2" width="18.75390625" style="29" customWidth="1"/>
    <col min="3" max="3" width="18.125" style="29" customWidth="1"/>
    <col min="4" max="4" width="14.25390625" style="29" customWidth="1"/>
    <col min="5" max="5" width="16.875" style="29" customWidth="1"/>
    <col min="6" max="16384" width="8.875" style="29" customWidth="1"/>
  </cols>
  <sheetData>
    <row r="1" spans="1:5" s="32" customFormat="1" ht="30" customHeight="1">
      <c r="A1" s="54" t="s">
        <v>55</v>
      </c>
      <c r="B1" s="55"/>
      <c r="C1" s="55"/>
      <c r="D1" s="55"/>
      <c r="E1" s="55"/>
    </row>
    <row r="2" spans="1:5" s="32" customFormat="1" ht="24.75" customHeight="1">
      <c r="A2" s="56"/>
      <c r="B2" s="56"/>
      <c r="C2" s="53"/>
      <c r="D2" s="33"/>
      <c r="E2" s="34" t="s">
        <v>18</v>
      </c>
    </row>
    <row r="3" spans="1:5" ht="20.25" customHeight="1">
      <c r="A3" s="57" t="s">
        <v>19</v>
      </c>
      <c r="B3" s="59" t="s">
        <v>20</v>
      </c>
      <c r="C3" s="60"/>
      <c r="D3" s="60"/>
      <c r="E3" s="60"/>
    </row>
    <row r="4" spans="1:5" s="35" customFormat="1" ht="21" customHeight="1">
      <c r="A4" s="58"/>
      <c r="B4" s="43" t="s">
        <v>68</v>
      </c>
      <c r="C4" s="43" t="s">
        <v>21</v>
      </c>
      <c r="D4" s="44" t="s">
        <v>22</v>
      </c>
      <c r="E4" s="45" t="s">
        <v>23</v>
      </c>
    </row>
    <row r="5" s="36" customFormat="1" ht="15.75">
      <c r="C5" s="29" t="s">
        <v>24</v>
      </c>
    </row>
    <row r="6" spans="4:5" ht="15.75">
      <c r="D6" s="36"/>
      <c r="E6" s="36"/>
    </row>
    <row r="7" spans="1:5" ht="16.5">
      <c r="A7" s="37" t="s">
        <v>45</v>
      </c>
      <c r="B7" s="36">
        <f>SUM(B9:B12)</f>
        <v>0</v>
      </c>
      <c r="C7" s="36">
        <f>SUM(C9:C12)</f>
        <v>4852038</v>
      </c>
      <c r="D7" s="36"/>
      <c r="E7" s="36">
        <f>SUM(E9:E12)</f>
        <v>4852038</v>
      </c>
    </row>
    <row r="8" spans="1:5" ht="15.75">
      <c r="A8" s="29" t="s">
        <v>24</v>
      </c>
      <c r="C8" s="29" t="s">
        <v>24</v>
      </c>
      <c r="E8" s="29" t="s">
        <v>24</v>
      </c>
    </row>
    <row r="9" spans="1:5" ht="16.5">
      <c r="A9" s="29" t="s">
        <v>46</v>
      </c>
      <c r="B9" s="29">
        <v>0</v>
      </c>
      <c r="C9" s="29">
        <v>14309</v>
      </c>
      <c r="E9" s="29">
        <f>C9+D9</f>
        <v>14309</v>
      </c>
    </row>
    <row r="10" spans="1:5" ht="16.5">
      <c r="A10" s="29" t="s">
        <v>47</v>
      </c>
      <c r="E10" s="29">
        <f>C10+D10</f>
        <v>0</v>
      </c>
    </row>
    <row r="11" spans="1:5" ht="16.5">
      <c r="A11" s="29" t="s">
        <v>48</v>
      </c>
      <c r="E11" s="29">
        <f>C11+D11</f>
        <v>0</v>
      </c>
    </row>
    <row r="12" spans="1:5" ht="16.5">
      <c r="A12" s="29" t="s">
        <v>49</v>
      </c>
      <c r="B12" s="29">
        <v>0</v>
      </c>
      <c r="C12" s="29">
        <v>4837729</v>
      </c>
      <c r="E12" s="29">
        <f>C12+D12</f>
        <v>4837729</v>
      </c>
    </row>
    <row r="15" spans="1:5" ht="16.5">
      <c r="A15" s="37" t="s">
        <v>50</v>
      </c>
      <c r="B15" s="36">
        <f>SUM(B17:B19)</f>
        <v>0</v>
      </c>
      <c r="C15" s="36">
        <f>SUM(C17:C19)</f>
        <v>13229967.9</v>
      </c>
      <c r="D15" s="36">
        <f>SUM(D17:D19)</f>
        <v>0</v>
      </c>
      <c r="E15" s="36">
        <f>SUM(E17:E19)</f>
        <v>13229967.9</v>
      </c>
    </row>
    <row r="17" spans="1:5" ht="16.5">
      <c r="A17" s="29" t="s">
        <v>51</v>
      </c>
      <c r="B17" s="29">
        <v>0</v>
      </c>
      <c r="C17" s="29">
        <v>0</v>
      </c>
      <c r="E17" s="29">
        <f>C17+D17</f>
        <v>0</v>
      </c>
    </row>
    <row r="18" spans="1:5" ht="33.75" customHeight="1">
      <c r="A18" s="41" t="s">
        <v>58</v>
      </c>
      <c r="B18" s="42">
        <v>0</v>
      </c>
      <c r="C18" s="42">
        <v>8440.85</v>
      </c>
      <c r="D18" s="42"/>
      <c r="E18" s="42">
        <f>C18+D18</f>
        <v>8440.85</v>
      </c>
    </row>
    <row r="19" spans="1:5" ht="16.5">
      <c r="A19" s="29" t="s">
        <v>52</v>
      </c>
      <c r="B19" s="29">
        <v>0</v>
      </c>
      <c r="C19" s="29">
        <v>13221527.05</v>
      </c>
      <c r="D19" s="29">
        <v>0</v>
      </c>
      <c r="E19" s="29">
        <f>C19+D19</f>
        <v>13221527.05</v>
      </c>
    </row>
    <row r="39" spans="1:5" ht="16.5">
      <c r="A39" s="39"/>
      <c r="B39" s="36"/>
      <c r="C39" s="36"/>
      <c r="E39" s="36"/>
    </row>
    <row r="40" spans="1:5" ht="15.75">
      <c r="A40" s="36"/>
      <c r="C40" s="36"/>
      <c r="E40" s="36"/>
    </row>
    <row r="41" spans="1:5" ht="16.5">
      <c r="A41" s="39"/>
      <c r="B41" s="36"/>
      <c r="C41" s="36"/>
      <c r="E41" s="36"/>
    </row>
    <row r="42" spans="1:5" ht="16.5">
      <c r="A42" s="39"/>
      <c r="C42" s="36"/>
      <c r="E42" s="36"/>
    </row>
    <row r="43" spans="1:5" s="36" customFormat="1" ht="18.75" customHeight="1">
      <c r="A43" s="40" t="s">
        <v>53</v>
      </c>
      <c r="B43" s="38">
        <f>B7-B15</f>
        <v>0</v>
      </c>
      <c r="C43" s="38">
        <f>C7-C15</f>
        <v>-8377929.9</v>
      </c>
      <c r="D43" s="38">
        <f>D7-D15</f>
        <v>0</v>
      </c>
      <c r="E43" s="38">
        <f>E7-E15</f>
        <v>-8377929.9</v>
      </c>
    </row>
    <row r="45" spans="1:3" ht="17.25" customHeight="1">
      <c r="A45" s="52"/>
      <c r="B45" s="52"/>
      <c r="C45" s="53"/>
    </row>
    <row r="55" ht="15.75">
      <c r="A55" s="29" t="s">
        <v>25</v>
      </c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="85" zoomScaleNormal="85" workbookViewId="0" topLeftCell="A1">
      <selection activeCell="H3" sqref="H3:I3"/>
    </sheetView>
  </sheetViews>
  <sheetFormatPr defaultColWidth="9.00390625" defaultRowHeight="16.5"/>
  <cols>
    <col min="1" max="1" width="17.125" style="2" customWidth="1"/>
    <col min="2" max="2" width="7.125" style="2" customWidth="1"/>
    <col min="3" max="3" width="19.75390625" style="2" customWidth="1"/>
    <col min="4" max="4" width="16.625" style="2" customWidth="1"/>
    <col min="5" max="5" width="9.50390625" style="2" customWidth="1"/>
    <col min="6" max="6" width="16.25390625" style="2" customWidth="1"/>
    <col min="7" max="7" width="7.875" style="2" customWidth="1"/>
    <col min="8" max="8" width="17.625" style="2" customWidth="1"/>
    <col min="9" max="9" width="7.375" style="2" customWidth="1"/>
    <col min="10" max="10" width="17.375" style="2" customWidth="1"/>
    <col min="11" max="11" width="16.375" style="2" customWidth="1"/>
    <col min="12" max="12" width="11.625" style="2" customWidth="1"/>
    <col min="13" max="13" width="15.50390625" style="2" customWidth="1"/>
    <col min="14" max="14" width="8.12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57</v>
      </c>
      <c r="H1" s="6" t="s">
        <v>56</v>
      </c>
      <c r="I1" s="7"/>
      <c r="J1" s="7"/>
      <c r="K1" s="7"/>
      <c r="L1" s="7"/>
      <c r="M1" s="7"/>
      <c r="N1" s="7"/>
    </row>
    <row r="2" spans="1:14" ht="24.75" customHeight="1">
      <c r="A2" s="1" t="s">
        <v>13</v>
      </c>
      <c r="E2" s="72" t="s">
        <v>69</v>
      </c>
      <c r="F2" s="72"/>
      <c r="G2" s="72"/>
      <c r="H2" s="61" t="s">
        <v>70</v>
      </c>
      <c r="I2" s="62"/>
      <c r="J2" s="62"/>
      <c r="M2" s="63" t="s">
        <v>66</v>
      </c>
      <c r="N2" s="63"/>
    </row>
    <row r="3" spans="1:14" s="8" customFormat="1" ht="24.75" customHeight="1">
      <c r="A3" s="64" t="s">
        <v>15</v>
      </c>
      <c r="B3" s="65"/>
      <c r="C3" s="66" t="s">
        <v>2</v>
      </c>
      <c r="D3" s="68" t="s">
        <v>54</v>
      </c>
      <c r="E3" s="70" t="s">
        <v>14</v>
      </c>
      <c r="F3" s="71" t="s">
        <v>16</v>
      </c>
      <c r="G3" s="64"/>
      <c r="H3" s="64" t="s">
        <v>15</v>
      </c>
      <c r="I3" s="65"/>
      <c r="J3" s="66" t="s">
        <v>2</v>
      </c>
      <c r="K3" s="68" t="s">
        <v>54</v>
      </c>
      <c r="L3" s="70" t="s">
        <v>14</v>
      </c>
      <c r="M3" s="71" t="s">
        <v>16</v>
      </c>
      <c r="N3" s="64"/>
    </row>
    <row r="4" spans="1:14" s="8" customFormat="1" ht="22.5" customHeight="1">
      <c r="A4" s="9" t="s">
        <v>17</v>
      </c>
      <c r="B4" s="10" t="s">
        <v>1</v>
      </c>
      <c r="C4" s="67"/>
      <c r="D4" s="69"/>
      <c r="E4" s="69"/>
      <c r="F4" s="11" t="s">
        <v>0</v>
      </c>
      <c r="G4" s="12" t="s">
        <v>1</v>
      </c>
      <c r="H4" s="9" t="s">
        <v>17</v>
      </c>
      <c r="I4" s="10" t="s">
        <v>1</v>
      </c>
      <c r="J4" s="67"/>
      <c r="K4" s="69"/>
      <c r="L4" s="69"/>
      <c r="M4" s="11" t="s">
        <v>0</v>
      </c>
      <c r="N4" s="12" t="s">
        <v>1</v>
      </c>
    </row>
    <row r="5" spans="2:14" s="8" customFormat="1" ht="16.5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7" customFormat="1" ht="15.75">
      <c r="A6" s="14">
        <f>A8+A19+A29</f>
        <v>823483490.25</v>
      </c>
      <c r="B6" s="46">
        <v>100</v>
      </c>
      <c r="C6" s="15" t="s">
        <v>4</v>
      </c>
      <c r="D6" s="14">
        <f>D8+D19+D29</f>
        <v>2933764</v>
      </c>
      <c r="E6" s="14"/>
      <c r="F6" s="14">
        <f>F8+F19+F29</f>
        <v>2933764</v>
      </c>
      <c r="G6" s="46">
        <v>100</v>
      </c>
      <c r="H6" s="14">
        <f>H8+H15+H20</f>
        <v>387754454</v>
      </c>
      <c r="I6" s="14">
        <f aca="true" t="shared" si="0" ref="I6:I11">+H6/+H$46*100</f>
        <v>47.08709507731385</v>
      </c>
      <c r="J6" s="16" t="s">
        <v>26</v>
      </c>
      <c r="K6" s="14">
        <f>K8+K15+K20</f>
        <v>0</v>
      </c>
      <c r="L6" s="14">
        <f>L8+L15+L20</f>
        <v>0</v>
      </c>
      <c r="M6" s="14">
        <f>K6+L6</f>
        <v>0</v>
      </c>
      <c r="N6" s="14">
        <f aca="true" t="shared" si="1" ref="N6:N11">+M6/+M$46*100</f>
        <v>0</v>
      </c>
    </row>
    <row r="7" spans="1:14" s="8" customFormat="1" ht="15.75">
      <c r="A7" s="18"/>
      <c r="B7" s="18"/>
      <c r="D7" s="18"/>
      <c r="E7" s="18"/>
      <c r="F7" s="18"/>
      <c r="G7" s="18">
        <f>+F7/+F$46*100</f>
        <v>0</v>
      </c>
      <c r="H7" s="18"/>
      <c r="I7" s="14">
        <f t="shared" si="0"/>
        <v>0</v>
      </c>
      <c r="K7" s="18"/>
      <c r="L7" s="18"/>
      <c r="M7" s="18"/>
      <c r="N7" s="14">
        <f t="shared" si="1"/>
        <v>0</v>
      </c>
    </row>
    <row r="8" spans="1:14" s="20" customFormat="1" ht="15.75">
      <c r="A8" s="23">
        <f>SUM(A10:A15)</f>
        <v>111536678.85</v>
      </c>
      <c r="B8" s="14">
        <f>+A8/+A$46*100</f>
        <v>13.544494840587362</v>
      </c>
      <c r="C8" s="30" t="s">
        <v>5</v>
      </c>
      <c r="D8" s="23">
        <f>SUM(D10:D15)</f>
        <v>2933764</v>
      </c>
      <c r="E8" s="23"/>
      <c r="F8" s="14">
        <f>D8+E8</f>
        <v>2933764</v>
      </c>
      <c r="G8" s="46">
        <f>+F8/+F$46*100</f>
        <v>100</v>
      </c>
      <c r="H8" s="23">
        <f>SUM(H10:H11)</f>
        <v>47703261</v>
      </c>
      <c r="I8" s="14">
        <f t="shared" si="0"/>
        <v>5.792861856346124</v>
      </c>
      <c r="J8" s="30" t="s">
        <v>27</v>
      </c>
      <c r="K8" s="23">
        <f>SUM(K10:K11)</f>
        <v>0</v>
      </c>
      <c r="L8" s="23">
        <f>SUM(L10:L11)</f>
        <v>0</v>
      </c>
      <c r="M8" s="14">
        <f>K8+L8</f>
        <v>0</v>
      </c>
      <c r="N8" s="14">
        <f t="shared" si="1"/>
        <v>0</v>
      </c>
    </row>
    <row r="9" spans="1:14" s="8" customFormat="1" ht="15.75">
      <c r="A9" s="18"/>
      <c r="B9" s="18"/>
      <c r="D9" s="18"/>
      <c r="E9" s="18"/>
      <c r="F9" s="18"/>
      <c r="G9" s="18"/>
      <c r="H9" s="18"/>
      <c r="I9" s="18">
        <f t="shared" si="0"/>
        <v>0</v>
      </c>
      <c r="K9" s="18"/>
      <c r="L9" s="18"/>
      <c r="M9" s="18"/>
      <c r="N9" s="18">
        <f t="shared" si="1"/>
        <v>0</v>
      </c>
    </row>
    <row r="10" spans="1:14" s="8" customFormat="1" ht="15.75">
      <c r="A10" s="18">
        <v>94140825</v>
      </c>
      <c r="B10" s="18">
        <f>+A10/+A$46*100</f>
        <v>11.43202336350665</v>
      </c>
      <c r="C10" s="1" t="s">
        <v>6</v>
      </c>
      <c r="D10" s="18">
        <v>0</v>
      </c>
      <c r="E10" s="18"/>
      <c r="F10" s="18">
        <f>D10+E10</f>
        <v>0</v>
      </c>
      <c r="G10" s="18">
        <f>+F10/+F$46*100</f>
        <v>0</v>
      </c>
      <c r="H10" s="18">
        <v>47575978</v>
      </c>
      <c r="I10" s="18">
        <f t="shared" si="0"/>
        <v>5.777405201597483</v>
      </c>
      <c r="J10" s="1" t="s">
        <v>28</v>
      </c>
      <c r="K10" s="18">
        <v>0</v>
      </c>
      <c r="L10" s="18"/>
      <c r="M10" s="18">
        <f>K10+L10</f>
        <v>0</v>
      </c>
      <c r="N10" s="18">
        <f t="shared" si="1"/>
        <v>0</v>
      </c>
    </row>
    <row r="11" spans="1:14" s="8" customFormat="1" ht="15.75">
      <c r="A11" s="18"/>
      <c r="B11" s="18">
        <f>+A11/+A$46*100</f>
        <v>0</v>
      </c>
      <c r="C11" s="18" t="s">
        <v>37</v>
      </c>
      <c r="D11" s="18"/>
      <c r="E11" s="18"/>
      <c r="F11" s="18">
        <f>D11+E11</f>
        <v>0</v>
      </c>
      <c r="G11" s="18">
        <f>+F11/+F$46*100</f>
        <v>0</v>
      </c>
      <c r="H11" s="18">
        <v>127283</v>
      </c>
      <c r="I11" s="18">
        <f t="shared" si="0"/>
        <v>0.015456654748640844</v>
      </c>
      <c r="J11" s="24" t="s">
        <v>61</v>
      </c>
      <c r="K11" s="18">
        <v>0</v>
      </c>
      <c r="L11" s="18"/>
      <c r="M11" s="18">
        <f>K11+L11</f>
        <v>0</v>
      </c>
      <c r="N11" s="18">
        <f t="shared" si="1"/>
        <v>0</v>
      </c>
    </row>
    <row r="12" spans="1:14" s="8" customFormat="1" ht="15.75">
      <c r="A12" s="18">
        <v>17049221</v>
      </c>
      <c r="B12" s="18">
        <f>+A12/+A$46*100</f>
        <v>2.0703779980851897</v>
      </c>
      <c r="C12" s="1" t="s">
        <v>7</v>
      </c>
      <c r="D12" s="18">
        <v>2600210</v>
      </c>
      <c r="E12" s="18"/>
      <c r="F12" s="18">
        <f>D12+E12</f>
        <v>2600210</v>
      </c>
      <c r="G12" s="18">
        <f>+F12/+F$46*100</f>
        <v>88.63051015691788</v>
      </c>
      <c r="H12" s="18"/>
      <c r="I12" s="18"/>
      <c r="K12" s="18"/>
      <c r="L12" s="18"/>
      <c r="M12" s="18"/>
      <c r="N12" s="18"/>
    </row>
    <row r="13" spans="1:14" s="8" customFormat="1" ht="15.75">
      <c r="A13" s="18"/>
      <c r="B13" s="18">
        <f>+A13/+A$46*100</f>
        <v>0</v>
      </c>
      <c r="C13" s="24" t="s">
        <v>59</v>
      </c>
      <c r="D13" s="18"/>
      <c r="E13" s="18"/>
      <c r="F13" s="18"/>
      <c r="G13" s="18"/>
      <c r="H13" s="18"/>
      <c r="I13" s="18"/>
      <c r="K13" s="18"/>
      <c r="L13" s="18"/>
      <c r="M13" s="18"/>
      <c r="N13" s="18"/>
    </row>
    <row r="14" spans="1:14" s="8" customFormat="1" ht="15.75">
      <c r="A14" s="18">
        <v>333554</v>
      </c>
      <c r="B14" s="18">
        <f>+A14/+A$46*100</f>
        <v>0.040505244361212014</v>
      </c>
      <c r="C14" s="18" t="s">
        <v>38</v>
      </c>
      <c r="D14" s="18">
        <v>333554</v>
      </c>
      <c r="E14" s="18"/>
      <c r="F14" s="18">
        <f>D14+E14</f>
        <v>333554</v>
      </c>
      <c r="G14" s="18">
        <f>+F14/+F$46*100</f>
        <v>11.36948984308213</v>
      </c>
      <c r="H14" s="18"/>
      <c r="I14" s="18">
        <f>+H14/+H$46*100</f>
        <v>0</v>
      </c>
      <c r="J14" s="1"/>
      <c r="K14" s="18"/>
      <c r="L14" s="18"/>
      <c r="M14" s="18"/>
      <c r="N14" s="18">
        <f>+M14/+M$46*100</f>
        <v>0</v>
      </c>
    </row>
    <row r="15" spans="1:14" s="8" customFormat="1" ht="15.75">
      <c r="A15" s="18">
        <v>13078.85</v>
      </c>
      <c r="B15" s="18"/>
      <c r="C15" s="8" t="s">
        <v>60</v>
      </c>
      <c r="D15" s="18">
        <v>0</v>
      </c>
      <c r="E15" s="18"/>
      <c r="F15" s="18">
        <f>D15+E15</f>
        <v>0</v>
      </c>
      <c r="G15" s="18"/>
      <c r="H15" s="14">
        <f>H17</f>
        <v>338613493</v>
      </c>
      <c r="I15" s="14">
        <f>+H15/+H$46*100</f>
        <v>41.1196456284996</v>
      </c>
      <c r="J15" s="20" t="s">
        <v>29</v>
      </c>
      <c r="K15" s="14">
        <f>K17</f>
        <v>0</v>
      </c>
      <c r="L15" s="14"/>
      <c r="M15" s="14">
        <f>K15+L15</f>
        <v>0</v>
      </c>
      <c r="N15" s="14">
        <f>+M15/+M$46*100</f>
        <v>0</v>
      </c>
    </row>
    <row r="16" spans="1:14" s="20" customFormat="1" ht="15.75">
      <c r="A16" s="18" t="s">
        <v>8</v>
      </c>
      <c r="B16" s="18"/>
      <c r="C16" s="21" t="s">
        <v>8</v>
      </c>
      <c r="D16" s="18" t="s">
        <v>8</v>
      </c>
      <c r="E16" s="18"/>
      <c r="F16" s="18" t="s">
        <v>8</v>
      </c>
      <c r="G16" s="18"/>
      <c r="H16" s="18"/>
      <c r="I16" s="18">
        <f>+H16/+H$46*100</f>
        <v>0</v>
      </c>
      <c r="J16" s="8"/>
      <c r="K16" s="18"/>
      <c r="L16" s="18"/>
      <c r="M16" s="18"/>
      <c r="N16" s="18">
        <f>+M16/+M$46*100</f>
        <v>0</v>
      </c>
    </row>
    <row r="17" spans="8:14" s="8" customFormat="1" ht="15.75">
      <c r="H17" s="18">
        <v>338613493</v>
      </c>
      <c r="I17" s="18">
        <f>+H17/+H$46*100</f>
        <v>41.1196456284996</v>
      </c>
      <c r="J17" s="8" t="s">
        <v>30</v>
      </c>
      <c r="K17" s="18">
        <v>0</v>
      </c>
      <c r="L17" s="18"/>
      <c r="M17" s="18">
        <f>K17+L17</f>
        <v>0</v>
      </c>
      <c r="N17" s="18">
        <f>+M17/+M$46*100</f>
        <v>0</v>
      </c>
    </row>
    <row r="18" spans="8:14" s="8" customFormat="1" ht="15.75">
      <c r="H18" s="18" t="s">
        <v>8</v>
      </c>
      <c r="I18" s="18"/>
      <c r="J18" s="21" t="s">
        <v>8</v>
      </c>
      <c r="K18" s="18" t="s">
        <v>8</v>
      </c>
      <c r="L18" s="18"/>
      <c r="M18" s="18" t="s">
        <v>8</v>
      </c>
      <c r="N18" s="18"/>
    </row>
    <row r="19" spans="1:7" s="8" customFormat="1" ht="15.75">
      <c r="A19" s="23">
        <f>SUM(A21:A25)</f>
        <v>707871260.65</v>
      </c>
      <c r="B19" s="14">
        <f>+A19/+A$46*100</f>
        <v>85.96058925663445</v>
      </c>
      <c r="C19" s="31" t="s">
        <v>9</v>
      </c>
      <c r="D19" s="23">
        <f>SUM(D21:D25)</f>
        <v>0</v>
      </c>
      <c r="E19" s="23"/>
      <c r="F19" s="14">
        <f>D19+E19</f>
        <v>0</v>
      </c>
      <c r="G19" s="14">
        <f>+F19/+F$46*100</f>
        <v>0</v>
      </c>
    </row>
    <row r="20" spans="1:14" s="8" customFormat="1" ht="15.75">
      <c r="A20" s="18"/>
      <c r="B20" s="18"/>
      <c r="C20" s="1"/>
      <c r="D20" s="18"/>
      <c r="E20" s="18"/>
      <c r="F20" s="18"/>
      <c r="G20" s="18"/>
      <c r="H20" s="23">
        <f>H22+H23</f>
        <v>1437700</v>
      </c>
      <c r="I20" s="14">
        <f>+H20/+H$46*100</f>
        <v>0.17458759246812963</v>
      </c>
      <c r="J20" s="31" t="s">
        <v>31</v>
      </c>
      <c r="K20" s="23">
        <f>SUM(K22:K23)</f>
        <v>0</v>
      </c>
      <c r="L20" s="23"/>
      <c r="M20" s="14">
        <f>K20+L20</f>
        <v>0</v>
      </c>
      <c r="N20" s="14">
        <f>+M20/+M$46*100</f>
        <v>0</v>
      </c>
    </row>
    <row r="21" spans="1:14" s="8" customFormat="1" ht="15.75">
      <c r="A21" s="18">
        <v>631070546</v>
      </c>
      <c r="B21" s="18">
        <f>+A21/+A$46*100</f>
        <v>76.63426813917232</v>
      </c>
      <c r="C21" s="8" t="s">
        <v>10</v>
      </c>
      <c r="D21" s="18">
        <v>0</v>
      </c>
      <c r="E21" s="18"/>
      <c r="F21" s="18">
        <f>D21+E21</f>
        <v>0</v>
      </c>
      <c r="G21" s="18">
        <f>+F21/+F$46*100</f>
        <v>0</v>
      </c>
      <c r="H21" s="23"/>
      <c r="I21" s="14"/>
      <c r="J21" s="31"/>
      <c r="K21" s="23"/>
      <c r="L21" s="23"/>
      <c r="M21" s="14"/>
      <c r="N21" s="14"/>
    </row>
    <row r="22" spans="1:14" s="8" customFormat="1" ht="15.75">
      <c r="A22" s="18">
        <v>71478686.85</v>
      </c>
      <c r="B22" s="18">
        <f>+A22/+A$46*100</f>
        <v>8.680038846716878</v>
      </c>
      <c r="C22" s="24" t="s">
        <v>39</v>
      </c>
      <c r="D22" s="18">
        <v>0</v>
      </c>
      <c r="E22" s="18"/>
      <c r="F22" s="18">
        <f>D22+E22</f>
        <v>0</v>
      </c>
      <c r="G22" s="18">
        <f>+F22/+F$46*100</f>
        <v>0</v>
      </c>
      <c r="H22" s="18"/>
      <c r="I22" s="18">
        <f>+H22/+H$46*100</f>
        <v>0</v>
      </c>
      <c r="J22" s="24"/>
      <c r="K22" s="18">
        <v>0</v>
      </c>
      <c r="L22" s="18"/>
      <c r="M22" s="18"/>
      <c r="N22" s="18">
        <f>+M22/+M$46*100</f>
        <v>0</v>
      </c>
    </row>
    <row r="23" spans="1:14" s="8" customFormat="1" ht="15.75">
      <c r="A23" s="18">
        <v>4194261.8</v>
      </c>
      <c r="B23" s="18">
        <f>+A23/+A$46*100</f>
        <v>0.5093316198393572</v>
      </c>
      <c r="C23" s="18" t="s">
        <v>40</v>
      </c>
      <c r="D23" s="18">
        <v>0</v>
      </c>
      <c r="F23" s="18">
        <f>D23+E23</f>
        <v>0</v>
      </c>
      <c r="G23" s="18">
        <f>+F23/+F$46*100</f>
        <v>0</v>
      </c>
      <c r="H23" s="18">
        <v>1437700</v>
      </c>
      <c r="I23" s="18">
        <f>+H23/+H$46*100</f>
        <v>0.17458759246812963</v>
      </c>
      <c r="J23" s="8" t="s">
        <v>32</v>
      </c>
      <c r="K23" s="18">
        <v>0</v>
      </c>
      <c r="L23" s="18"/>
      <c r="M23" s="18">
        <f>K23+L23</f>
        <v>0</v>
      </c>
      <c r="N23" s="18">
        <f>+M23/+M$46*100</f>
        <v>0</v>
      </c>
    </row>
    <row r="24" spans="1:14" s="8" customFormat="1" ht="15.75">
      <c r="A24" s="18">
        <v>352395</v>
      </c>
      <c r="B24" s="18">
        <f>+A24/+A$46*100</f>
        <v>0.042793207656539295</v>
      </c>
      <c r="C24" s="18" t="s">
        <v>41</v>
      </c>
      <c r="D24" s="18">
        <v>0</v>
      </c>
      <c r="F24" s="18">
        <f>D24+E24</f>
        <v>0</v>
      </c>
      <c r="G24" s="18">
        <f>+F24/+F$46*100</f>
        <v>0</v>
      </c>
      <c r="H24" s="18"/>
      <c r="I24" s="18">
        <f>+H24/+H$46*100</f>
        <v>0</v>
      </c>
      <c r="J24" s="18"/>
      <c r="K24" s="18"/>
      <c r="L24" s="18"/>
      <c r="M24" s="18">
        <f>K24-L24</f>
        <v>0</v>
      </c>
      <c r="N24" s="18">
        <f>+M24/+M$46*100</f>
        <v>0</v>
      </c>
    </row>
    <row r="25" spans="1:14" s="8" customFormat="1" ht="15.75">
      <c r="A25" s="18">
        <v>775371</v>
      </c>
      <c r="B25" s="18">
        <f>+A25/+A$46*100</f>
        <v>0.09415744324936087</v>
      </c>
      <c r="C25" s="18" t="s">
        <v>42</v>
      </c>
      <c r="D25" s="18">
        <v>0</v>
      </c>
      <c r="F25" s="18">
        <f>D25+E25</f>
        <v>0</v>
      </c>
      <c r="G25" s="18">
        <f>+F25/+F$46*100</f>
        <v>0</v>
      </c>
      <c r="H25" s="18" t="s">
        <v>12</v>
      </c>
      <c r="I25" s="18"/>
      <c r="J25" s="21" t="s">
        <v>8</v>
      </c>
      <c r="K25" s="18" t="s">
        <v>12</v>
      </c>
      <c r="L25" s="18"/>
      <c r="M25" s="18" t="s">
        <v>12</v>
      </c>
      <c r="N25" s="18"/>
    </row>
    <row r="26" spans="8:14" s="8" customFormat="1" ht="15.75">
      <c r="H26" s="14">
        <f>H28+H37+H32</f>
        <v>435729036.25000006</v>
      </c>
      <c r="I26" s="14">
        <f>+H26/+H$46*100</f>
        <v>52.91290492268617</v>
      </c>
      <c r="J26" s="22" t="s">
        <v>33</v>
      </c>
      <c r="K26" s="14">
        <f>K28+K37+K32</f>
        <v>2933764</v>
      </c>
      <c r="L26" s="14">
        <f>L28+L37+L32</f>
        <v>0</v>
      </c>
      <c r="M26" s="14">
        <f>K26+L26</f>
        <v>2933764</v>
      </c>
      <c r="N26" s="46">
        <f>+M26/+M$46*100</f>
        <v>100</v>
      </c>
    </row>
    <row r="27" spans="8:14" s="20" customFormat="1" ht="15.75">
      <c r="H27" s="18"/>
      <c r="I27" s="18">
        <f>+H27/+H$46*100</f>
        <v>0</v>
      </c>
      <c r="J27" s="8"/>
      <c r="K27" s="18"/>
      <c r="L27" s="18"/>
      <c r="M27" s="18"/>
      <c r="N27" s="18">
        <f>+M27/+M$46*100</f>
        <v>0</v>
      </c>
    </row>
    <row r="28" spans="8:14" s="8" customFormat="1" ht="15.75">
      <c r="H28" s="23">
        <f>H30</f>
        <v>392598000</v>
      </c>
      <c r="I28" s="14">
        <f>+H28/+H$46*100</f>
        <v>47.675272746611085</v>
      </c>
      <c r="J28" s="20" t="s">
        <v>34</v>
      </c>
      <c r="K28" s="23">
        <f>K30</f>
        <v>2933764</v>
      </c>
      <c r="L28" s="14"/>
      <c r="M28" s="14">
        <f>K28+L28</f>
        <v>2933764</v>
      </c>
      <c r="N28" s="46">
        <f>+M28/+M$46*100</f>
        <v>100</v>
      </c>
    </row>
    <row r="29" spans="1:14" s="8" customFormat="1" ht="15.75">
      <c r="A29" s="23">
        <f>SUM(A32:A33)</f>
        <v>4075550.75</v>
      </c>
      <c r="B29" s="14">
        <f>+A29/+A$46*100</f>
        <v>0.4949159027781735</v>
      </c>
      <c r="C29" s="30" t="s">
        <v>11</v>
      </c>
      <c r="D29" s="23">
        <f>SUM(D32:D33)</f>
        <v>0</v>
      </c>
      <c r="F29" s="14">
        <f>D29+E29</f>
        <v>0</v>
      </c>
      <c r="G29" s="14">
        <f>+F29/+F$46*100</f>
        <v>0</v>
      </c>
      <c r="H29" s="19"/>
      <c r="I29" s="18">
        <f>+H29/+H$46*100</f>
        <v>0</v>
      </c>
      <c r="K29" s="19"/>
      <c r="L29" s="18"/>
      <c r="M29" s="19"/>
      <c r="N29" s="18">
        <f>+M29/+M$46*100</f>
        <v>0</v>
      </c>
    </row>
    <row r="30" spans="1:14" s="8" customFormat="1" ht="15.75">
      <c r="A30" s="18"/>
      <c r="B30" s="18"/>
      <c r="C30" s="8" t="s">
        <v>8</v>
      </c>
      <c r="D30" s="18"/>
      <c r="E30" s="18"/>
      <c r="F30" s="18" t="s">
        <v>8</v>
      </c>
      <c r="G30" s="18"/>
      <c r="H30" s="18">
        <v>392598000</v>
      </c>
      <c r="I30" s="18">
        <f>+H30/+H$46*100</f>
        <v>47.675272746611085</v>
      </c>
      <c r="J30" s="8" t="s">
        <v>35</v>
      </c>
      <c r="K30" s="18">
        <v>2933764</v>
      </c>
      <c r="L30" s="18"/>
      <c r="M30" s="18">
        <f>K30+L30</f>
        <v>2933764</v>
      </c>
      <c r="N30" s="47">
        <f>+M30/+M$46*100</f>
        <v>100</v>
      </c>
    </row>
    <row r="31" spans="1:14" s="8" customFormat="1" ht="15.75">
      <c r="A31" s="18"/>
      <c r="B31" s="18"/>
      <c r="D31" s="18"/>
      <c r="E31" s="18"/>
      <c r="F31" s="18"/>
      <c r="G31" s="18"/>
      <c r="H31" s="18"/>
      <c r="I31" s="18"/>
      <c r="K31" s="18"/>
      <c r="L31" s="18"/>
      <c r="M31" s="18"/>
      <c r="N31" s="18"/>
    </row>
    <row r="32" spans="1:14" s="8" customFormat="1" ht="15.75">
      <c r="A32" s="18">
        <v>165740.75</v>
      </c>
      <c r="B32" s="18">
        <f>+A32/+A$46*100</f>
        <v>0.020126784806539722</v>
      </c>
      <c r="C32" s="18" t="s">
        <v>43</v>
      </c>
      <c r="D32" s="18">
        <v>0</v>
      </c>
      <c r="F32" s="18">
        <f>D32+E32</f>
        <v>0</v>
      </c>
      <c r="G32" s="18">
        <f>+F32/+F$46*100</f>
        <v>0</v>
      </c>
      <c r="H32" s="14">
        <f>H34</f>
        <v>600658.16</v>
      </c>
      <c r="I32" s="14">
        <f>+H32/+H$46*100</f>
        <v>0.07294112961726132</v>
      </c>
      <c r="J32" s="20" t="s">
        <v>67</v>
      </c>
      <c r="K32" s="14">
        <f>K34</f>
        <v>0</v>
      </c>
      <c r="L32" s="18"/>
      <c r="M32" s="14">
        <f>K32+L32</f>
        <v>0</v>
      </c>
      <c r="N32" s="14">
        <f>+M32/+M$46*100</f>
        <v>0</v>
      </c>
    </row>
    <row r="33" spans="1:14" s="8" customFormat="1" ht="15.75">
      <c r="A33" s="18">
        <v>3909810</v>
      </c>
      <c r="B33" s="18">
        <f>+A33/+A$46*100</f>
        <v>0.4747891179716338</v>
      </c>
      <c r="C33" s="18" t="s">
        <v>44</v>
      </c>
      <c r="D33" s="18">
        <v>0</v>
      </c>
      <c r="E33" s="18"/>
      <c r="F33" s="18">
        <f>D33+E33</f>
        <v>0</v>
      </c>
      <c r="G33" s="18">
        <f>+F33/+F$46*100</f>
        <v>0</v>
      </c>
      <c r="H33" s="18"/>
      <c r="I33" s="18"/>
      <c r="K33" s="18"/>
      <c r="L33" s="18"/>
      <c r="M33" s="18"/>
      <c r="N33" s="18"/>
    </row>
    <row r="34" spans="1:14" s="8" customFormat="1" ht="15.75">
      <c r="A34" s="18"/>
      <c r="B34" s="18"/>
      <c r="D34" s="18"/>
      <c r="E34" s="18"/>
      <c r="F34" s="18"/>
      <c r="G34" s="18"/>
      <c r="H34" s="18">
        <v>600658.16</v>
      </c>
      <c r="I34" s="18">
        <f aca="true" t="shared" si="2" ref="I34:I40">+H34/+H$46*100</f>
        <v>0.07294112961726132</v>
      </c>
      <c r="J34" s="8" t="s">
        <v>65</v>
      </c>
      <c r="K34" s="18">
        <v>0</v>
      </c>
      <c r="L34" s="18"/>
      <c r="M34" s="18">
        <f>K34+L34</f>
        <v>0</v>
      </c>
      <c r="N34" s="18">
        <f aca="true" t="shared" si="3" ref="N34:N40">+M34/+M$46*100</f>
        <v>0</v>
      </c>
    </row>
    <row r="35" spans="1:14" s="8" customFormat="1" ht="15.75">
      <c r="A35" s="18">
        <v>0</v>
      </c>
      <c r="B35" s="18">
        <f>+A35/+A$46*100</f>
        <v>0</v>
      </c>
      <c r="C35" s="24"/>
      <c r="D35" s="18">
        <v>0</v>
      </c>
      <c r="E35" s="18"/>
      <c r="F35" s="18">
        <f>D35+E35</f>
        <v>0</v>
      </c>
      <c r="G35" s="18">
        <f>+F35/+F$46*100</f>
        <v>0</v>
      </c>
      <c r="H35" s="18"/>
      <c r="I35" s="18">
        <f t="shared" si="2"/>
        <v>0</v>
      </c>
      <c r="K35" s="18">
        <v>0</v>
      </c>
      <c r="L35" s="18"/>
      <c r="M35" s="18">
        <f>K35-L35</f>
        <v>0</v>
      </c>
      <c r="N35" s="18">
        <f t="shared" si="3"/>
        <v>0</v>
      </c>
    </row>
    <row r="36" spans="8:14" s="8" customFormat="1" ht="15.75">
      <c r="H36" s="18"/>
      <c r="I36" s="18">
        <f t="shared" si="2"/>
        <v>0</v>
      </c>
      <c r="J36" s="21"/>
      <c r="K36" s="18"/>
      <c r="L36" s="18"/>
      <c r="M36" s="18"/>
      <c r="N36" s="18">
        <f t="shared" si="3"/>
        <v>0</v>
      </c>
    </row>
    <row r="37" spans="8:14" s="8" customFormat="1" ht="15.75">
      <c r="H37" s="14">
        <f>H39+H40</f>
        <v>42530378.09</v>
      </c>
      <c r="I37" s="14">
        <f t="shared" si="2"/>
        <v>5.164691046457808</v>
      </c>
      <c r="J37" s="31" t="s">
        <v>62</v>
      </c>
      <c r="K37" s="14">
        <f>K39+K40</f>
        <v>0</v>
      </c>
      <c r="L37" s="14">
        <f>L39+L40</f>
        <v>0</v>
      </c>
      <c r="M37" s="14">
        <f>K37+L37</f>
        <v>0</v>
      </c>
      <c r="N37" s="14">
        <f t="shared" si="3"/>
        <v>0</v>
      </c>
    </row>
    <row r="38" spans="4:14" s="8" customFormat="1" ht="15.75">
      <c r="D38" s="18"/>
      <c r="E38" s="18"/>
      <c r="F38" s="18">
        <f>D38-E38</f>
        <v>0</v>
      </c>
      <c r="G38" s="18">
        <f>+F38/+F$46*100</f>
        <v>0</v>
      </c>
      <c r="H38" s="18"/>
      <c r="I38" s="18">
        <f t="shared" si="2"/>
        <v>0</v>
      </c>
      <c r="J38" s="21"/>
      <c r="K38" s="18"/>
      <c r="L38" s="18"/>
      <c r="M38" s="18"/>
      <c r="N38" s="18">
        <f t="shared" si="3"/>
        <v>0</v>
      </c>
    </row>
    <row r="39" spans="1:14" s="8" customFormat="1" ht="15.75">
      <c r="A39" s="18">
        <v>0</v>
      </c>
      <c r="B39" s="18">
        <f>+A39/+A$46*100</f>
        <v>0</v>
      </c>
      <c r="D39" s="18"/>
      <c r="E39" s="18"/>
      <c r="F39" s="18">
        <f>D39-E39</f>
        <v>0</v>
      </c>
      <c r="G39" s="18">
        <f>+F39/+F$46*100</f>
        <v>0</v>
      </c>
      <c r="H39" s="18">
        <v>42530378.09</v>
      </c>
      <c r="I39" s="18">
        <f t="shared" si="2"/>
        <v>5.164691046457808</v>
      </c>
      <c r="J39" s="24" t="s">
        <v>63</v>
      </c>
      <c r="K39" s="18">
        <v>0</v>
      </c>
      <c r="L39" s="18">
        <v>0</v>
      </c>
      <c r="M39" s="18">
        <f>K39+L39</f>
        <v>0</v>
      </c>
      <c r="N39" s="18">
        <f t="shared" si="3"/>
        <v>0</v>
      </c>
    </row>
    <row r="40" spans="1:14" s="8" customFormat="1" ht="15.75">
      <c r="A40" s="18"/>
      <c r="B40" s="18"/>
      <c r="C40" s="21"/>
      <c r="D40" s="18"/>
      <c r="E40" s="18"/>
      <c r="F40" s="18"/>
      <c r="G40" s="18">
        <f>+F40/+F$46*100</f>
        <v>0</v>
      </c>
      <c r="H40" s="18">
        <v>0</v>
      </c>
      <c r="I40" s="18">
        <f t="shared" si="2"/>
        <v>0</v>
      </c>
      <c r="J40" s="24" t="s">
        <v>64</v>
      </c>
      <c r="K40" s="18"/>
      <c r="L40" s="18"/>
      <c r="M40" s="18">
        <f>K40-L40</f>
        <v>0</v>
      </c>
      <c r="N40" s="18">
        <f t="shared" si="3"/>
        <v>0</v>
      </c>
    </row>
    <row r="41" spans="8:14" s="8" customFormat="1" ht="15.75">
      <c r="H41" s="18"/>
      <c r="I41" s="18"/>
      <c r="J41" s="21"/>
      <c r="K41" s="18"/>
      <c r="L41" s="18"/>
      <c r="M41" s="18"/>
      <c r="N41" s="18"/>
    </row>
    <row r="42" spans="1:14" s="8" customFormat="1" ht="15.75">
      <c r="A42" s="18"/>
      <c r="B42" s="18"/>
      <c r="D42" s="18"/>
      <c r="E42" s="18"/>
      <c r="F42" s="18"/>
      <c r="G42" s="18"/>
      <c r="H42" s="18"/>
      <c r="I42" s="18"/>
      <c r="K42" s="18"/>
      <c r="L42" s="18"/>
      <c r="M42" s="18"/>
      <c r="N42" s="18"/>
    </row>
    <row r="43" spans="1:14" s="8" customFormat="1" ht="15.75">
      <c r="A43" s="18"/>
      <c r="B43" s="18"/>
      <c r="D43" s="18"/>
      <c r="E43" s="18"/>
      <c r="F43" s="18"/>
      <c r="G43" s="18">
        <f>+F43/+F$46*100</f>
        <v>0</v>
      </c>
      <c r="H43" s="18"/>
      <c r="I43" s="18"/>
      <c r="K43" s="18"/>
      <c r="L43" s="18"/>
      <c r="M43" s="18"/>
      <c r="N43" s="18"/>
    </row>
    <row r="44" spans="1:14" s="8" customFormat="1" ht="15.75">
      <c r="A44" s="18"/>
      <c r="B44" s="18"/>
      <c r="D44" s="18"/>
      <c r="E44" s="18"/>
      <c r="F44" s="18"/>
      <c r="G44" s="18">
        <f>+F44/+F$46*100</f>
        <v>0</v>
      </c>
      <c r="H44" s="25"/>
      <c r="I44" s="25"/>
      <c r="J44" s="26"/>
      <c r="K44" s="25"/>
      <c r="L44" s="25"/>
      <c r="M44" s="25"/>
      <c r="N44" s="25"/>
    </row>
    <row r="45" spans="1:14" s="8" customFormat="1" ht="15.75">
      <c r="A45" s="18"/>
      <c r="B45" s="18"/>
      <c r="D45" s="18"/>
      <c r="E45" s="18"/>
      <c r="F45" s="18"/>
      <c r="G45" s="18">
        <f>+F45/+F$46*100</f>
        <v>0</v>
      </c>
      <c r="H45" s="18"/>
      <c r="I45" s="18"/>
      <c r="J45" s="18"/>
      <c r="K45" s="18"/>
      <c r="L45" s="18"/>
      <c r="M45" s="18"/>
      <c r="N45" s="18"/>
    </row>
    <row r="46" spans="1:14" s="8" customFormat="1" ht="15.75">
      <c r="A46" s="48">
        <f>A6</f>
        <v>823483490.25</v>
      </c>
      <c r="B46" s="49">
        <v>100</v>
      </c>
      <c r="C46" s="50" t="s">
        <v>3</v>
      </c>
      <c r="D46" s="48">
        <f>D6</f>
        <v>2933764</v>
      </c>
      <c r="E46" s="48"/>
      <c r="F46" s="48">
        <f>D46-E46</f>
        <v>2933764</v>
      </c>
      <c r="G46" s="49">
        <v>100</v>
      </c>
      <c r="H46" s="48">
        <f>H6+H26</f>
        <v>823483490.25</v>
      </c>
      <c r="I46" s="49">
        <v>100</v>
      </c>
      <c r="J46" s="51" t="s">
        <v>36</v>
      </c>
      <c r="K46" s="48">
        <f>K6+K26</f>
        <v>2933764</v>
      </c>
      <c r="L46" s="48"/>
      <c r="M46" s="48">
        <f>M6+M26</f>
        <v>2933764</v>
      </c>
      <c r="N46" s="49">
        <v>100</v>
      </c>
    </row>
    <row r="47" s="28" customFormat="1" ht="14.25">
      <c r="A47" s="27"/>
    </row>
    <row r="48" s="28" customFormat="1" ht="12.75"/>
    <row r="49" spans="1:7" s="29" customFormat="1" ht="15.75">
      <c r="A49" s="18"/>
      <c r="B49" s="18"/>
      <c r="C49" s="18"/>
      <c r="D49" s="18"/>
      <c r="E49" s="18"/>
      <c r="F49" s="18"/>
      <c r="G49" s="18"/>
    </row>
  </sheetData>
  <mergeCells count="13">
    <mergeCell ref="F3:G3"/>
    <mergeCell ref="E2:G2"/>
    <mergeCell ref="A3:B3"/>
    <mergeCell ref="C3:C4"/>
    <mergeCell ref="D3:D4"/>
    <mergeCell ref="E3:E4"/>
    <mergeCell ref="H2:J2"/>
    <mergeCell ref="M2:N2"/>
    <mergeCell ref="H3:I3"/>
    <mergeCell ref="J3:J4"/>
    <mergeCell ref="K3:K4"/>
    <mergeCell ref="L3:L4"/>
    <mergeCell ref="M3:N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李慧君</cp:lastModifiedBy>
  <cp:lastPrinted>2005-04-21T11:25:31Z</cp:lastPrinted>
  <dcterms:created xsi:type="dcterms:W3CDTF">1997-10-15T09:26:55Z</dcterms:created>
  <dcterms:modified xsi:type="dcterms:W3CDTF">2005-09-06T09:38:50Z</dcterms:modified>
  <cp:category/>
  <cp:version/>
  <cp:contentType/>
  <cp:contentStatus/>
</cp:coreProperties>
</file>