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0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<sst xmlns="http://schemas.openxmlformats.org/spreadsheetml/2006/main" count="140" uniqueCount="131">
  <si>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</si>
  <si>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</si>
  <si>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</si>
  <si>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</si>
  <si>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</si>
  <si>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</si>
  <si>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</si>
  <si>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</si>
  <si>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</si>
  <si>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</si>
  <si>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</si>
  <si>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</si>
  <si>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</si>
  <si>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</si>
  <si>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</si>
  <si>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</si>
  <si>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</si>
  <si>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</si>
  <si>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</si>
  <si>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</si>
  <si>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</si>
  <si>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</si>
  <si>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</si>
  <si>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</si>
  <si>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</si>
  <si>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</si>
  <si>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</si>
  <si>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</si>
  <si>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</si>
  <si>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</si>
  <si>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</si>
  <si>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</si>
  <si>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</si>
  <si>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</si>
  <si>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</si>
  <si>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</si>
  <si>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</si>
  <si>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</si>
  <si>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</si>
  <si>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</si>
  <si>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</si>
  <si>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</si>
  <si>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</si>
  <si>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</si>
  <si>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</si>
  <si>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</si>
  <si>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</si>
  <si>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</si>
  <si>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</si>
  <si>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</si>
  <si>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</si>
  <si>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</si>
  <si>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</si>
  <si>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</si>
  <si>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</si>
  <si>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</si>
  <si>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基金長期投資及應收款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</si>
  <si>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</si>
  <si>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</si>
  <si>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</si>
  <si>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</si>
  <si>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</si>
  <si>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</si>
  <si>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</si>
  <si>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</si>
  <si>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</si>
  <si>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</si>
  <si>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</si>
  <si>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</si>
  <si>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</si>
  <si>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</si>
  <si>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</si>
  <si>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</si>
  <si>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</si>
  <si>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</si>
  <si>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</si>
  <si>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</si>
  <si>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</si>
  <si>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</si>
  <si>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</si>
  <si>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</si>
  <si>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</si>
  <si>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</si>
  <si>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</si>
  <si>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</si>
  <si>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</si>
  <si>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</si>
  <si>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</si>
  <si>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</si>
  <si>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</si>
  <si>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</si>
  <si>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</si>
  <si>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</si>
  <si>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</si>
  <si>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</si>
  <si>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</si>
  <si>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</si>
  <si>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</si>
  <si>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</si>
  <si>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</si>
  <si>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</si>
  <si>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</si>
  <si>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</si>
  <si>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</si>
  <si>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</si>
  <si>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</si>
  <si>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 xml:space="preserve">臺  灣  鐵  路  貨  物  搬  運  股  份  有  限  </t>
  </si>
  <si>
    <t xml:space="preserve">    單位：新臺幣元                                   （負債及業主權益部分）</t>
  </si>
  <si>
    <t xml:space="preserve">    購建中固定資產</t>
  </si>
  <si>
    <t xml:space="preserve">    長期應收款項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</si>
  <si>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</si>
  <si>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</si>
  <si>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</si>
  <si>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</si>
  <si>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</si>
  <si>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</si>
  <si>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</si>
  <si>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</si>
  <si>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</si>
  <si>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</si>
  <si>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</si>
  <si>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</si>
  <si>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</si>
  <si>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</si>
  <si>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</si>
  <si>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</si>
  <si>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臺灣鐵路貨物搬運股份有限公司清理收支查核表</t>
  </si>
  <si>
    <r>
      <t xml:space="preserve">    </t>
    </r>
    <r>
      <rPr>
        <sz val="12"/>
        <rFont val="細明體"/>
        <family val="3"/>
      </rPr>
      <t>投資收益</t>
    </r>
  </si>
  <si>
    <t>預算數</t>
  </si>
  <si>
    <r>
      <t>中華民國</t>
    </r>
    <r>
      <rPr>
        <sz val="10"/>
        <rFont val="Times New Roman"/>
        <family val="1"/>
      </rPr>
      <t xml:space="preserve"> 93 </t>
    </r>
    <r>
      <rPr>
        <sz val="10"/>
        <rFont val="新細明體"/>
        <family val="1"/>
      </rPr>
      <t>年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</si>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</sst>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18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0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7" fillId="0" borderId="0" xfId="0" applyNumberFormat="1" applyFont="1" applyAlignment="1">
      <alignment/>
    </xf>
    <xf numFmtId="182" fontId="17" fillId="0" borderId="4" xfId="0" applyNumberFormat="1" applyFont="1" applyBorder="1" applyAlignment="1">
      <alignment/>
    </xf>
    <xf numFmtId="182" fontId="15" fillId="0" borderId="4" xfId="0" applyNumberFormat="1" applyFont="1" applyBorder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13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1.125" style="27" customWidth="1"/>
    <col min="2" max="2" width="18.50390625" style="27" customWidth="1"/>
    <col min="3" max="3" width="17.375" style="27" customWidth="1"/>
    <col min="4" max="4" width="13.375" style="27" customWidth="1"/>
    <col min="5" max="5" width="16.125" style="27" customWidth="1"/>
    <col min="6" max="16384" width="8.875" style="27" customWidth="1"/>
  </cols>
  <sheetData>
    <row r="1" spans="1:5" s="28" customFormat="1" ht="30" customHeight="1">
      <c r="A1" s="47" t="s">
        <v>126</v>
      </c>
      <c r="B1" s="48"/>
      <c r="C1" s="48"/>
      <c r="D1" s="48"/>
      <c r="E1" s="48"/>
    </row>
    <row r="2" spans="1:5" s="28" customFormat="1" ht="24.75" customHeight="1">
      <c r="A2" s="49"/>
      <c r="B2" s="49"/>
      <c r="C2" s="46"/>
      <c r="D2" s="29"/>
      <c r="E2" s="30" t="s">
        <v>110</v>
      </c>
    </row>
    <row r="3" spans="1:5" ht="20.25" customHeight="1">
      <c r="A3" s="41" t="s">
        <v>111</v>
      </c>
      <c r="B3" s="43" t="s">
        <v>112</v>
      </c>
      <c r="C3" s="44"/>
      <c r="D3" s="44"/>
      <c r="E3" s="44"/>
    </row>
    <row r="4" spans="1:5" s="31" customFormat="1" ht="21" customHeight="1">
      <c r="A4" s="42"/>
      <c r="B4" s="38" t="s">
        <v>128</v>
      </c>
      <c r="C4" s="38" t="s">
        <v>113</v>
      </c>
      <c r="D4" s="39" t="s">
        <v>114</v>
      </c>
      <c r="E4" s="40" t="s">
        <v>115</v>
      </c>
    </row>
    <row r="5" s="32" customFormat="1" ht="15.75">
      <c r="C5" s="27" t="s">
        <v>116</v>
      </c>
    </row>
    <row r="6" spans="4:5" ht="15.75">
      <c r="D6" s="32"/>
      <c r="E6" s="32"/>
    </row>
    <row r="7" spans="1:5" ht="16.5">
      <c r="A7" s="33" t="s">
        <v>117</v>
      </c>
      <c r="B7" s="32"/>
      <c r="C7" s="32">
        <f>SUM(C9:C13)</f>
        <v>15039993</v>
      </c>
      <c r="D7" s="32"/>
      <c r="E7" s="32">
        <f>SUM(E9:E13)</f>
        <v>15039993</v>
      </c>
    </row>
    <row r="8" spans="1:5" ht="15.75">
      <c r="A8" s="27" t="s">
        <v>116</v>
      </c>
      <c r="C8" s="27" t="s">
        <v>116</v>
      </c>
      <c r="E8" s="27" t="s">
        <v>116</v>
      </c>
    </row>
    <row r="9" spans="1:5" ht="16.5">
      <c r="A9" s="27" t="s">
        <v>118</v>
      </c>
      <c r="C9" s="27">
        <v>1163259</v>
      </c>
      <c r="E9" s="27">
        <f>C9+D9</f>
        <v>1163259</v>
      </c>
    </row>
    <row r="10" spans="1:5" ht="16.5">
      <c r="A10" s="27" t="s">
        <v>119</v>
      </c>
      <c r="C10" s="27">
        <v>825970</v>
      </c>
      <c r="E10" s="27">
        <f>C10+D10</f>
        <v>825970</v>
      </c>
    </row>
    <row r="11" spans="1:5" ht="16.5">
      <c r="A11" s="27" t="s">
        <v>127</v>
      </c>
      <c r="C11" s="27">
        <v>1242</v>
      </c>
      <c r="E11" s="27">
        <f>C11+D11</f>
        <v>1242</v>
      </c>
    </row>
    <row r="12" spans="1:5" ht="16.5">
      <c r="A12" s="27" t="s">
        <v>120</v>
      </c>
      <c r="C12" s="27">
        <v>11390359</v>
      </c>
      <c r="E12" s="27">
        <f>C12+D12</f>
        <v>11390359</v>
      </c>
    </row>
    <row r="13" spans="1:5" ht="16.5">
      <c r="A13" s="27" t="s">
        <v>121</v>
      </c>
      <c r="C13" s="27">
        <v>1659163</v>
      </c>
      <c r="E13" s="27">
        <f>C13+D13</f>
        <v>1659163</v>
      </c>
    </row>
    <row r="16" spans="1:5" ht="16.5">
      <c r="A16" s="33" t="s">
        <v>122</v>
      </c>
      <c r="B16" s="32"/>
      <c r="C16" s="32">
        <f>SUM(C18:C18)</f>
        <v>13292631</v>
      </c>
      <c r="D16" s="34"/>
      <c r="E16" s="32">
        <f>SUM(E18:E18)</f>
        <v>13292631</v>
      </c>
    </row>
    <row r="18" spans="1:5" ht="16.5">
      <c r="A18" s="27" t="s">
        <v>123</v>
      </c>
      <c r="C18" s="27">
        <v>13292631</v>
      </c>
      <c r="E18" s="27">
        <f>C18+D18</f>
        <v>13292631</v>
      </c>
    </row>
    <row r="39" spans="1:5" ht="16.5">
      <c r="A39" s="35"/>
      <c r="B39" s="32"/>
      <c r="C39" s="32"/>
      <c r="E39" s="32"/>
    </row>
    <row r="40" spans="1:5" ht="15.75">
      <c r="A40" s="32"/>
      <c r="C40" s="32"/>
      <c r="E40" s="32"/>
    </row>
    <row r="41" spans="1:5" ht="16.5">
      <c r="A41" s="35"/>
      <c r="B41" s="32"/>
      <c r="C41" s="32"/>
      <c r="E41" s="32"/>
    </row>
    <row r="42" spans="1:5" ht="16.5">
      <c r="A42" s="35"/>
      <c r="C42" s="32"/>
      <c r="E42" s="32"/>
    </row>
    <row r="43" spans="1:5" s="32" customFormat="1" ht="18.75" customHeight="1">
      <c r="A43" s="36" t="s">
        <v>124</v>
      </c>
      <c r="B43" s="37">
        <f>B7-B16</f>
        <v>0</v>
      </c>
      <c r="C43" s="37">
        <f>C7-C16</f>
        <v>1747362</v>
      </c>
      <c r="D43" s="37">
        <f>D7-D16</f>
        <v>0</v>
      </c>
      <c r="E43" s="37">
        <f>E7-E16</f>
        <v>1747362</v>
      </c>
    </row>
    <row r="45" spans="1:3" ht="17.25" customHeight="1">
      <c r="A45" s="45"/>
      <c r="B45" s="45"/>
      <c r="C45" s="46"/>
    </row>
    <row r="55" ht="15.75">
      <c r="A55" s="27" t="s">
        <v>125</v>
      </c>
    </row>
  </sheetData>
  <mergeCells count="5">
    <mergeCell ref="A3:A4"/>
    <mergeCell ref="B3:E3"/>
    <mergeCell ref="A45:C45"/>
    <mergeCell ref="A1:E1"/>
    <mergeCell ref="A2:C2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3"/>
  <sheetViews>
    <sheetView workbookViewId="0" topLeftCell="A1">
      <selection activeCell="C71" sqref="C71"/>
    </sheetView>
  </sheetViews>
  <sheetFormatPr defaultColWidth="9.00390625" defaultRowHeight="16.5"/>
  <cols>
    <col min="1" max="1" width="15.625" style="0" customWidth="1"/>
    <col min="2" max="2" width="7.375" style="0" customWidth="1"/>
    <col min="3" max="3" width="18.375" style="0" customWidth="1"/>
    <col min="4" max="4" width="16.50390625" style="0" customWidth="1"/>
    <col min="5" max="5" width="14.125" style="0" customWidth="1"/>
    <col min="6" max="6" width="16.75390625" style="0" customWidth="1"/>
    <col min="7" max="7" width="7.25390625" style="0" customWidth="1"/>
    <col min="8" max="8" width="15.375" style="0" customWidth="1"/>
    <col min="9" max="9" width="7.375" style="0" customWidth="1"/>
    <col min="10" max="10" width="18.625" style="0" customWidth="1"/>
    <col min="11" max="11" width="15.50390625" style="0" customWidth="1"/>
    <col min="12" max="12" width="14.25390625" style="0" customWidth="1"/>
    <col min="13" max="13" width="17.125" style="0" customWidth="1"/>
    <col min="14" max="14" width="7.125" style="0" customWidth="1"/>
  </cols>
  <sheetData>
    <row r="1" spans="1:25" ht="30" customHeight="1">
      <c r="A1" s="50" t="s">
        <v>106</v>
      </c>
      <c r="B1" s="51"/>
      <c r="C1" s="51"/>
      <c r="D1" s="51"/>
      <c r="E1" s="51"/>
      <c r="F1" s="51"/>
      <c r="G1" s="51"/>
      <c r="H1" s="52" t="s">
        <v>0</v>
      </c>
      <c r="I1" s="53"/>
      <c r="J1" s="53"/>
      <c r="K1" s="53"/>
      <c r="L1" s="53"/>
      <c r="M1" s="53"/>
      <c r="N1" s="53"/>
      <c r="Y1" s="5"/>
    </row>
    <row r="2" spans="1:25" ht="24.75" customHeight="1">
      <c r="A2" s="6" t="s">
        <v>1</v>
      </c>
      <c r="B2" s="6"/>
      <c r="C2" s="54" t="s">
        <v>129</v>
      </c>
      <c r="D2" s="54"/>
      <c r="E2" s="54"/>
      <c r="F2" s="54"/>
      <c r="G2" s="54"/>
      <c r="H2" s="55" t="s">
        <v>130</v>
      </c>
      <c r="I2" s="56"/>
      <c r="J2" s="56"/>
      <c r="K2" s="56"/>
      <c r="L2" s="56"/>
      <c r="M2" s="57" t="s">
        <v>107</v>
      </c>
      <c r="N2" s="57"/>
      <c r="Y2" s="5"/>
    </row>
    <row r="3" spans="1:25" ht="16.5">
      <c r="A3" s="58" t="s">
        <v>2</v>
      </c>
      <c r="B3" s="59"/>
      <c r="C3" s="59" t="s">
        <v>3</v>
      </c>
      <c r="D3" s="59" t="s">
        <v>4</v>
      </c>
      <c r="E3" s="59" t="s">
        <v>5</v>
      </c>
      <c r="F3" s="59" t="s">
        <v>6</v>
      </c>
      <c r="G3" s="60"/>
      <c r="H3" s="58" t="s">
        <v>7</v>
      </c>
      <c r="I3" s="59"/>
      <c r="J3" s="59" t="s">
        <v>8</v>
      </c>
      <c r="K3" s="59" t="s">
        <v>9</v>
      </c>
      <c r="L3" s="59" t="s">
        <v>10</v>
      </c>
      <c r="M3" s="59" t="s">
        <v>6</v>
      </c>
      <c r="N3" s="60"/>
      <c r="Y3" s="5"/>
    </row>
    <row r="4" spans="1:25" ht="16.5">
      <c r="A4" s="7" t="s">
        <v>11</v>
      </c>
      <c r="B4" s="8" t="s">
        <v>12</v>
      </c>
      <c r="C4" s="59"/>
      <c r="D4" s="59"/>
      <c r="E4" s="59"/>
      <c r="F4" s="8" t="s">
        <v>13</v>
      </c>
      <c r="G4" s="9" t="s">
        <v>14</v>
      </c>
      <c r="H4" s="7" t="s">
        <v>15</v>
      </c>
      <c r="I4" s="8" t="s">
        <v>14</v>
      </c>
      <c r="J4" s="59"/>
      <c r="K4" s="59"/>
      <c r="L4" s="59"/>
      <c r="M4" s="8" t="s">
        <v>13</v>
      </c>
      <c r="N4" s="9" t="s">
        <v>14</v>
      </c>
      <c r="Y4" s="5"/>
    </row>
    <row r="5" spans="1:25" ht="16.5">
      <c r="A5" s="10"/>
      <c r="B5" s="10"/>
      <c r="C5" s="6"/>
      <c r="D5" s="10"/>
      <c r="E5" s="10"/>
      <c r="F5" s="10"/>
      <c r="G5" s="10"/>
      <c r="H5" s="10"/>
      <c r="I5" s="10"/>
      <c r="J5" s="6"/>
      <c r="K5" s="10"/>
      <c r="L5" s="10"/>
      <c r="M5" s="10"/>
      <c r="N5" s="10"/>
      <c r="Y5" s="5"/>
    </row>
    <row r="6" spans="1:25" s="1" customFormat="1" ht="12" customHeight="1">
      <c r="A6" s="26">
        <f>A8+A19+A29+A34+A46+A49+A52</f>
        <v>448094529</v>
      </c>
      <c r="B6" s="11">
        <f>A6/$A$6*100</f>
        <v>100</v>
      </c>
      <c r="C6" s="12" t="s">
        <v>16</v>
      </c>
      <c r="D6" s="13">
        <f>D8+D19+D29+D34+D46+D49+D52</f>
        <v>456474495</v>
      </c>
      <c r="E6" s="14"/>
      <c r="F6" s="26">
        <f>F8+F19+F29+F34+F46+F49+F52</f>
        <v>456474495</v>
      </c>
      <c r="G6" s="11">
        <v>100</v>
      </c>
      <c r="H6" s="15">
        <f>H8+H17+H25+H29+H32</f>
        <v>448972325.4</v>
      </c>
      <c r="I6" s="15">
        <f>H6/$H$64*100</f>
        <v>100.1958953620699</v>
      </c>
      <c r="J6" s="16" t="s">
        <v>17</v>
      </c>
      <c r="K6" s="15">
        <f>K8+K17+K25+K29+K32</f>
        <v>455604929.4</v>
      </c>
      <c r="L6" s="15"/>
      <c r="M6" s="15">
        <f>M8+M17+M25+M29+M32</f>
        <v>455604929.4</v>
      </c>
      <c r="N6" s="15">
        <f>M6/$M$64*100</f>
        <v>99.80950401182874</v>
      </c>
      <c r="Y6" s="17"/>
    </row>
    <row r="7" spans="1:25" s="1" customFormat="1" ht="6" customHeight="1">
      <c r="A7" s="18" t="s">
        <v>18</v>
      </c>
      <c r="B7" s="19"/>
      <c r="C7" s="20"/>
      <c r="D7" s="21"/>
      <c r="E7" s="19"/>
      <c r="F7" s="18" t="s">
        <v>18</v>
      </c>
      <c r="G7" s="19"/>
      <c r="H7" s="2"/>
      <c r="I7" s="2"/>
      <c r="K7" s="2"/>
      <c r="L7" s="2"/>
      <c r="M7" s="2"/>
      <c r="N7" s="2"/>
      <c r="Y7" s="17"/>
    </row>
    <row r="8" spans="1:25" s="1" customFormat="1" ht="12" customHeight="1">
      <c r="A8" s="15">
        <f>SUM(A9:A17)</f>
        <v>211944474</v>
      </c>
      <c r="B8" s="15">
        <f>A8/$A$6*100</f>
        <v>47.29905416899209</v>
      </c>
      <c r="C8" s="16" t="s">
        <v>19</v>
      </c>
      <c r="D8" s="15">
        <f>SUM(D9:D17)</f>
        <v>274339015</v>
      </c>
      <c r="E8" s="15"/>
      <c r="F8" s="15">
        <f>SUM(F9:F17)</f>
        <v>274339015</v>
      </c>
      <c r="G8" s="15">
        <f>F8/$F$6*100</f>
        <v>60.09952757601496</v>
      </c>
      <c r="H8" s="15">
        <f>SUM(H9:H15)</f>
        <v>9903326</v>
      </c>
      <c r="I8" s="15">
        <f>H8/$H$64*100</f>
        <v>2.2100975037791635</v>
      </c>
      <c r="J8" s="16" t="s">
        <v>20</v>
      </c>
      <c r="K8" s="15">
        <f>SUM(K9:K15)</f>
        <v>9131900</v>
      </c>
      <c r="L8" s="15"/>
      <c r="M8" s="15">
        <f>SUM(M9:M15)</f>
        <v>9131900</v>
      </c>
      <c r="N8" s="15">
        <f>M8/$M$64*100</f>
        <v>2.0005279813059436</v>
      </c>
      <c r="Y8" s="17"/>
    </row>
    <row r="9" spans="1:25" s="1" customFormat="1" ht="12" customHeight="1">
      <c r="A9" s="19">
        <v>207168156</v>
      </c>
      <c r="B9" s="19">
        <f>A9/$A$6*100</f>
        <v>46.23313666924954</v>
      </c>
      <c r="C9" s="20" t="s">
        <v>21</v>
      </c>
      <c r="D9" s="19">
        <v>269290183</v>
      </c>
      <c r="E9" s="19"/>
      <c r="F9" s="19">
        <f>D9+E9</f>
        <v>269290183</v>
      </c>
      <c r="G9" s="2">
        <f>F9/$F$6*100</f>
        <v>58.993478485583296</v>
      </c>
      <c r="H9" s="2"/>
      <c r="I9" s="2"/>
      <c r="J9" s="1" t="s">
        <v>22</v>
      </c>
      <c r="K9" s="2"/>
      <c r="L9" s="2"/>
      <c r="M9" s="2"/>
      <c r="N9" s="2"/>
      <c r="Y9" s="17"/>
    </row>
    <row r="10" spans="1:25" s="1" customFormat="1" ht="12" customHeight="1">
      <c r="A10" s="19"/>
      <c r="B10" s="19"/>
      <c r="C10" s="20" t="s">
        <v>23</v>
      </c>
      <c r="D10" s="19"/>
      <c r="E10" s="19"/>
      <c r="F10" s="19"/>
      <c r="G10" s="2"/>
      <c r="H10" s="2"/>
      <c r="I10" s="2"/>
      <c r="J10" s="1" t="s">
        <v>24</v>
      </c>
      <c r="K10" s="2"/>
      <c r="L10" s="2"/>
      <c r="M10" s="2"/>
      <c r="N10" s="2"/>
      <c r="Y10" s="17"/>
    </row>
    <row r="11" spans="1:25" s="1" customFormat="1" ht="12" customHeight="1">
      <c r="A11" s="2"/>
      <c r="B11" s="19"/>
      <c r="C11" s="1" t="s">
        <v>25</v>
      </c>
      <c r="D11" s="2"/>
      <c r="E11" s="2"/>
      <c r="F11" s="19"/>
      <c r="G11" s="2"/>
      <c r="H11" s="2"/>
      <c r="I11" s="2"/>
      <c r="J11" s="1" t="s">
        <v>26</v>
      </c>
      <c r="K11" s="2"/>
      <c r="L11" s="2"/>
      <c r="M11" s="2"/>
      <c r="N11" s="2"/>
      <c r="Y11" s="17"/>
    </row>
    <row r="12" spans="1:25" s="1" customFormat="1" ht="12" customHeight="1">
      <c r="A12" s="2"/>
      <c r="B12" s="19"/>
      <c r="C12" s="1" t="s">
        <v>27</v>
      </c>
      <c r="D12" s="2"/>
      <c r="E12" s="2"/>
      <c r="F12" s="19"/>
      <c r="G12" s="2"/>
      <c r="H12" s="2"/>
      <c r="I12" s="2"/>
      <c r="J12" s="1" t="s">
        <v>28</v>
      </c>
      <c r="K12" s="2"/>
      <c r="L12" s="2"/>
      <c r="M12" s="2"/>
      <c r="N12" s="2"/>
      <c r="Y12" s="17"/>
    </row>
    <row r="13" spans="1:25" s="1" customFormat="1" ht="12" customHeight="1">
      <c r="A13" s="2"/>
      <c r="B13" s="19"/>
      <c r="C13" s="1" t="s">
        <v>29</v>
      </c>
      <c r="D13" s="2"/>
      <c r="E13" s="2"/>
      <c r="F13" s="19"/>
      <c r="G13" s="2"/>
      <c r="H13" s="2">
        <v>9902401</v>
      </c>
      <c r="I13" s="2">
        <f>H13/$H$64*100</f>
        <v>2.2098910741219964</v>
      </c>
      <c r="J13" s="1" t="s">
        <v>30</v>
      </c>
      <c r="K13" s="2">
        <v>9102382</v>
      </c>
      <c r="L13" s="2"/>
      <c r="M13" s="2">
        <f>K13+L13</f>
        <v>9102382</v>
      </c>
      <c r="N13" s="2">
        <f>M13/$M$64*100</f>
        <v>1.9940614644855459</v>
      </c>
      <c r="Y13" s="17"/>
    </row>
    <row r="14" spans="1:25" s="1" customFormat="1" ht="12" customHeight="1">
      <c r="A14" s="2"/>
      <c r="B14" s="19"/>
      <c r="C14" s="1" t="s">
        <v>31</v>
      </c>
      <c r="D14" s="2"/>
      <c r="E14" s="2"/>
      <c r="F14" s="19"/>
      <c r="G14" s="2"/>
      <c r="H14" s="2"/>
      <c r="I14" s="2"/>
      <c r="J14" s="1" t="s">
        <v>32</v>
      </c>
      <c r="K14" s="2"/>
      <c r="L14" s="2"/>
      <c r="M14" s="2"/>
      <c r="N14" s="2"/>
      <c r="Y14" s="17"/>
    </row>
    <row r="15" spans="1:25" s="1" customFormat="1" ht="12" customHeight="1">
      <c r="A15" s="2"/>
      <c r="B15" s="19"/>
      <c r="C15" s="1" t="s">
        <v>33</v>
      </c>
      <c r="D15" s="2"/>
      <c r="E15" s="2"/>
      <c r="F15" s="19"/>
      <c r="G15" s="2"/>
      <c r="H15" s="2">
        <v>925</v>
      </c>
      <c r="I15" s="2"/>
      <c r="J15" s="1" t="s">
        <v>34</v>
      </c>
      <c r="K15" s="2">
        <v>29518</v>
      </c>
      <c r="L15" s="2"/>
      <c r="M15" s="2">
        <f>K15+L15</f>
        <v>29518</v>
      </c>
      <c r="N15" s="2">
        <f>M15/$M$64*100</f>
        <v>0.006466516820397599</v>
      </c>
      <c r="Y15" s="17"/>
    </row>
    <row r="16" spans="1:25" s="1" customFormat="1" ht="12" customHeight="1">
      <c r="A16" s="2">
        <v>111419</v>
      </c>
      <c r="B16" s="19">
        <f>A16/$A$6*100</f>
        <v>0.02486506591558943</v>
      </c>
      <c r="C16" s="1" t="s">
        <v>35</v>
      </c>
      <c r="D16" s="2">
        <v>216341</v>
      </c>
      <c r="E16" s="2"/>
      <c r="F16" s="19">
        <f>D16+E16</f>
        <v>216341</v>
      </c>
      <c r="G16" s="2">
        <f>F16/$F$6*100</f>
        <v>0.04739388561019165</v>
      </c>
      <c r="H16" s="2"/>
      <c r="I16" s="2"/>
      <c r="K16" s="2"/>
      <c r="L16" s="2"/>
      <c r="M16" s="2"/>
      <c r="N16" s="2"/>
      <c r="Y16" s="17"/>
    </row>
    <row r="17" spans="1:25" s="1" customFormat="1" ht="12" customHeight="1">
      <c r="A17" s="2">
        <v>4664899</v>
      </c>
      <c r="B17" s="19">
        <f>A17/$A$6*100</f>
        <v>1.0410524338269704</v>
      </c>
      <c r="C17" s="1" t="s">
        <v>36</v>
      </c>
      <c r="D17" s="2">
        <v>4832491</v>
      </c>
      <c r="E17" s="2"/>
      <c r="F17" s="19">
        <f>D17+E17</f>
        <v>4832491</v>
      </c>
      <c r="G17" s="2">
        <f>F17/$F$6*100</f>
        <v>1.0586552048214655</v>
      </c>
      <c r="H17" s="15"/>
      <c r="I17" s="15"/>
      <c r="J17" s="16" t="s">
        <v>37</v>
      </c>
      <c r="K17" s="15"/>
      <c r="L17" s="15"/>
      <c r="M17" s="15"/>
      <c r="N17" s="15"/>
      <c r="Y17" s="17"/>
    </row>
    <row r="18" spans="1:25" s="1" customFormat="1" ht="12" customHeight="1">
      <c r="A18" s="2"/>
      <c r="B18" s="2"/>
      <c r="D18" s="2"/>
      <c r="E18" s="2"/>
      <c r="F18" s="2"/>
      <c r="G18" s="2"/>
      <c r="H18" s="2"/>
      <c r="I18" s="2"/>
      <c r="J18" s="1" t="s">
        <v>38</v>
      </c>
      <c r="K18" s="2"/>
      <c r="L18" s="2"/>
      <c r="M18" s="2"/>
      <c r="N18" s="2"/>
      <c r="Y18" s="17"/>
    </row>
    <row r="19" spans="1:25" s="1" customFormat="1" ht="12" customHeight="1">
      <c r="A19" s="15"/>
      <c r="B19" s="15"/>
      <c r="C19" s="16" t="s">
        <v>39</v>
      </c>
      <c r="D19" s="15"/>
      <c r="E19" s="15"/>
      <c r="F19" s="15"/>
      <c r="G19" s="15"/>
      <c r="H19" s="15"/>
      <c r="I19" s="2"/>
      <c r="J19" s="1" t="s">
        <v>40</v>
      </c>
      <c r="K19" s="2"/>
      <c r="L19" s="2"/>
      <c r="M19" s="2"/>
      <c r="N19" s="2"/>
      <c r="Y19" s="17"/>
    </row>
    <row r="20" spans="1:25" s="1" customFormat="1" ht="12" customHeight="1">
      <c r="A20" s="2"/>
      <c r="B20" s="2"/>
      <c r="C20" s="1" t="s">
        <v>41</v>
      </c>
      <c r="D20" s="2"/>
      <c r="E20" s="2"/>
      <c r="F20" s="2"/>
      <c r="G20" s="2"/>
      <c r="H20" s="2"/>
      <c r="I20" s="2"/>
      <c r="J20" s="1" t="s">
        <v>42</v>
      </c>
      <c r="K20" s="2"/>
      <c r="L20" s="2"/>
      <c r="M20" s="2"/>
      <c r="N20" s="2"/>
      <c r="Y20" s="17"/>
    </row>
    <row r="21" spans="1:25" s="1" customFormat="1" ht="12" customHeight="1">
      <c r="A21" s="2"/>
      <c r="B21" s="2"/>
      <c r="C21" s="1" t="s">
        <v>43</v>
      </c>
      <c r="D21" s="2"/>
      <c r="E21" s="2"/>
      <c r="F21" s="2"/>
      <c r="G21" s="2"/>
      <c r="H21" s="2"/>
      <c r="I21" s="2"/>
      <c r="J21" s="1" t="s">
        <v>44</v>
      </c>
      <c r="K21" s="2"/>
      <c r="L21" s="2"/>
      <c r="M21" s="2"/>
      <c r="N21" s="2"/>
      <c r="Y21" s="17"/>
    </row>
    <row r="22" spans="1:14" s="1" customFormat="1" ht="12" customHeight="1">
      <c r="A22" s="2"/>
      <c r="B22" s="2"/>
      <c r="C22" s="1" t="s">
        <v>45</v>
      </c>
      <c r="D22" s="2"/>
      <c r="E22" s="2"/>
      <c r="F22" s="2"/>
      <c r="G22" s="2"/>
      <c r="H22" s="2"/>
      <c r="I22" s="2"/>
      <c r="J22" s="1" t="s">
        <v>46</v>
      </c>
      <c r="K22" s="2"/>
      <c r="L22" s="2"/>
      <c r="M22" s="2"/>
      <c r="N22" s="2"/>
    </row>
    <row r="23" spans="1:14" s="1" customFormat="1" ht="12" customHeight="1">
      <c r="A23" s="2"/>
      <c r="B23" s="2"/>
      <c r="C23" s="1" t="s">
        <v>47</v>
      </c>
      <c r="D23" s="2"/>
      <c r="E23" s="2"/>
      <c r="F23" s="2"/>
      <c r="G23" s="2"/>
      <c r="H23" s="2"/>
      <c r="I23" s="2"/>
      <c r="J23" s="1" t="s">
        <v>48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49</v>
      </c>
      <c r="D24" s="2"/>
      <c r="E24" s="2"/>
      <c r="F24" s="2"/>
      <c r="G24" s="2"/>
      <c r="H24" s="2"/>
      <c r="I24" s="2"/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15"/>
      <c r="I25" s="15"/>
      <c r="J25" s="16" t="s">
        <v>51</v>
      </c>
      <c r="K25" s="15"/>
      <c r="L25" s="15"/>
      <c r="M25" s="15"/>
      <c r="N25" s="15"/>
    </row>
    <row r="26" spans="1:14" s="1" customFormat="1" ht="12" customHeight="1">
      <c r="A26" s="2"/>
      <c r="B26" s="2"/>
      <c r="C26" s="1" t="s">
        <v>52</v>
      </c>
      <c r="D26" s="2"/>
      <c r="E26" s="2"/>
      <c r="F26" s="2"/>
      <c r="G26" s="2"/>
      <c r="H26" s="2"/>
      <c r="I26" s="2"/>
      <c r="J26" s="1" t="s">
        <v>53</v>
      </c>
      <c r="K26" s="2"/>
      <c r="L26" s="2"/>
      <c r="M26" s="2"/>
      <c r="N26" s="2"/>
    </row>
    <row r="27" spans="1:14" s="1" customFormat="1" ht="12" customHeight="1">
      <c r="A27" s="2"/>
      <c r="B27" s="2"/>
      <c r="C27" s="1" t="s">
        <v>54</v>
      </c>
      <c r="D27" s="2"/>
      <c r="E27" s="2"/>
      <c r="F27" s="2"/>
      <c r="G27" s="2"/>
      <c r="H27" s="2"/>
      <c r="I27" s="2"/>
      <c r="J27" s="1" t="s">
        <v>55</v>
      </c>
      <c r="K27" s="2"/>
      <c r="L27" s="2"/>
      <c r="M27" s="2"/>
      <c r="N27" s="2"/>
    </row>
    <row r="28" spans="1:14" s="1" customFormat="1" ht="6" customHeight="1">
      <c r="A28" s="2"/>
      <c r="B28" s="2"/>
      <c r="D28" s="2"/>
      <c r="E28" s="2"/>
      <c r="F28" s="2"/>
      <c r="G28" s="2"/>
      <c r="H28" s="2"/>
      <c r="I28" s="2"/>
      <c r="K28" s="2"/>
      <c r="L28" s="2"/>
      <c r="M28" s="2"/>
      <c r="N28" s="2"/>
    </row>
    <row r="29" spans="1:14" s="1" customFormat="1" ht="12" customHeight="1">
      <c r="A29" s="15">
        <f>SUM(A30:A32)</f>
        <v>1120</v>
      </c>
      <c r="B29" s="15"/>
      <c r="C29" s="16" t="s">
        <v>56</v>
      </c>
      <c r="D29" s="15"/>
      <c r="E29" s="15"/>
      <c r="F29" s="15"/>
      <c r="G29" s="15"/>
      <c r="H29" s="15">
        <f>H30</f>
        <v>100746093</v>
      </c>
      <c r="I29" s="15">
        <f>H29/$H$64*100</f>
        <v>22.48322317722384</v>
      </c>
      <c r="J29" s="16" t="s">
        <v>57</v>
      </c>
      <c r="K29" s="15">
        <f>K30</f>
        <v>90601636</v>
      </c>
      <c r="L29" s="15"/>
      <c r="M29" s="15">
        <f>M30</f>
        <v>90601636</v>
      </c>
      <c r="N29" s="15">
        <f>M29/$M$64*100</f>
        <v>19.84812667353956</v>
      </c>
    </row>
    <row r="30" spans="1:14" s="1" customFormat="1" ht="12" customHeight="1">
      <c r="A30" s="2"/>
      <c r="B30" s="2"/>
      <c r="C30" s="1" t="s">
        <v>58</v>
      </c>
      <c r="D30" s="2"/>
      <c r="E30" s="2"/>
      <c r="F30" s="2"/>
      <c r="G30" s="2"/>
      <c r="H30" s="2">
        <v>100746093</v>
      </c>
      <c r="I30" s="2">
        <f>H30/$H$64*100</f>
        <v>22.48322317722384</v>
      </c>
      <c r="J30" s="1" t="s">
        <v>59</v>
      </c>
      <c r="K30" s="2">
        <v>90601636</v>
      </c>
      <c r="L30" s="2"/>
      <c r="M30" s="2">
        <f>K30+L30</f>
        <v>90601636</v>
      </c>
      <c r="N30" s="2">
        <f>M30/$M$64*100</f>
        <v>19.84812667353956</v>
      </c>
    </row>
    <row r="31" spans="1:14" s="1" customFormat="1" ht="12" customHeight="1">
      <c r="A31" s="2">
        <v>1120</v>
      </c>
      <c r="B31" s="19"/>
      <c r="C31" s="1" t="s">
        <v>60</v>
      </c>
      <c r="D31" s="2"/>
      <c r="E31" s="2"/>
      <c r="F31" s="2"/>
      <c r="G31" s="2"/>
      <c r="H31" s="2"/>
      <c r="I31" s="2"/>
      <c r="K31" s="2"/>
      <c r="L31" s="2"/>
      <c r="M31" s="2"/>
      <c r="N31" s="2"/>
    </row>
    <row r="32" spans="1:14" s="1" customFormat="1" ht="12" customHeight="1">
      <c r="A32" s="2"/>
      <c r="B32" s="2"/>
      <c r="C32" s="1" t="s">
        <v>109</v>
      </c>
      <c r="D32" s="2"/>
      <c r="E32" s="2"/>
      <c r="F32" s="2"/>
      <c r="G32" s="2"/>
      <c r="H32" s="15">
        <f>SUM(H33:H38)</f>
        <v>338322906.4</v>
      </c>
      <c r="I32" s="15">
        <f>H32/$H$64*100</f>
        <v>75.5025746810669</v>
      </c>
      <c r="J32" s="16" t="s">
        <v>61</v>
      </c>
      <c r="K32" s="15">
        <f>SUM(K33:K38)</f>
        <v>355871393.4</v>
      </c>
      <c r="L32" s="15"/>
      <c r="M32" s="15">
        <f>SUM(M33:M38)</f>
        <v>355871393.4</v>
      </c>
      <c r="N32" s="15">
        <f>M32/$M$64*100</f>
        <v>77.96084935698325</v>
      </c>
    </row>
    <row r="33" spans="1:14" s="1" customFormat="1" ht="12" customHeight="1">
      <c r="A33" s="2"/>
      <c r="B33" s="2"/>
      <c r="D33" s="2"/>
      <c r="E33" s="2"/>
      <c r="F33" s="2"/>
      <c r="G33" s="2"/>
      <c r="H33" s="2">
        <v>218217</v>
      </c>
      <c r="I33" s="2">
        <f>H33/$H$64*100</f>
        <v>0.04869887621413025</v>
      </c>
      <c r="J33" s="1" t="s">
        <v>62</v>
      </c>
      <c r="K33" s="2">
        <v>218217</v>
      </c>
      <c r="L33" s="2"/>
      <c r="M33" s="2">
        <f>K33+L33</f>
        <v>218217</v>
      </c>
      <c r="N33" s="2">
        <f>M33/$M$64*100</f>
        <v>0.047804861474242934</v>
      </c>
    </row>
    <row r="34" spans="1:14" s="1" customFormat="1" ht="12" customHeight="1">
      <c r="A34" s="15">
        <f>SUM(A35:A44)</f>
        <v>235926584</v>
      </c>
      <c r="B34" s="15">
        <f>A34/$A$6*100</f>
        <v>52.65107443434106</v>
      </c>
      <c r="C34" s="16" t="s">
        <v>63</v>
      </c>
      <c r="D34" s="15">
        <f>SUM(D35:D44)</f>
        <v>182135030</v>
      </c>
      <c r="E34" s="15"/>
      <c r="F34" s="15">
        <f>SUM(F35:F44)</f>
        <v>182135030</v>
      </c>
      <c r="G34" s="15">
        <f>F34/$F$6*100</f>
        <v>39.90037384235454</v>
      </c>
      <c r="H34" s="2">
        <v>338104689.4</v>
      </c>
      <c r="I34" s="2">
        <f>H34/$H$64*100</f>
        <v>75.45387580485277</v>
      </c>
      <c r="J34" s="1" t="s">
        <v>64</v>
      </c>
      <c r="K34" s="2">
        <v>355653176.4</v>
      </c>
      <c r="L34" s="2"/>
      <c r="M34" s="2">
        <f>K34+L34</f>
        <v>355653176.4</v>
      </c>
      <c r="N34" s="2">
        <f>M34/$M$64*100</f>
        <v>77.913044495509</v>
      </c>
    </row>
    <row r="35" spans="1:14" s="1" customFormat="1" ht="12" customHeight="1">
      <c r="A35" s="2">
        <v>214494420</v>
      </c>
      <c r="B35" s="2">
        <f>A35/$A$6*100</f>
        <v>47.86811847015432</v>
      </c>
      <c r="C35" s="1" t="s">
        <v>65</v>
      </c>
      <c r="D35" s="2">
        <v>162190193</v>
      </c>
      <c r="E35" s="2"/>
      <c r="F35" s="2">
        <f>D35+E35</f>
        <v>162190193</v>
      </c>
      <c r="G35" s="2">
        <f>F35/$F$6*100</f>
        <v>35.53105261664181</v>
      </c>
      <c r="H35" s="2"/>
      <c r="I35" s="2"/>
      <c r="J35" s="1" t="s">
        <v>66</v>
      </c>
      <c r="K35" s="2"/>
      <c r="L35" s="2"/>
      <c r="M35" s="2"/>
      <c r="N35" s="2"/>
    </row>
    <row r="36" spans="1:14" s="1" customFormat="1" ht="12" customHeight="1">
      <c r="A36" s="2"/>
      <c r="B36" s="2"/>
      <c r="C36" s="1" t="s">
        <v>67</v>
      </c>
      <c r="D36" s="2"/>
      <c r="E36" s="2"/>
      <c r="F36" s="2"/>
      <c r="G36" s="2"/>
      <c r="H36" s="2"/>
      <c r="I36" s="2"/>
      <c r="J36" s="1" t="s">
        <v>68</v>
      </c>
      <c r="K36" s="2"/>
      <c r="L36" s="2"/>
      <c r="M36" s="2"/>
      <c r="N36" s="2"/>
    </row>
    <row r="37" spans="1:14" s="1" customFormat="1" ht="12" customHeight="1">
      <c r="A37" s="2">
        <v>17849738</v>
      </c>
      <c r="B37" s="2">
        <f>A37/$A$6*100</f>
        <v>3.9834759955303984</v>
      </c>
      <c r="C37" s="1" t="s">
        <v>69</v>
      </c>
      <c r="D37" s="2">
        <v>16940795</v>
      </c>
      <c r="E37" s="2"/>
      <c r="F37" s="2">
        <f>D37+E37</f>
        <v>16940795</v>
      </c>
      <c r="G37" s="2">
        <f>F37/$F$6*100</f>
        <v>3.711224873582477</v>
      </c>
      <c r="H37" s="2"/>
      <c r="I37" s="2"/>
      <c r="J37" s="1" t="s">
        <v>70</v>
      </c>
      <c r="K37" s="2"/>
      <c r="L37" s="2"/>
      <c r="M37" s="2"/>
      <c r="N37" s="2"/>
    </row>
    <row r="38" spans="1:14" s="1" customFormat="1" ht="12" customHeight="1">
      <c r="A38" s="2">
        <v>3193621</v>
      </c>
      <c r="B38" s="2">
        <f>A38/$A$6*100</f>
        <v>0.7127114466510257</v>
      </c>
      <c r="C38" s="1" t="s">
        <v>71</v>
      </c>
      <c r="D38" s="2">
        <v>2714561</v>
      </c>
      <c r="E38" s="2"/>
      <c r="F38" s="2">
        <f>D38+E38</f>
        <v>2714561</v>
      </c>
      <c r="G38" s="2">
        <f>F38/$F$6*100</f>
        <v>0.5946796655090226</v>
      </c>
      <c r="H38" s="2"/>
      <c r="I38" s="2"/>
      <c r="J38" s="1" t="s">
        <v>72</v>
      </c>
      <c r="K38" s="2"/>
      <c r="L38" s="2"/>
      <c r="M38" s="2"/>
      <c r="N38" s="2"/>
    </row>
    <row r="39" spans="1:14" s="1" customFormat="1" ht="12" customHeight="1">
      <c r="A39" s="2">
        <v>60403</v>
      </c>
      <c r="B39" s="2">
        <f>A39/$A$6*100</f>
        <v>0.013479968196621298</v>
      </c>
      <c r="C39" s="1" t="s">
        <v>73</v>
      </c>
      <c r="D39" s="2">
        <v>37783</v>
      </c>
      <c r="E39" s="2"/>
      <c r="F39" s="2">
        <f>D39+E39</f>
        <v>37783</v>
      </c>
      <c r="G39" s="2">
        <f>F39/$F$6*100</f>
        <v>0.008277132767297328</v>
      </c>
      <c r="H39" s="2"/>
      <c r="I39" s="2"/>
      <c r="K39" s="2"/>
      <c r="L39" s="2"/>
      <c r="M39" s="2"/>
      <c r="N39" s="2"/>
    </row>
    <row r="40" spans="1:14" s="1" customFormat="1" ht="12" customHeight="1">
      <c r="A40" s="2">
        <v>328402</v>
      </c>
      <c r="B40" s="2">
        <f>A40/$A$6*100</f>
        <v>0.0732885538086987</v>
      </c>
      <c r="C40" s="1" t="s">
        <v>74</v>
      </c>
      <c r="D40" s="2">
        <v>251698</v>
      </c>
      <c r="E40" s="2"/>
      <c r="F40" s="2">
        <f>D40+E40</f>
        <v>251698</v>
      </c>
      <c r="G40" s="2">
        <f>F40/$F$6*100</f>
        <v>0.055139553853934375</v>
      </c>
      <c r="H40" s="2"/>
      <c r="I40" s="2"/>
      <c r="K40" s="2"/>
      <c r="L40" s="2"/>
      <c r="M40" s="2"/>
      <c r="N40" s="2"/>
    </row>
    <row r="41" spans="1:14" s="1" customFormat="1" ht="12" customHeight="1">
      <c r="A41" s="2"/>
      <c r="B41" s="2"/>
      <c r="C41" s="1" t="s">
        <v>75</v>
      </c>
      <c r="D41" s="2"/>
      <c r="E41" s="2"/>
      <c r="F41" s="2"/>
      <c r="G41" s="2"/>
      <c r="H41" s="15">
        <f>H43+H47+H50+H55+H61</f>
        <v>-877796.400000006</v>
      </c>
      <c r="I41" s="15">
        <f>H41/$H$64*100</f>
        <v>-0.19589536206990957</v>
      </c>
      <c r="J41" s="16" t="s">
        <v>76</v>
      </c>
      <c r="K41" s="15">
        <f>K43+K47+K50+K55+K61</f>
        <v>869565.599999994</v>
      </c>
      <c r="L41" s="15"/>
      <c r="M41" s="15">
        <f>M43+M47+M50+M55+M61</f>
        <v>869565.599999994</v>
      </c>
      <c r="N41" s="15">
        <f>M41/$M$64*100</f>
        <v>0.19049598817125457</v>
      </c>
    </row>
    <row r="42" spans="1:14" s="1" customFormat="1" ht="12" customHeight="1">
      <c r="A42" s="2"/>
      <c r="B42" s="2"/>
      <c r="C42" s="1" t="s">
        <v>108</v>
      </c>
      <c r="D42" s="2"/>
      <c r="E42" s="2"/>
      <c r="F42" s="2"/>
      <c r="G42" s="2"/>
      <c r="H42" s="2"/>
      <c r="I42" s="2"/>
      <c r="K42" s="2"/>
      <c r="L42" s="2"/>
      <c r="M42" s="2"/>
      <c r="N42" s="2"/>
    </row>
    <row r="43" spans="1:14" s="1" customFormat="1" ht="12" customHeight="1">
      <c r="A43" s="2"/>
      <c r="B43" s="2"/>
      <c r="C43" s="1" t="s">
        <v>77</v>
      </c>
      <c r="D43" s="2"/>
      <c r="E43" s="2"/>
      <c r="F43" s="2"/>
      <c r="G43" s="2"/>
      <c r="H43" s="15">
        <f>SUM(H44:H45)</f>
        <v>53164320</v>
      </c>
      <c r="I43" s="15">
        <f aca="true" t="shared" si="0" ref="I43:I53">H43/$H$64*100</f>
        <v>11.864532271493099</v>
      </c>
      <c r="J43" s="16" t="s">
        <v>78</v>
      </c>
      <c r="K43" s="15">
        <f>SUM(K44:K45)</f>
        <v>53164320</v>
      </c>
      <c r="L43" s="15"/>
      <c r="M43" s="15">
        <f>SUM(M44:M45)</f>
        <v>53164320</v>
      </c>
      <c r="N43" s="15">
        <f aca="true" t="shared" si="1" ref="N43:N53">M43/$M$64*100</f>
        <v>11.646723000372672</v>
      </c>
    </row>
    <row r="44" spans="1:14" s="1" customFormat="1" ht="12" customHeight="1">
      <c r="A44" s="2"/>
      <c r="B44" s="2"/>
      <c r="C44" s="1" t="s">
        <v>79</v>
      </c>
      <c r="D44" s="2"/>
      <c r="E44" s="2"/>
      <c r="F44" s="2"/>
      <c r="G44" s="2"/>
      <c r="H44" s="2">
        <v>53164320</v>
      </c>
      <c r="I44" s="2">
        <f t="shared" si="0"/>
        <v>11.864532271493099</v>
      </c>
      <c r="J44" s="1" t="s">
        <v>80</v>
      </c>
      <c r="K44" s="2">
        <v>53164320</v>
      </c>
      <c r="L44" s="2"/>
      <c r="M44" s="2">
        <f>K44+L44</f>
        <v>53164320</v>
      </c>
      <c r="N44" s="2">
        <f t="shared" si="1"/>
        <v>11.646723000372672</v>
      </c>
    </row>
    <row r="45" spans="1:14" s="1" customFormat="1" ht="12" customHeight="1">
      <c r="A45" s="2"/>
      <c r="B45" s="2"/>
      <c r="D45" s="2"/>
      <c r="E45" s="2"/>
      <c r="F45" s="2"/>
      <c r="G45" s="2"/>
      <c r="H45" s="2"/>
      <c r="I45" s="2"/>
      <c r="J45" s="1" t="s">
        <v>81</v>
      </c>
      <c r="K45" s="2"/>
      <c r="L45" s="2"/>
      <c r="M45" s="2"/>
      <c r="N45" s="2"/>
    </row>
    <row r="46" spans="1:14" s="1" customFormat="1" ht="12" customHeight="1">
      <c r="A46" s="15"/>
      <c r="B46" s="15"/>
      <c r="C46" s="16" t="s">
        <v>82</v>
      </c>
      <c r="D46" s="15"/>
      <c r="E46" s="15"/>
      <c r="F46" s="15"/>
      <c r="G46" s="15"/>
      <c r="H46" s="2"/>
      <c r="I46" s="2"/>
      <c r="K46" s="2"/>
      <c r="L46" s="2"/>
      <c r="M46" s="2"/>
      <c r="N46" s="2"/>
    </row>
    <row r="47" spans="1:14" s="1" customFormat="1" ht="12" customHeight="1">
      <c r="A47" s="2"/>
      <c r="B47" s="2"/>
      <c r="C47" s="1" t="s">
        <v>83</v>
      </c>
      <c r="D47" s="2"/>
      <c r="E47" s="2"/>
      <c r="F47" s="2"/>
      <c r="G47" s="2"/>
      <c r="H47" s="15">
        <f>H48</f>
        <v>149643776.76</v>
      </c>
      <c r="I47" s="15">
        <f t="shared" si="0"/>
        <v>33.39558219868379</v>
      </c>
      <c r="J47" s="16" t="s">
        <v>84</v>
      </c>
      <c r="K47" s="15">
        <f>K48</f>
        <v>149643776.76</v>
      </c>
      <c r="L47" s="15"/>
      <c r="M47" s="15">
        <f>M48</f>
        <v>149643776.76</v>
      </c>
      <c r="N47" s="15">
        <f t="shared" si="1"/>
        <v>32.782505572408816</v>
      </c>
    </row>
    <row r="48" spans="1:14" s="1" customFormat="1" ht="12" customHeight="1">
      <c r="A48" s="2"/>
      <c r="B48" s="2"/>
      <c r="D48" s="2"/>
      <c r="E48" s="2"/>
      <c r="F48" s="2"/>
      <c r="G48" s="2"/>
      <c r="H48" s="2">
        <v>149643776.76</v>
      </c>
      <c r="I48" s="2">
        <f t="shared" si="0"/>
        <v>33.39558219868379</v>
      </c>
      <c r="J48" s="1" t="s">
        <v>85</v>
      </c>
      <c r="K48" s="2">
        <v>149643776.76</v>
      </c>
      <c r="L48" s="2"/>
      <c r="M48" s="2">
        <f>K48+L48</f>
        <v>149643776.76</v>
      </c>
      <c r="N48" s="2">
        <f t="shared" si="1"/>
        <v>32.782505572408816</v>
      </c>
    </row>
    <row r="49" spans="1:14" s="1" customFormat="1" ht="12" customHeight="1">
      <c r="A49" s="15">
        <f>A50</f>
        <v>221826</v>
      </c>
      <c r="B49" s="15">
        <f>A49/$A$6*100</f>
        <v>0.049504286627878015</v>
      </c>
      <c r="C49" s="16" t="s">
        <v>86</v>
      </c>
      <c r="D49" s="15"/>
      <c r="E49" s="15"/>
      <c r="F49" s="15"/>
      <c r="G49" s="15"/>
      <c r="H49" s="2"/>
      <c r="I49" s="2"/>
      <c r="K49" s="2"/>
      <c r="L49" s="2"/>
      <c r="M49" s="2"/>
      <c r="N49" s="2"/>
    </row>
    <row r="50" spans="1:14" s="1" customFormat="1" ht="12" customHeight="1">
      <c r="A50" s="2">
        <v>221826</v>
      </c>
      <c r="B50" s="2">
        <f>A50/$A$6*100</f>
        <v>0.049504286627878015</v>
      </c>
      <c r="C50" s="1" t="s">
        <v>87</v>
      </c>
      <c r="D50" s="2"/>
      <c r="E50" s="2"/>
      <c r="F50" s="2"/>
      <c r="G50" s="2"/>
      <c r="H50" s="15">
        <f>SUM(H51:H53)</f>
        <v>-203685893.16</v>
      </c>
      <c r="I50" s="15">
        <f t="shared" si="0"/>
        <v>-45.4560098322468</v>
      </c>
      <c r="J50" s="16" t="s">
        <v>88</v>
      </c>
      <c r="K50" s="15">
        <f>SUM(K51:K53)</f>
        <v>-201938531.16</v>
      </c>
      <c r="L50" s="15"/>
      <c r="M50" s="15">
        <f>SUM(M51:M53)</f>
        <v>-201938531.16</v>
      </c>
      <c r="N50" s="15">
        <f t="shared" si="1"/>
        <v>-44.23873258461023</v>
      </c>
    </row>
    <row r="51" spans="1:14" s="1" customFormat="1" ht="12" customHeight="1">
      <c r="A51" s="2"/>
      <c r="B51" s="2"/>
      <c r="D51" s="2"/>
      <c r="E51" s="2"/>
      <c r="F51" s="2"/>
      <c r="G51" s="2"/>
      <c r="H51" s="2">
        <v>96660246.91</v>
      </c>
      <c r="I51" s="2">
        <f t="shared" si="0"/>
        <v>21.571396358200122</v>
      </c>
      <c r="J51" s="1" t="s">
        <v>89</v>
      </c>
      <c r="K51" s="2">
        <v>96660246.91</v>
      </c>
      <c r="L51" s="2"/>
      <c r="M51" s="2">
        <f>K51+L51</f>
        <v>96660246.91</v>
      </c>
      <c r="N51" s="2">
        <f t="shared" si="1"/>
        <v>21.175388322626876</v>
      </c>
    </row>
    <row r="52" spans="1:14" s="1" customFormat="1" ht="12" customHeight="1">
      <c r="A52" s="15">
        <f>SUM(A53:A57)</f>
        <v>525</v>
      </c>
      <c r="B52" s="15"/>
      <c r="C52" s="16" t="s">
        <v>90</v>
      </c>
      <c r="D52" s="15">
        <f>SUM(D53:D57)</f>
        <v>450</v>
      </c>
      <c r="E52" s="15"/>
      <c r="F52" s="15">
        <f>SUM(F53:F57)</f>
        <v>450</v>
      </c>
      <c r="G52" s="15"/>
      <c r="H52" s="2"/>
      <c r="I52" s="2"/>
      <c r="J52" s="1" t="s">
        <v>91</v>
      </c>
      <c r="K52" s="2"/>
      <c r="L52" s="2"/>
      <c r="M52" s="2"/>
      <c r="N52" s="2"/>
    </row>
    <row r="53" spans="1:14" s="1" customFormat="1" ht="12" customHeight="1">
      <c r="A53" s="2"/>
      <c r="B53" s="2"/>
      <c r="C53" s="1" t="s">
        <v>92</v>
      </c>
      <c r="D53" s="2"/>
      <c r="E53" s="2"/>
      <c r="F53" s="2"/>
      <c r="G53" s="2"/>
      <c r="H53" s="2">
        <v>-300346140.07</v>
      </c>
      <c r="I53" s="2">
        <f t="shared" si="0"/>
        <v>-67.02740619044692</v>
      </c>
      <c r="J53" s="1" t="s">
        <v>93</v>
      </c>
      <c r="K53" s="2">
        <v>-298598778.07</v>
      </c>
      <c r="L53" s="2"/>
      <c r="M53" s="2">
        <f>K53+L53</f>
        <v>-298598778.07</v>
      </c>
      <c r="N53" s="2">
        <f t="shared" si="1"/>
        <v>-65.4141209072371</v>
      </c>
    </row>
    <row r="54" spans="1:14" s="1" customFormat="1" ht="12" customHeight="1">
      <c r="A54" s="2">
        <v>525</v>
      </c>
      <c r="B54" s="2"/>
      <c r="C54" s="1" t="s">
        <v>94</v>
      </c>
      <c r="D54" s="2">
        <v>450</v>
      </c>
      <c r="E54" s="2"/>
      <c r="F54" s="2">
        <f>D54+E54</f>
        <v>450</v>
      </c>
      <c r="G54" s="2"/>
      <c r="H54" s="2"/>
      <c r="I54" s="2"/>
      <c r="K54" s="2"/>
      <c r="L54" s="2"/>
      <c r="M54" s="2"/>
      <c r="N54" s="2"/>
    </row>
    <row r="55" spans="1:14" s="1" customFormat="1" ht="12" customHeight="1">
      <c r="A55" s="2"/>
      <c r="B55" s="2"/>
      <c r="C55" s="1" t="s">
        <v>95</v>
      </c>
      <c r="D55" s="2"/>
      <c r="E55" s="2"/>
      <c r="F55" s="2"/>
      <c r="G55" s="2"/>
      <c r="H55" s="15"/>
      <c r="I55" s="15"/>
      <c r="J55" s="16" t="s">
        <v>96</v>
      </c>
      <c r="K55" s="15"/>
      <c r="L55" s="15"/>
      <c r="M55" s="15"/>
      <c r="N55" s="15"/>
    </row>
    <row r="56" spans="1:14" s="1" customFormat="1" ht="12" customHeight="1">
      <c r="A56" s="2"/>
      <c r="B56" s="2"/>
      <c r="C56" s="1" t="s">
        <v>97</v>
      </c>
      <c r="D56" s="2"/>
      <c r="E56" s="2"/>
      <c r="F56" s="2"/>
      <c r="G56" s="2"/>
      <c r="H56" s="2"/>
      <c r="I56" s="2"/>
      <c r="J56" s="1" t="s">
        <v>98</v>
      </c>
      <c r="K56" s="2"/>
      <c r="L56" s="2"/>
      <c r="M56" s="2"/>
      <c r="N56" s="2"/>
    </row>
    <row r="57" spans="1:14" s="1" customFormat="1" ht="12" customHeight="1">
      <c r="A57" s="2"/>
      <c r="B57" s="2"/>
      <c r="C57" s="1" t="s">
        <v>99</v>
      </c>
      <c r="D57" s="2"/>
      <c r="E57" s="2"/>
      <c r="F57" s="2"/>
      <c r="G57" s="2"/>
      <c r="H57" s="2"/>
      <c r="I57" s="2"/>
      <c r="J57" s="1" t="s">
        <v>100</v>
      </c>
      <c r="K57" s="2"/>
      <c r="L57" s="2"/>
      <c r="M57" s="2"/>
      <c r="N57" s="2"/>
    </row>
    <row r="58" spans="8:14" s="1" customFormat="1" ht="12" customHeight="1">
      <c r="H58" s="2"/>
      <c r="I58" s="2"/>
      <c r="J58" s="1" t="s">
        <v>101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102</v>
      </c>
      <c r="K59" s="2"/>
      <c r="L59" s="2"/>
      <c r="M59" s="2"/>
      <c r="N59" s="2"/>
    </row>
    <row r="60" spans="8:14" s="1" customFormat="1" ht="6" customHeight="1">
      <c r="H60" s="2"/>
      <c r="I60" s="2"/>
      <c r="K60" s="2"/>
      <c r="L60" s="2"/>
      <c r="M60" s="2"/>
      <c r="N60" s="2"/>
    </row>
    <row r="61" spans="8:14" s="1" customFormat="1" ht="12" customHeight="1">
      <c r="H61" s="15"/>
      <c r="I61" s="15"/>
      <c r="J61" s="16" t="s">
        <v>103</v>
      </c>
      <c r="K61" s="15"/>
      <c r="L61" s="15"/>
      <c r="M61" s="15"/>
      <c r="N61" s="15"/>
    </row>
    <row r="62" spans="8:14" s="1" customFormat="1" ht="12" customHeight="1">
      <c r="H62" s="2"/>
      <c r="I62" s="2"/>
      <c r="J62" s="1" t="s">
        <v>104</v>
      </c>
      <c r="K62" s="2"/>
      <c r="L62" s="2"/>
      <c r="M62" s="2"/>
      <c r="N62" s="2"/>
    </row>
    <row r="63" spans="8:14" s="1" customFormat="1" ht="6" customHeight="1">
      <c r="H63" s="2"/>
      <c r="I63" s="2"/>
      <c r="K63" s="2"/>
      <c r="L63" s="2"/>
      <c r="M63" s="2"/>
      <c r="N63" s="2"/>
    </row>
    <row r="64" spans="1:14" s="1" customFormat="1" ht="12" customHeight="1">
      <c r="A64" s="22">
        <f>A6</f>
        <v>448094529</v>
      </c>
      <c r="B64" s="23">
        <v>100</v>
      </c>
      <c r="C64" s="16" t="s">
        <v>105</v>
      </c>
      <c r="D64" s="22">
        <f>D6</f>
        <v>456474495</v>
      </c>
      <c r="E64" s="15"/>
      <c r="F64" s="22">
        <f>F6</f>
        <v>456474495</v>
      </c>
      <c r="G64" s="23">
        <f>F64/$F$6*100</f>
        <v>100</v>
      </c>
      <c r="H64" s="22">
        <f>H6+H41</f>
        <v>448094529</v>
      </c>
      <c r="I64" s="23">
        <v>100</v>
      </c>
      <c r="J64" s="15" t="s">
        <v>105</v>
      </c>
      <c r="K64" s="22">
        <f>K6+K41</f>
        <v>456474495</v>
      </c>
      <c r="L64" s="15"/>
      <c r="M64" s="22">
        <f>M6+M41</f>
        <v>456474495</v>
      </c>
      <c r="N64" s="23">
        <v>100</v>
      </c>
    </row>
    <row r="65" spans="1:14" s="1" customFormat="1" ht="6" customHeight="1">
      <c r="A65" s="24"/>
      <c r="B65" s="24"/>
      <c r="C65" s="24"/>
      <c r="D65" s="24"/>
      <c r="E65" s="24"/>
      <c r="F65" s="24"/>
      <c r="G65" s="24"/>
      <c r="H65" s="25"/>
      <c r="I65" s="25"/>
      <c r="J65" s="24"/>
      <c r="K65" s="25"/>
      <c r="L65" s="25"/>
      <c r="M65" s="25"/>
      <c r="N65" s="25"/>
    </row>
    <row r="66" spans="8:14" s="1" customFormat="1" ht="11.25" customHeight="1">
      <c r="H66" s="2"/>
      <c r="I66" s="2"/>
      <c r="K66" s="2"/>
      <c r="L66" s="2"/>
      <c r="M66" s="2"/>
      <c r="N66" s="2"/>
    </row>
    <row r="67" spans="8:14" s="1" customFormat="1" ht="11.25" customHeight="1">
      <c r="H67" s="2"/>
      <c r="I67" s="2"/>
      <c r="K67" s="2"/>
      <c r="L67" s="2"/>
      <c r="M67" s="2"/>
      <c r="N67" s="2"/>
    </row>
    <row r="68" spans="8:14" s="1" customFormat="1" ht="11.25" customHeight="1"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1:14" s="1" customFormat="1" ht="11.25" customHeight="1">
      <c r="A83" s="2"/>
      <c r="B83" s="2"/>
      <c r="D83" s="2"/>
      <c r="E83" s="2"/>
      <c r="F83" s="2"/>
      <c r="G83" s="2"/>
      <c r="H83" s="2"/>
      <c r="I83" s="2"/>
      <c r="K83" s="2"/>
      <c r="L83" s="2"/>
      <c r="M83" s="2"/>
      <c r="N83" s="2"/>
    </row>
    <row r="84" spans="1:14" s="1" customFormat="1" ht="11.25" customHeight="1">
      <c r="A84" s="2"/>
      <c r="B84" s="2"/>
      <c r="D84" s="2"/>
      <c r="E84" s="2"/>
      <c r="F84" s="2"/>
      <c r="G84" s="2"/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ht="16.5">
      <c r="A199" s="3"/>
      <c r="B199" s="3"/>
      <c r="D199" s="3"/>
      <c r="E199" s="3"/>
      <c r="F199" s="3"/>
      <c r="G199" s="3"/>
      <c r="H199" s="3"/>
      <c r="I199" s="3"/>
      <c r="K199" s="3"/>
      <c r="L199" s="3"/>
      <c r="M199" s="3"/>
      <c r="N199" s="3"/>
    </row>
    <row r="200" spans="1:14" ht="16.5">
      <c r="A200" s="3"/>
      <c r="B200" s="3"/>
      <c r="D200" s="3"/>
      <c r="E200" s="3"/>
      <c r="F200" s="3"/>
      <c r="G200" s="3"/>
      <c r="H200" s="3"/>
      <c r="I200" s="3"/>
      <c r="K200" s="3"/>
      <c r="L200" s="3"/>
      <c r="M200" s="3"/>
      <c r="N200" s="3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4"/>
      <c r="B604" s="4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4"/>
      <c r="B605" s="4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4"/>
      <c r="B606" s="4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4"/>
      <c r="B607" s="4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4"/>
      <c r="B608" s="4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4"/>
      <c r="B609" s="4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4"/>
      <c r="B610" s="4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4"/>
      <c r="B611" s="4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4"/>
      <c r="B612" s="4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4"/>
      <c r="B613" s="4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4"/>
      <c r="B614" s="4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4"/>
      <c r="B615" s="4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4"/>
      <c r="B616" s="4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4"/>
      <c r="B617" s="4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4"/>
      <c r="B618" s="4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4"/>
      <c r="B619" s="4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4"/>
      <c r="B620" s="4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4"/>
      <c r="B621" s="4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4"/>
      <c r="B622" s="4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4"/>
      <c r="B623" s="4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4"/>
      <c r="B624" s="4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4"/>
      <c r="B625" s="4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4"/>
      <c r="B626" s="4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4"/>
      <c r="B627" s="4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4"/>
      <c r="B628" s="4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4"/>
      <c r="B629" s="4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4"/>
      <c r="B630" s="4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4"/>
      <c r="B631" s="4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4"/>
      <c r="B632" s="4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4"/>
      <c r="B633" s="4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4"/>
      <c r="B634" s="4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4"/>
      <c r="B635" s="4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4"/>
      <c r="B636" s="4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4"/>
      <c r="B637" s="4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4"/>
      <c r="B638" s="4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4"/>
      <c r="B639" s="4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4"/>
      <c r="B640" s="4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4"/>
      <c r="B641" s="4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4"/>
      <c r="B642" s="4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4"/>
      <c r="B643" s="4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4"/>
      <c r="B644" s="4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4"/>
      <c r="B645" s="4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4"/>
      <c r="B646" s="4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4"/>
      <c r="B647" s="4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4"/>
      <c r="B648" s="4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1:14" ht="16.5">
      <c r="K649" s="3"/>
      <c r="L649" s="3"/>
      <c r="M649" s="3"/>
      <c r="N649" s="3"/>
    </row>
    <row r="650" spans="11:14" ht="16.5"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2005-04-21T11:27:03Z</cp:lastPrinted>
  <dcterms:created xsi:type="dcterms:W3CDTF">2003-05-14T01:28:23Z</dcterms:created>
  <dcterms:modified xsi:type="dcterms:W3CDTF">2005-04-21T11:27:04Z</dcterms:modified>
  <cp:category/>
  <cp:version/>
  <cp:contentType/>
  <cp:contentStatus/>
</cp:coreProperties>
</file>