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'收支表'!$A$1:$E$46</definedName>
  </definedNames>
  <calcPr fullCalcOnLoad="1"/>
</workbook>
</file>

<file path=xl/sharedStrings.xml><?xml version="1.0" encoding="utf-8"?>
<sst xmlns="http://schemas.openxmlformats.org/spreadsheetml/2006/main" count="89" uniqueCount="58">
  <si>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</si>
  <si>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</si>
  <si>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</si>
  <si>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</si>
  <si>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</si>
  <si>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</si>
  <si>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</si>
  <si>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</si>
  <si>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</si>
  <si>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</si>
  <si>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</si>
  <si>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</si>
  <si>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</si>
  <si>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</si>
  <si>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</si>
  <si>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</si>
  <si>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</si>
  <si>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</si>
  <si>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</si>
  <si>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</si>
  <si>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</si>
  <si>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</si>
  <si>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</si>
  <si>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</si>
  <si>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</si>
  <si>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</si>
  <si>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</si>
  <si>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 xml:space="preserve">    存貨 </t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</si>
  <si>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</si>
  <si>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</si>
  <si>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</si>
  <si>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</si>
  <si>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</si>
  <si>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</si>
  <si>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</si>
  <si>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</si>
  <si>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</si>
  <si>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</si>
  <si>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</si>
  <si>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</si>
  <si>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</si>
  <si>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</si>
  <si>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</si>
  <si>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臺灣電影文化事業股份有限公司清理收支查核表</t>
  </si>
  <si>
    <t>臺灣電影文化事業股份有限公司</t>
  </si>
  <si>
    <r>
      <t xml:space="preserve">    </t>
    </r>
    <r>
      <rPr>
        <sz val="11"/>
        <rFont val="新細明體"/>
        <family val="1"/>
      </rPr>
      <t>短期投資</t>
    </r>
  </si>
  <si>
    <r>
      <t xml:space="preserve"> </t>
    </r>
    <r>
      <rPr>
        <b/>
        <sz val="12"/>
        <rFont val="新細明體"/>
        <family val="0"/>
      </rPr>
      <t>清理收入</t>
    </r>
  </si>
  <si>
    <t>清理費用</t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</si>
  <si>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</si>
  <si>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什項收入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</si>
  <si>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</si>
  <si>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>原列決算數</t>
  </si>
  <si>
    <t>累積虧損</t>
  </si>
  <si>
    <r>
      <t xml:space="preserve">    </t>
    </r>
    <r>
      <rPr>
        <sz val="11"/>
        <rFont val="細明體"/>
        <family val="3"/>
      </rPr>
      <t>未指撥保留盈餘</t>
    </r>
  </si>
  <si>
    <r>
      <t xml:space="preserve">   </t>
    </r>
    <r>
      <rPr>
        <sz val="9"/>
        <rFont val="新細明體"/>
        <family val="1"/>
      </rPr>
      <t xml:space="preserve">               單位：新臺幣元       
             （負債及業主權益部分）</t>
    </r>
  </si>
  <si>
    <t>預算數</t>
  </si>
  <si>
    <r>
      <t>中華民國</t>
    </r>
    <r>
      <rPr>
        <sz val="12"/>
        <rFont val="Times New Roman"/>
        <family val="1"/>
      </rPr>
      <t xml:space="preserve"> 93 </t>
    </r>
    <r>
      <rPr>
        <sz val="12"/>
        <rFont val="新細明體"/>
        <family val="0"/>
      </rPr>
      <t>年</t>
    </r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</si>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</sst>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29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7" fillId="0" borderId="0" xfId="0" applyNumberFormat="1" applyFont="1" applyAlignment="1">
      <alignment vertical="center"/>
    </xf>
    <xf numFmtId="180" fontId="22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right" vertical="center"/>
    </xf>
    <xf numFmtId="180" fontId="23" fillId="0" borderId="0" xfId="0" applyNumberFormat="1" applyFont="1" applyAlignment="1">
      <alignment horizontal="left" vertical="center"/>
    </xf>
    <xf numFmtId="180" fontId="24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centerContinuous"/>
    </xf>
    <xf numFmtId="180" fontId="18" fillId="0" borderId="0" xfId="0" applyNumberFormat="1" applyFont="1" applyAlignment="1">
      <alignment horizontal="right"/>
    </xf>
    <xf numFmtId="180" fontId="16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21" fillId="0" borderId="0" xfId="0" applyNumberFormat="1" applyFont="1" applyAlignment="1">
      <alignment horizontal="left"/>
    </xf>
    <xf numFmtId="180" fontId="21" fillId="0" borderId="4" xfId="0" applyNumberFormat="1" applyFont="1" applyBorder="1" applyAlignment="1">
      <alignment/>
    </xf>
    <xf numFmtId="180" fontId="27" fillId="0" borderId="0" xfId="0" applyNumberFormat="1" applyFont="1" applyAlignment="1">
      <alignment/>
    </xf>
    <xf numFmtId="180" fontId="27" fillId="0" borderId="4" xfId="0" applyNumberFormat="1" applyFont="1" applyBorder="1" applyAlignment="1">
      <alignment/>
    </xf>
    <xf numFmtId="180" fontId="16" fillId="0" borderId="4" xfId="0" applyNumberFormat="1" applyFont="1" applyBorder="1" applyAlignment="1">
      <alignment/>
    </xf>
    <xf numFmtId="180" fontId="5" fillId="0" borderId="2" xfId="0" applyNumberFormat="1" applyFont="1" applyBorder="1" applyAlignment="1">
      <alignment horizontal="distributed" vertical="center"/>
    </xf>
    <xf numFmtId="180" fontId="20" fillId="0" borderId="2" xfId="0" applyNumberFormat="1" applyFont="1" applyBorder="1" applyAlignment="1">
      <alignment horizontal="distributed" vertical="center"/>
    </xf>
    <xf numFmtId="180" fontId="20" fillId="0" borderId="5" xfId="0" applyNumberFormat="1" applyFont="1" applyBorder="1" applyAlignment="1">
      <alignment horizontal="distributed" vertical="center"/>
    </xf>
    <xf numFmtId="177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80" fontId="8" fillId="0" borderId="4" xfId="0" applyNumberFormat="1" applyFont="1" applyBorder="1" applyAlignment="1">
      <alignment/>
    </xf>
    <xf numFmtId="182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5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horizontal="center" vertical="center"/>
    </xf>
    <xf numFmtId="180" fontId="20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9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28" fillId="0" borderId="4" xfId="0" applyNumberFormat="1" applyFont="1" applyBorder="1" applyAlignment="1">
      <alignment horizontal="left" vertical="center" wrapText="1"/>
    </xf>
    <xf numFmtId="180" fontId="10" fillId="0" borderId="4" xfId="0" applyNumberFormat="1" applyFont="1" applyBorder="1" applyAlignment="1">
      <alignment horizontal="left" vertical="center" wrapText="1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1.125" style="29" customWidth="1"/>
    <col min="2" max="2" width="18.25390625" style="29" customWidth="1"/>
    <col min="3" max="3" width="17.125" style="29" customWidth="1"/>
    <col min="4" max="4" width="13.375" style="29" customWidth="1"/>
    <col min="5" max="5" width="16.00390625" style="29" customWidth="1"/>
    <col min="6" max="16384" width="8.875" style="29" customWidth="1"/>
  </cols>
  <sheetData>
    <row r="1" spans="1:5" s="32" customFormat="1" ht="30" customHeight="1">
      <c r="A1" s="56" t="s">
        <v>43</v>
      </c>
      <c r="B1" s="57"/>
      <c r="C1" s="57"/>
      <c r="D1" s="57"/>
      <c r="E1" s="57"/>
    </row>
    <row r="2" spans="1:5" s="32" customFormat="1" ht="24.75" customHeight="1">
      <c r="A2" s="58"/>
      <c r="B2" s="58"/>
      <c r="C2" s="55"/>
      <c r="D2" s="33"/>
      <c r="E2" s="34" t="s">
        <v>18</v>
      </c>
    </row>
    <row r="3" spans="1:5" ht="20.25" customHeight="1">
      <c r="A3" s="59" t="s">
        <v>19</v>
      </c>
      <c r="B3" s="61" t="s">
        <v>20</v>
      </c>
      <c r="C3" s="62"/>
      <c r="D3" s="62"/>
      <c r="E3" s="62"/>
    </row>
    <row r="4" spans="1:5" s="35" customFormat="1" ht="21" customHeight="1">
      <c r="A4" s="60"/>
      <c r="B4" s="44" t="s">
        <v>55</v>
      </c>
      <c r="C4" s="44" t="s">
        <v>21</v>
      </c>
      <c r="D4" s="45" t="s">
        <v>22</v>
      </c>
      <c r="E4" s="46" t="s">
        <v>23</v>
      </c>
    </row>
    <row r="5" s="36" customFormat="1" ht="15.75">
      <c r="C5" s="29" t="s">
        <v>24</v>
      </c>
    </row>
    <row r="6" spans="4:5" ht="15.75">
      <c r="D6" s="36"/>
      <c r="E6" s="36"/>
    </row>
    <row r="7" spans="1:5" ht="16.5">
      <c r="A7" s="39" t="s">
        <v>46</v>
      </c>
      <c r="B7" s="36">
        <f>SUM(B9:B12)</f>
        <v>0</v>
      </c>
      <c r="C7" s="36">
        <f>C9</f>
        <v>106895</v>
      </c>
      <c r="D7" s="36"/>
      <c r="E7" s="36">
        <f>E9</f>
        <v>106895</v>
      </c>
    </row>
    <row r="8" spans="1:5" ht="15.75">
      <c r="A8" s="29" t="s">
        <v>24</v>
      </c>
      <c r="B8" s="29" t="s">
        <v>24</v>
      </c>
      <c r="C8" s="29" t="s">
        <v>24</v>
      </c>
      <c r="E8" s="29" t="s">
        <v>24</v>
      </c>
    </row>
    <row r="9" spans="1:5" ht="16.5">
      <c r="A9" s="29" t="s">
        <v>49</v>
      </c>
      <c r="B9" s="29">
        <v>0</v>
      </c>
      <c r="C9" s="29">
        <v>106895</v>
      </c>
      <c r="E9" s="29">
        <f>C9+D9</f>
        <v>106895</v>
      </c>
    </row>
    <row r="10" spans="1:5" ht="16.5">
      <c r="A10" s="38"/>
      <c r="B10" s="29">
        <v>0</v>
      </c>
      <c r="E10" s="29">
        <f>C10+D10</f>
        <v>0</v>
      </c>
    </row>
    <row r="11" ht="15.75">
      <c r="E11" s="29">
        <f>C11+D11</f>
        <v>0</v>
      </c>
    </row>
    <row r="12" spans="2:5" ht="15.75">
      <c r="B12" s="29">
        <v>0</v>
      </c>
      <c r="E12" s="29">
        <f>C12+D12</f>
        <v>0</v>
      </c>
    </row>
    <row r="13" spans="1:5" ht="16.5">
      <c r="A13" s="37" t="s">
        <v>47</v>
      </c>
      <c r="B13" s="36">
        <f>SUM(B15:B40)</f>
        <v>0</v>
      </c>
      <c r="C13" s="36">
        <f>C15</f>
        <v>34430423</v>
      </c>
      <c r="D13" s="39"/>
      <c r="E13" s="36">
        <f>E15</f>
        <v>34430423</v>
      </c>
    </row>
    <row r="15" spans="1:5" ht="16.5">
      <c r="A15" s="29" t="s">
        <v>48</v>
      </c>
      <c r="B15" s="29">
        <v>0</v>
      </c>
      <c r="C15" s="29">
        <v>34430423</v>
      </c>
      <c r="E15" s="29">
        <f>C15+D15</f>
        <v>34430423</v>
      </c>
    </row>
    <row r="39" spans="1:5" ht="16.5">
      <c r="A39" s="41"/>
      <c r="C39" s="36"/>
      <c r="E39" s="36"/>
    </row>
    <row r="40" spans="1:5" ht="15.75">
      <c r="A40" s="36"/>
      <c r="C40" s="36"/>
      <c r="E40" s="36"/>
    </row>
    <row r="41" spans="1:5" ht="16.5">
      <c r="A41" s="41"/>
      <c r="C41" s="36">
        <f>C39</f>
        <v>0</v>
      </c>
      <c r="E41" s="36">
        <f>E39</f>
        <v>0</v>
      </c>
    </row>
    <row r="42" spans="1:5" ht="16.5">
      <c r="A42" s="41"/>
      <c r="C42" s="36"/>
      <c r="E42" s="36"/>
    </row>
    <row r="43" spans="1:5" s="36" customFormat="1" ht="18.75" customHeight="1">
      <c r="A43" s="42" t="s">
        <v>50</v>
      </c>
      <c r="B43" s="43"/>
      <c r="C43" s="40">
        <f>C7-C13</f>
        <v>-34323528</v>
      </c>
      <c r="D43" s="43"/>
      <c r="E43" s="40">
        <f>E7-E13</f>
        <v>-34323528</v>
      </c>
    </row>
    <row r="45" spans="1:3" ht="17.25" customHeight="1">
      <c r="A45" s="54"/>
      <c r="B45" s="54"/>
      <c r="C45" s="55"/>
    </row>
    <row r="55" ht="15.75">
      <c r="A55" s="29" t="s">
        <v>25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workbookViewId="0" topLeftCell="A1">
      <selection activeCell="H38" sqref="H38"/>
    </sheetView>
  </sheetViews>
  <sheetFormatPr defaultColWidth="9.00390625" defaultRowHeight="16.5"/>
  <cols>
    <col min="1" max="1" width="15.875" style="2" customWidth="1"/>
    <col min="2" max="2" width="7.625" style="2" customWidth="1"/>
    <col min="3" max="3" width="19.25390625" style="2" customWidth="1"/>
    <col min="4" max="4" width="16.00390625" style="2" customWidth="1"/>
    <col min="5" max="5" width="10.75390625" style="2" customWidth="1"/>
    <col min="6" max="6" width="16.125" style="2" customWidth="1"/>
    <col min="7" max="7" width="7.625" style="2" customWidth="1"/>
    <col min="8" max="8" width="16.125" style="2" customWidth="1"/>
    <col min="9" max="9" width="7.875" style="2" customWidth="1"/>
    <col min="10" max="10" width="18.125" style="2" customWidth="1"/>
    <col min="11" max="11" width="16.50390625" style="2" customWidth="1"/>
    <col min="12" max="12" width="10.25390625" style="2" customWidth="1"/>
    <col min="13" max="13" width="16.37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44</v>
      </c>
      <c r="H1" s="6" t="s">
        <v>26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76" t="s">
        <v>56</v>
      </c>
      <c r="F2" s="76"/>
      <c r="G2" s="76"/>
      <c r="H2" s="63" t="s">
        <v>57</v>
      </c>
      <c r="I2" s="64"/>
      <c r="J2" s="64"/>
      <c r="M2" s="65" t="s">
        <v>54</v>
      </c>
      <c r="N2" s="66"/>
    </row>
    <row r="3" spans="1:14" s="8" customFormat="1" ht="24.75" customHeight="1">
      <c r="A3" s="67" t="s">
        <v>15</v>
      </c>
      <c r="B3" s="68"/>
      <c r="C3" s="69" t="s">
        <v>2</v>
      </c>
      <c r="D3" s="71" t="s">
        <v>51</v>
      </c>
      <c r="E3" s="73" t="s">
        <v>14</v>
      </c>
      <c r="F3" s="75" t="s">
        <v>16</v>
      </c>
      <c r="G3" s="67"/>
      <c r="H3" s="67" t="s">
        <v>15</v>
      </c>
      <c r="I3" s="68"/>
      <c r="J3" s="69" t="s">
        <v>2</v>
      </c>
      <c r="K3" s="71" t="s">
        <v>51</v>
      </c>
      <c r="L3" s="73" t="s">
        <v>14</v>
      </c>
      <c r="M3" s="75" t="s">
        <v>16</v>
      </c>
      <c r="N3" s="67"/>
    </row>
    <row r="4" spans="1:14" s="8" customFormat="1" ht="22.5" customHeight="1">
      <c r="A4" s="9" t="s">
        <v>17</v>
      </c>
      <c r="B4" s="10" t="s">
        <v>1</v>
      </c>
      <c r="C4" s="70"/>
      <c r="D4" s="72"/>
      <c r="E4" s="74"/>
      <c r="F4" s="11" t="s">
        <v>0</v>
      </c>
      <c r="G4" s="12" t="s">
        <v>1</v>
      </c>
      <c r="H4" s="9" t="s">
        <v>17</v>
      </c>
      <c r="I4" s="10" t="s">
        <v>1</v>
      </c>
      <c r="J4" s="70"/>
      <c r="K4" s="72"/>
      <c r="L4" s="74"/>
      <c r="M4" s="11" t="s">
        <v>0</v>
      </c>
      <c r="N4" s="12" t="s">
        <v>1</v>
      </c>
    </row>
    <row r="5" spans="2:14" s="8" customFormat="1" ht="16.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7" customFormat="1" ht="15.75">
      <c r="A6" s="14">
        <f>A8+A16+A21</f>
        <v>374959890</v>
      </c>
      <c r="B6" s="48">
        <v>100</v>
      </c>
      <c r="C6" s="15" t="s">
        <v>4</v>
      </c>
      <c r="D6" s="14">
        <f>D8+D16+D21</f>
        <v>340491255</v>
      </c>
      <c r="E6" s="14"/>
      <c r="F6" s="14">
        <f>F8+F16+F21</f>
        <v>340491255</v>
      </c>
      <c r="G6" s="48">
        <v>100</v>
      </c>
      <c r="H6" s="14">
        <f>H8+H14+H18</f>
        <v>569286597</v>
      </c>
      <c r="I6" s="14">
        <f aca="true" t="shared" si="0" ref="I6:I11">+H6/+H$46*100</f>
        <v>151.8259985088005</v>
      </c>
      <c r="J6" s="16" t="s">
        <v>29</v>
      </c>
      <c r="K6" s="14">
        <f>K8+K14+K18</f>
        <v>569141490</v>
      </c>
      <c r="L6" s="14"/>
      <c r="M6" s="14">
        <f>K6+L6</f>
        <v>569141490</v>
      </c>
      <c r="N6" s="14">
        <f aca="true" t="shared" si="1" ref="N6:N11">+M6/+M$46*100</f>
        <v>167.15304186006188</v>
      </c>
    </row>
    <row r="7" spans="1:14" s="8" customFormat="1" ht="15.75">
      <c r="A7" s="18"/>
      <c r="B7" s="18"/>
      <c r="D7" s="18"/>
      <c r="E7" s="18"/>
      <c r="F7" s="18"/>
      <c r="G7" s="18">
        <f>+F7/+F$46*100</f>
        <v>0</v>
      </c>
      <c r="H7" s="18"/>
      <c r="I7" s="14">
        <f t="shared" si="0"/>
        <v>0</v>
      </c>
      <c r="K7" s="18"/>
      <c r="L7" s="18"/>
      <c r="M7" s="18"/>
      <c r="N7" s="14">
        <f t="shared" si="1"/>
        <v>0</v>
      </c>
    </row>
    <row r="8" spans="1:14" s="20" customFormat="1" ht="15.75">
      <c r="A8" s="23">
        <f>SUM(A10:A14)</f>
        <v>6998529</v>
      </c>
      <c r="B8" s="14">
        <f>+A8/+A$46*100</f>
        <v>1.8664740380631113</v>
      </c>
      <c r="C8" s="30" t="s">
        <v>5</v>
      </c>
      <c r="D8" s="23">
        <f>SUM(D10:D14)</f>
        <v>4879579</v>
      </c>
      <c r="E8" s="23"/>
      <c r="F8" s="14">
        <f>D8-E8</f>
        <v>4879579</v>
      </c>
      <c r="G8" s="47">
        <f>+F8/+F$46*100</f>
        <v>1.4330996547914276</v>
      </c>
      <c r="H8" s="23">
        <f>SUM(H10:H12)</f>
        <v>464803081</v>
      </c>
      <c r="I8" s="14">
        <f t="shared" si="0"/>
        <v>123.96074710817734</v>
      </c>
      <c r="J8" s="30" t="s">
        <v>30</v>
      </c>
      <c r="K8" s="23">
        <f>SUM(K10:K12)</f>
        <v>464607974</v>
      </c>
      <c r="L8" s="23"/>
      <c r="M8" s="14">
        <f>K8+L8</f>
        <v>464607974</v>
      </c>
      <c r="N8" s="14">
        <f t="shared" si="1"/>
        <v>136.45224867816356</v>
      </c>
    </row>
    <row r="9" spans="1:14" s="8" customFormat="1" ht="15.75">
      <c r="A9" s="18"/>
      <c r="B9" s="18"/>
      <c r="D9" s="18"/>
      <c r="E9" s="18"/>
      <c r="F9" s="18"/>
      <c r="G9" s="18"/>
      <c r="H9" s="18"/>
      <c r="I9" s="18">
        <f t="shared" si="0"/>
        <v>0</v>
      </c>
      <c r="K9" s="18"/>
      <c r="L9" s="18"/>
      <c r="M9" s="18"/>
      <c r="N9" s="18">
        <f t="shared" si="1"/>
        <v>0</v>
      </c>
    </row>
    <row r="10" spans="1:14" s="8" customFormat="1" ht="15.75">
      <c r="A10" s="18">
        <v>6998529</v>
      </c>
      <c r="B10" s="18">
        <f>+A10/+A$46*100</f>
        <v>1.8664740380631113</v>
      </c>
      <c r="C10" s="1" t="s">
        <v>6</v>
      </c>
      <c r="D10" s="18">
        <v>4879579</v>
      </c>
      <c r="E10" s="18"/>
      <c r="F10" s="18">
        <f>D10-E10</f>
        <v>4879579</v>
      </c>
      <c r="G10" s="49">
        <f>+F10/+F$46*100</f>
        <v>1.4330996547914276</v>
      </c>
      <c r="H10" s="18">
        <v>420000000</v>
      </c>
      <c r="I10" s="18">
        <f t="shared" si="0"/>
        <v>112.01198080146652</v>
      </c>
      <c r="J10" s="1" t="s">
        <v>31</v>
      </c>
      <c r="K10" s="18">
        <v>420000000</v>
      </c>
      <c r="L10" s="18"/>
      <c r="M10" s="18">
        <f>K10+L10</f>
        <v>420000000</v>
      </c>
      <c r="N10" s="18">
        <f t="shared" si="1"/>
        <v>123.35118562736656</v>
      </c>
    </row>
    <row r="11" spans="1:14" s="8" customFormat="1" ht="15.75">
      <c r="A11" s="18">
        <v>0</v>
      </c>
      <c r="B11" s="18">
        <f>+A11/+A$46*100</f>
        <v>0</v>
      </c>
      <c r="C11" s="18" t="s">
        <v>45</v>
      </c>
      <c r="D11" s="18">
        <v>0</v>
      </c>
      <c r="E11" s="18"/>
      <c r="F11" s="18">
        <f>D11-E11</f>
        <v>0</v>
      </c>
      <c r="G11" s="18">
        <f>+F11/+F$46*100</f>
        <v>0</v>
      </c>
      <c r="H11" s="18">
        <v>44803081</v>
      </c>
      <c r="I11" s="18">
        <f t="shared" si="0"/>
        <v>11.948766306710832</v>
      </c>
      <c r="J11" s="1" t="s">
        <v>32</v>
      </c>
      <c r="K11" s="18">
        <v>44607974</v>
      </c>
      <c r="L11" s="18"/>
      <c r="M11" s="18">
        <f>K11+L11</f>
        <v>44607974</v>
      </c>
      <c r="N11" s="18">
        <f t="shared" si="1"/>
        <v>13.101063050797002</v>
      </c>
    </row>
    <row r="12" spans="1:14" s="8" customFormat="1" ht="15.75">
      <c r="A12" s="18">
        <v>0</v>
      </c>
      <c r="B12" s="18">
        <f>+A12/+A$46*100</f>
        <v>0</v>
      </c>
      <c r="C12" s="1" t="s">
        <v>7</v>
      </c>
      <c r="D12" s="18">
        <v>0</v>
      </c>
      <c r="E12" s="18"/>
      <c r="F12" s="18">
        <f>D12-E12</f>
        <v>0</v>
      </c>
      <c r="G12" s="18">
        <f>+F12/+F$46*100</f>
        <v>0</v>
      </c>
      <c r="H12" s="18"/>
      <c r="I12" s="18"/>
      <c r="K12" s="18"/>
      <c r="L12" s="18"/>
      <c r="M12" s="18"/>
      <c r="N12" s="18"/>
    </row>
    <row r="13" spans="1:14" s="8" customFormat="1" ht="15.75">
      <c r="A13" s="18">
        <v>0</v>
      </c>
      <c r="B13" s="18">
        <f>+A13/+A$46*100</f>
        <v>0</v>
      </c>
      <c r="C13" s="8" t="s">
        <v>27</v>
      </c>
      <c r="D13" s="18">
        <v>0</v>
      </c>
      <c r="E13" s="18"/>
      <c r="F13" s="18">
        <f>D13-E13</f>
        <v>0</v>
      </c>
      <c r="G13" s="18">
        <f>+F13/+F$46*100</f>
        <v>0</v>
      </c>
      <c r="H13" s="18"/>
      <c r="I13" s="18">
        <f>+H13/+H$46*100</f>
        <v>0</v>
      </c>
      <c r="J13" s="1"/>
      <c r="K13" s="18"/>
      <c r="L13" s="18"/>
      <c r="M13" s="18"/>
      <c r="N13" s="18">
        <f>+M13/+M$46*100</f>
        <v>0</v>
      </c>
    </row>
    <row r="14" spans="1:14" s="8" customFormat="1" ht="15.75">
      <c r="A14" s="18"/>
      <c r="B14" s="18">
        <f>+A14/+A$46*100</f>
        <v>0</v>
      </c>
      <c r="C14" s="21"/>
      <c r="D14" s="18"/>
      <c r="E14" s="18"/>
      <c r="F14" s="18">
        <f>D14-E14</f>
        <v>0</v>
      </c>
      <c r="G14" s="18">
        <f>+F14/+F$46*100</f>
        <v>0</v>
      </c>
      <c r="H14" s="14">
        <f>H16</f>
        <v>104119674</v>
      </c>
      <c r="I14" s="14">
        <f>+H14/+H$46*100</f>
        <v>27.768216488435606</v>
      </c>
      <c r="J14" s="20" t="s">
        <v>33</v>
      </c>
      <c r="K14" s="14">
        <f>K16</f>
        <v>104119674</v>
      </c>
      <c r="L14" s="14"/>
      <c r="M14" s="14">
        <f>K14+L14</f>
        <v>104119674</v>
      </c>
      <c r="N14" s="14">
        <f>+M14/+M$46*100</f>
        <v>30.579250559606884</v>
      </c>
    </row>
    <row r="15" spans="1:14" s="20" customFormat="1" ht="15.75">
      <c r="A15" s="18" t="s">
        <v>8</v>
      </c>
      <c r="B15" s="18"/>
      <c r="C15" s="21" t="s">
        <v>8</v>
      </c>
      <c r="D15" s="18" t="s">
        <v>8</v>
      </c>
      <c r="E15" s="18"/>
      <c r="F15" s="18" t="s">
        <v>8</v>
      </c>
      <c r="G15" s="18"/>
      <c r="H15" s="18"/>
      <c r="I15" s="18">
        <f>+H15/+H$46*100</f>
        <v>0</v>
      </c>
      <c r="J15" s="8"/>
      <c r="K15" s="18"/>
      <c r="L15" s="18"/>
      <c r="M15" s="18"/>
      <c r="N15" s="18">
        <f>+M15/+M$46*100</f>
        <v>0</v>
      </c>
    </row>
    <row r="16" spans="1:14" s="8" customFormat="1" ht="15.75">
      <c r="A16" s="23">
        <f>SUM(A18:A19)</f>
        <v>335611676</v>
      </c>
      <c r="B16" s="14">
        <f>+A16/+A$46*100</f>
        <v>89.50602049728572</v>
      </c>
      <c r="C16" s="31" t="s">
        <v>9</v>
      </c>
      <c r="D16" s="23">
        <f>D18</f>
        <v>335611676</v>
      </c>
      <c r="E16" s="23"/>
      <c r="F16" s="23">
        <f>F18</f>
        <v>335611676</v>
      </c>
      <c r="G16" s="14">
        <f>+F16/+F$46*100</f>
        <v>98.56690034520858</v>
      </c>
      <c r="H16" s="18">
        <v>104119674</v>
      </c>
      <c r="I16" s="18">
        <f>+H16/+H$46*100</f>
        <v>27.768216488435606</v>
      </c>
      <c r="J16" s="8" t="s">
        <v>34</v>
      </c>
      <c r="K16" s="18">
        <v>104119674</v>
      </c>
      <c r="L16" s="18"/>
      <c r="M16" s="18">
        <f>K16+L16</f>
        <v>104119674</v>
      </c>
      <c r="N16" s="18">
        <f>+M16/+M$46*100</f>
        <v>30.579250559606884</v>
      </c>
    </row>
    <row r="17" spans="1:14" s="8" customFormat="1" ht="15.75">
      <c r="A17" s="18"/>
      <c r="B17" s="18"/>
      <c r="C17" s="1"/>
      <c r="D17" s="18"/>
      <c r="E17" s="18"/>
      <c r="F17" s="18"/>
      <c r="G17" s="18"/>
      <c r="H17" s="18" t="s">
        <v>8</v>
      </c>
      <c r="I17" s="18"/>
      <c r="J17" s="21" t="s">
        <v>8</v>
      </c>
      <c r="K17" s="18" t="s">
        <v>8</v>
      </c>
      <c r="L17" s="18"/>
      <c r="M17" s="18" t="s">
        <v>8</v>
      </c>
      <c r="N17" s="18"/>
    </row>
    <row r="18" spans="1:14" s="8" customFormat="1" ht="15.75">
      <c r="A18" s="18">
        <v>335611676</v>
      </c>
      <c r="B18" s="18">
        <f>+A18/+A$46*100</f>
        <v>89.50602049728572</v>
      </c>
      <c r="C18" s="8" t="s">
        <v>10</v>
      </c>
      <c r="D18" s="18">
        <v>335611676</v>
      </c>
      <c r="E18" s="18"/>
      <c r="F18" s="18">
        <f>D18-E18</f>
        <v>335611676</v>
      </c>
      <c r="G18" s="18">
        <f>+F18/+F$46*100</f>
        <v>98.56690034520858</v>
      </c>
      <c r="H18" s="23">
        <f>H20+H21</f>
        <v>363842</v>
      </c>
      <c r="I18" s="14">
        <f>+H18/+H$46*100</f>
        <v>0.09703491218754091</v>
      </c>
      <c r="J18" s="31" t="s">
        <v>35</v>
      </c>
      <c r="K18" s="23">
        <f>K20+K21</f>
        <v>413842</v>
      </c>
      <c r="L18" s="23"/>
      <c r="M18" s="14">
        <f>K18+L18</f>
        <v>413842</v>
      </c>
      <c r="N18" s="14">
        <f>+M18/+M$46*100</f>
        <v>0.12154262229143006</v>
      </c>
    </row>
    <row r="19" spans="1:14" s="8" customFormat="1" ht="15.75">
      <c r="A19" s="18"/>
      <c r="B19" s="18">
        <f>+A19/+A$46*100</f>
        <v>0</v>
      </c>
      <c r="C19" s="21"/>
      <c r="D19" s="18">
        <v>0</v>
      </c>
      <c r="E19" s="18"/>
      <c r="F19" s="18">
        <f>D19-E19</f>
        <v>0</v>
      </c>
      <c r="G19" s="18">
        <f>+F19/+F$46*100</f>
        <v>0</v>
      </c>
      <c r="H19" s="23"/>
      <c r="I19" s="14"/>
      <c r="J19" s="31"/>
      <c r="K19" s="23"/>
      <c r="L19" s="23"/>
      <c r="M19" s="14"/>
      <c r="N19" s="14"/>
    </row>
    <row r="20" spans="1:14" s="8" customFormat="1" ht="15.75">
      <c r="A20" s="18" t="s">
        <v>12</v>
      </c>
      <c r="B20" s="18"/>
      <c r="C20" s="21" t="s">
        <v>8</v>
      </c>
      <c r="D20" s="18" t="s">
        <v>12</v>
      </c>
      <c r="E20" s="18"/>
      <c r="F20" s="18" t="s">
        <v>8</v>
      </c>
      <c r="G20" s="18"/>
      <c r="H20" s="18">
        <v>363842</v>
      </c>
      <c r="I20" s="18">
        <f>+H20/+H$46*100</f>
        <v>0.09703491218754091</v>
      </c>
      <c r="J20" s="8" t="s">
        <v>36</v>
      </c>
      <c r="K20" s="18">
        <v>413842</v>
      </c>
      <c r="L20" s="18"/>
      <c r="M20" s="18">
        <f>K20+L20</f>
        <v>413842</v>
      </c>
      <c r="N20" s="18">
        <f>+M20/+M$46*100</f>
        <v>0.12154262229143006</v>
      </c>
    </row>
    <row r="21" spans="1:14" s="8" customFormat="1" ht="15.75">
      <c r="A21" s="23">
        <f>SUM(A23:A34)</f>
        <v>32349685</v>
      </c>
      <c r="B21" s="14">
        <f>+A21/+A$46*100</f>
        <v>8.627505464651165</v>
      </c>
      <c r="C21" s="30" t="s">
        <v>11</v>
      </c>
      <c r="D21" s="23">
        <f>SUM(D23:D34)</f>
        <v>0</v>
      </c>
      <c r="F21" s="23">
        <f>SUM(F23:F34)</f>
        <v>0</v>
      </c>
      <c r="G21" s="14">
        <f>+F21/+F$46*100</f>
        <v>0</v>
      </c>
      <c r="H21" s="18"/>
      <c r="I21" s="18">
        <f>+H21/+H$46*100</f>
        <v>0</v>
      </c>
      <c r="J21" s="18"/>
      <c r="K21" s="18"/>
      <c r="L21" s="18"/>
      <c r="M21" s="18">
        <f>K21-L21</f>
        <v>0</v>
      </c>
      <c r="N21" s="18">
        <f>+M21/+M$46*100</f>
        <v>0</v>
      </c>
    </row>
    <row r="22" spans="1:14" s="8" customFormat="1" ht="15.75">
      <c r="A22" s="18"/>
      <c r="B22" s="18"/>
      <c r="C22" s="8" t="s">
        <v>8</v>
      </c>
      <c r="D22" s="18"/>
      <c r="E22" s="18"/>
      <c r="F22" s="18" t="s">
        <v>8</v>
      </c>
      <c r="G22" s="18"/>
      <c r="H22" s="18" t="s">
        <v>12</v>
      </c>
      <c r="I22" s="18"/>
      <c r="J22" s="21" t="s">
        <v>8</v>
      </c>
      <c r="K22" s="18" t="s">
        <v>12</v>
      </c>
      <c r="L22" s="18"/>
      <c r="M22" s="18" t="s">
        <v>12</v>
      </c>
      <c r="N22" s="18"/>
    </row>
    <row r="23" spans="1:14" s="8" customFormat="1" ht="15.75">
      <c r="A23" s="18">
        <v>32349685</v>
      </c>
      <c r="B23" s="18">
        <f aca="true" t="shared" si="2" ref="B23:B30">+A23/+A$46*100</f>
        <v>8.627505464651165</v>
      </c>
      <c r="C23" s="1" t="s">
        <v>28</v>
      </c>
      <c r="D23" s="18"/>
      <c r="E23" s="18"/>
      <c r="F23" s="18">
        <f aca="true" t="shared" si="3" ref="F23:F30">D23-E23</f>
        <v>0</v>
      </c>
      <c r="G23" s="18">
        <f aca="true" t="shared" si="4" ref="G23:G35">+F23/+F$46*100</f>
        <v>0</v>
      </c>
      <c r="H23" s="14">
        <f>+H25+H30</f>
        <v>-194326707</v>
      </c>
      <c r="I23" s="14">
        <f aca="true" t="shared" si="5" ref="I23:I33">+H23/+H$46*100</f>
        <v>-51.825998508800495</v>
      </c>
      <c r="J23" s="22" t="s">
        <v>37</v>
      </c>
      <c r="K23" s="14">
        <f>+K25+K30</f>
        <v>-228650235</v>
      </c>
      <c r="L23" s="23"/>
      <c r="M23" s="14">
        <f>K23+L23</f>
        <v>-228650235</v>
      </c>
      <c r="N23" s="14">
        <f aca="true" t="shared" si="6" ref="N23:N33">+M23/+M$46*100</f>
        <v>-67.15304186006186</v>
      </c>
    </row>
    <row r="24" spans="1:14" s="8" customFormat="1" ht="15.75">
      <c r="A24" s="18"/>
      <c r="B24" s="18">
        <f t="shared" si="2"/>
        <v>0</v>
      </c>
      <c r="D24" s="18"/>
      <c r="E24" s="18"/>
      <c r="F24" s="18">
        <f t="shared" si="3"/>
        <v>0</v>
      </c>
      <c r="G24" s="18">
        <f t="shared" si="4"/>
        <v>0</v>
      </c>
      <c r="H24" s="18"/>
      <c r="I24" s="18">
        <f t="shared" si="5"/>
        <v>0</v>
      </c>
      <c r="K24" s="18"/>
      <c r="L24" s="18"/>
      <c r="M24" s="18"/>
      <c r="N24" s="18">
        <f t="shared" si="6"/>
        <v>0</v>
      </c>
    </row>
    <row r="25" spans="1:14" s="8" customFormat="1" ht="15.75">
      <c r="A25" s="18"/>
      <c r="B25" s="18">
        <f t="shared" si="2"/>
        <v>0</v>
      </c>
      <c r="D25" s="18"/>
      <c r="E25" s="18"/>
      <c r="F25" s="18">
        <f t="shared" si="3"/>
        <v>0</v>
      </c>
      <c r="G25" s="18">
        <f t="shared" si="4"/>
        <v>0</v>
      </c>
      <c r="H25" s="23">
        <f>SUM(H27:H28)</f>
        <v>625172964</v>
      </c>
      <c r="I25" s="14">
        <f t="shared" si="5"/>
        <v>166.73062390753316</v>
      </c>
      <c r="J25" s="20" t="s">
        <v>38</v>
      </c>
      <c r="K25" s="23">
        <f>SUM(K27:K28)</f>
        <v>625172964</v>
      </c>
      <c r="L25" s="14"/>
      <c r="M25" s="14">
        <f>K25+L25</f>
        <v>625172964</v>
      </c>
      <c r="N25" s="14">
        <f t="shared" si="6"/>
        <v>183.6091103132737</v>
      </c>
    </row>
    <row r="26" spans="1:14" s="20" customFormat="1" ht="15.75">
      <c r="A26" s="18"/>
      <c r="B26" s="18">
        <f t="shared" si="2"/>
        <v>0</v>
      </c>
      <c r="C26" s="21"/>
      <c r="D26" s="18"/>
      <c r="E26" s="18"/>
      <c r="F26" s="18">
        <f t="shared" si="3"/>
        <v>0</v>
      </c>
      <c r="G26" s="18">
        <f t="shared" si="4"/>
        <v>0</v>
      </c>
      <c r="H26" s="19"/>
      <c r="I26" s="18">
        <f t="shared" si="5"/>
        <v>0</v>
      </c>
      <c r="J26" s="8"/>
      <c r="K26" s="19"/>
      <c r="L26" s="18"/>
      <c r="M26" s="19"/>
      <c r="N26" s="18">
        <f t="shared" si="6"/>
        <v>0</v>
      </c>
    </row>
    <row r="27" spans="1:14" s="8" customFormat="1" ht="15.75">
      <c r="A27" s="18"/>
      <c r="B27" s="18">
        <f t="shared" si="2"/>
        <v>0</v>
      </c>
      <c r="C27" s="21"/>
      <c r="D27" s="18"/>
      <c r="E27" s="18"/>
      <c r="F27" s="18">
        <f t="shared" si="3"/>
        <v>0</v>
      </c>
      <c r="G27" s="18">
        <f t="shared" si="4"/>
        <v>0</v>
      </c>
      <c r="H27" s="18">
        <v>589914730</v>
      </c>
      <c r="I27" s="18">
        <f t="shared" si="5"/>
        <v>157.32742240776741</v>
      </c>
      <c r="J27" s="8" t="s">
        <v>39</v>
      </c>
      <c r="K27" s="18">
        <v>589914730</v>
      </c>
      <c r="L27" s="18"/>
      <c r="M27" s="18">
        <f>K27+L27</f>
        <v>589914730</v>
      </c>
      <c r="N27" s="18">
        <f t="shared" si="6"/>
        <v>173.25400324892337</v>
      </c>
    </row>
    <row r="28" spans="1:14" s="8" customFormat="1" ht="15.75">
      <c r="A28" s="18"/>
      <c r="B28" s="18">
        <f t="shared" si="2"/>
        <v>0</v>
      </c>
      <c r="C28" s="21"/>
      <c r="D28" s="18"/>
      <c r="E28" s="18"/>
      <c r="F28" s="18">
        <f t="shared" si="3"/>
        <v>0</v>
      </c>
      <c r="G28" s="18">
        <f t="shared" si="4"/>
        <v>0</v>
      </c>
      <c r="H28" s="18">
        <v>35258234</v>
      </c>
      <c r="I28" s="18">
        <f t="shared" si="5"/>
        <v>9.403201499765748</v>
      </c>
      <c r="J28" s="8" t="s">
        <v>40</v>
      </c>
      <c r="K28" s="18">
        <v>35258234</v>
      </c>
      <c r="L28" s="18"/>
      <c r="M28" s="18">
        <f>K28-L28</f>
        <v>35258234</v>
      </c>
      <c r="N28" s="18">
        <f t="shared" si="6"/>
        <v>10.355107064350303</v>
      </c>
    </row>
    <row r="29" spans="1:14" s="8" customFormat="1" ht="15.75">
      <c r="A29" s="18"/>
      <c r="B29" s="18">
        <f t="shared" si="2"/>
        <v>0</v>
      </c>
      <c r="D29" s="18">
        <v>0</v>
      </c>
      <c r="E29" s="18"/>
      <c r="F29" s="18">
        <f t="shared" si="3"/>
        <v>0</v>
      </c>
      <c r="G29" s="18">
        <f t="shared" si="4"/>
        <v>0</v>
      </c>
      <c r="H29" s="18"/>
      <c r="I29" s="18">
        <f t="shared" si="5"/>
        <v>0</v>
      </c>
      <c r="J29" s="21"/>
      <c r="K29" s="18"/>
      <c r="L29" s="18"/>
      <c r="M29" s="18"/>
      <c r="N29" s="18">
        <f t="shared" si="6"/>
        <v>0</v>
      </c>
    </row>
    <row r="30" spans="1:14" s="8" customFormat="1" ht="15.75">
      <c r="A30" s="18"/>
      <c r="B30" s="18">
        <f t="shared" si="2"/>
        <v>0</v>
      </c>
      <c r="C30" s="24"/>
      <c r="D30" s="18"/>
      <c r="E30" s="18"/>
      <c r="F30" s="18">
        <f t="shared" si="3"/>
        <v>0</v>
      </c>
      <c r="G30" s="18">
        <f t="shared" si="4"/>
        <v>0</v>
      </c>
      <c r="H30" s="14">
        <f>SUM(H32:H33)</f>
        <v>-819499671</v>
      </c>
      <c r="I30" s="14">
        <f t="shared" si="5"/>
        <v>-218.55662241633365</v>
      </c>
      <c r="J30" s="31" t="s">
        <v>52</v>
      </c>
      <c r="K30" s="14">
        <f>K32+K33</f>
        <v>-853823199</v>
      </c>
      <c r="L30" s="14"/>
      <c r="M30" s="14">
        <f>K30+L30</f>
        <v>-853823199</v>
      </c>
      <c r="N30" s="14">
        <f t="shared" si="6"/>
        <v>-250.76215217333555</v>
      </c>
    </row>
    <row r="31" spans="4:14" s="8" customFormat="1" ht="15.75">
      <c r="D31" s="23"/>
      <c r="E31" s="23"/>
      <c r="F31" s="14">
        <f>D31-E31</f>
        <v>0</v>
      </c>
      <c r="G31" s="14">
        <f t="shared" si="4"/>
        <v>0</v>
      </c>
      <c r="H31" s="18"/>
      <c r="I31" s="18">
        <f t="shared" si="5"/>
        <v>0</v>
      </c>
      <c r="J31" s="21"/>
      <c r="K31" s="18"/>
      <c r="L31" s="18"/>
      <c r="M31" s="18"/>
      <c r="N31" s="18">
        <f t="shared" si="6"/>
        <v>0</v>
      </c>
    </row>
    <row r="32" spans="4:14" s="8" customFormat="1" ht="15.75">
      <c r="D32" s="18" t="s">
        <v>8</v>
      </c>
      <c r="E32" s="18"/>
      <c r="F32" s="18"/>
      <c r="G32" s="18">
        <f t="shared" si="4"/>
        <v>0</v>
      </c>
      <c r="H32" s="18">
        <v>-755380</v>
      </c>
      <c r="I32" s="18">
        <f t="shared" si="5"/>
        <v>-0.2014562144233614</v>
      </c>
      <c r="J32" s="24" t="s">
        <v>53</v>
      </c>
      <c r="K32" s="18">
        <v>-34323528</v>
      </c>
      <c r="L32" s="18"/>
      <c r="M32" s="18">
        <f>K32-L32</f>
        <v>-34323528</v>
      </c>
      <c r="N32" s="18">
        <f t="shared" si="6"/>
        <v>-10.080590175509794</v>
      </c>
    </row>
    <row r="33" spans="4:14" s="8" customFormat="1" ht="15.75">
      <c r="D33" s="18"/>
      <c r="E33" s="18"/>
      <c r="F33" s="18">
        <f>D33-E33</f>
        <v>0</v>
      </c>
      <c r="G33" s="18">
        <f t="shared" si="4"/>
        <v>0</v>
      </c>
      <c r="H33" s="18">
        <v>-818744291</v>
      </c>
      <c r="I33" s="18">
        <f t="shared" si="5"/>
        <v>-218.35516620191032</v>
      </c>
      <c r="J33" s="21" t="s">
        <v>41</v>
      </c>
      <c r="K33" s="18">
        <v>-819499671</v>
      </c>
      <c r="L33" s="18"/>
      <c r="M33" s="18">
        <f>K33+L33</f>
        <v>-819499671</v>
      </c>
      <c r="N33" s="18">
        <f t="shared" si="6"/>
        <v>-240.68156199782575</v>
      </c>
    </row>
    <row r="34" spans="1:7" s="8" customFormat="1" ht="15.75">
      <c r="A34" s="18">
        <v>0</v>
      </c>
      <c r="B34" s="18">
        <f>+A34/+A$46*100</f>
        <v>0</v>
      </c>
      <c r="D34" s="18"/>
      <c r="E34" s="18"/>
      <c r="F34" s="18">
        <f>D34-E34</f>
        <v>0</v>
      </c>
      <c r="G34" s="18">
        <f t="shared" si="4"/>
        <v>0</v>
      </c>
    </row>
    <row r="35" spans="1:14" s="8" customFormat="1" ht="15.75">
      <c r="A35" s="18"/>
      <c r="B35" s="18"/>
      <c r="C35" s="21"/>
      <c r="D35" s="18"/>
      <c r="E35" s="18"/>
      <c r="F35" s="18"/>
      <c r="G35" s="18">
        <f t="shared" si="4"/>
        <v>0</v>
      </c>
      <c r="H35" s="18"/>
      <c r="I35" s="18"/>
      <c r="J35" s="21"/>
      <c r="K35" s="18"/>
      <c r="L35" s="18"/>
      <c r="M35" s="18"/>
      <c r="N35" s="18"/>
    </row>
    <row r="36" spans="8:14" s="8" customFormat="1" ht="15.75">
      <c r="H36" s="18"/>
      <c r="I36" s="18"/>
      <c r="J36" s="21"/>
      <c r="K36" s="18"/>
      <c r="L36" s="18"/>
      <c r="M36" s="18"/>
      <c r="N36" s="18"/>
    </row>
    <row r="37" spans="8:14" s="8" customFormat="1" ht="15.75">
      <c r="H37" s="19"/>
      <c r="I37" s="18"/>
      <c r="J37" s="1"/>
      <c r="K37" s="19"/>
      <c r="L37" s="19"/>
      <c r="M37" s="19"/>
      <c r="N37" s="18"/>
    </row>
    <row r="38" spans="8:14" s="8" customFormat="1" ht="15.75">
      <c r="H38" s="18"/>
      <c r="I38" s="18"/>
      <c r="K38" s="18"/>
      <c r="L38" s="18"/>
      <c r="M38" s="18"/>
      <c r="N38" s="18"/>
    </row>
    <row r="39" spans="8:14" s="8" customFormat="1" ht="15.75">
      <c r="H39" s="18"/>
      <c r="I39" s="18"/>
      <c r="K39" s="18"/>
      <c r="L39" s="18"/>
      <c r="M39" s="18"/>
      <c r="N39" s="18"/>
    </row>
    <row r="40" spans="1:14" s="8" customFormat="1" ht="15.75">
      <c r="A40" s="18"/>
      <c r="B40" s="18"/>
      <c r="D40" s="18"/>
      <c r="E40" s="18"/>
      <c r="F40" s="18"/>
      <c r="G40" s="18"/>
      <c r="H40" s="18"/>
      <c r="I40" s="18"/>
      <c r="K40" s="18"/>
      <c r="L40" s="18"/>
      <c r="M40" s="18"/>
      <c r="N40" s="18"/>
    </row>
    <row r="41" spans="1:14" s="8" customFormat="1" ht="15.75">
      <c r="A41" s="18"/>
      <c r="B41" s="18"/>
      <c r="D41" s="18"/>
      <c r="E41" s="18"/>
      <c r="F41" s="18"/>
      <c r="G41" s="18"/>
      <c r="H41" s="18"/>
      <c r="I41" s="18"/>
      <c r="K41" s="18"/>
      <c r="L41" s="18"/>
      <c r="M41" s="18"/>
      <c r="N41" s="18"/>
    </row>
    <row r="42" spans="1:14" s="8" customFormat="1" ht="15.75">
      <c r="A42" s="18"/>
      <c r="B42" s="18"/>
      <c r="D42" s="18"/>
      <c r="E42" s="18"/>
      <c r="F42" s="18"/>
      <c r="G42" s="18"/>
      <c r="H42" s="18"/>
      <c r="I42" s="18"/>
      <c r="K42" s="18"/>
      <c r="L42" s="18"/>
      <c r="M42" s="18"/>
      <c r="N42" s="18"/>
    </row>
    <row r="43" spans="1:14" s="8" customFormat="1" ht="15.75">
      <c r="A43" s="18"/>
      <c r="B43" s="18"/>
      <c r="D43" s="18"/>
      <c r="E43" s="18"/>
      <c r="F43" s="18"/>
      <c r="G43" s="18">
        <f>+F43/+F$46*100</f>
        <v>0</v>
      </c>
      <c r="H43" s="18"/>
      <c r="I43" s="18"/>
      <c r="K43" s="18"/>
      <c r="L43" s="18"/>
      <c r="M43" s="18"/>
      <c r="N43" s="18"/>
    </row>
    <row r="44" spans="1:14" s="8" customFormat="1" ht="15.75">
      <c r="A44" s="18"/>
      <c r="B44" s="18"/>
      <c r="D44" s="18"/>
      <c r="E44" s="18"/>
      <c r="F44" s="18"/>
      <c r="G44" s="18">
        <f>+F44/+F$46*100</f>
        <v>0</v>
      </c>
      <c r="H44" s="25"/>
      <c r="I44" s="25"/>
      <c r="J44" s="26"/>
      <c r="K44" s="25"/>
      <c r="L44" s="25"/>
      <c r="M44" s="25"/>
      <c r="N44" s="25"/>
    </row>
    <row r="45" spans="1:14" s="8" customFormat="1" ht="15.75">
      <c r="A45" s="18"/>
      <c r="B45" s="18"/>
      <c r="D45" s="18"/>
      <c r="E45" s="18"/>
      <c r="F45" s="18"/>
      <c r="G45" s="18">
        <f>+F45/+F$46*100</f>
        <v>0</v>
      </c>
      <c r="H45" s="18"/>
      <c r="I45" s="18"/>
      <c r="J45" s="18"/>
      <c r="K45" s="18"/>
      <c r="L45" s="18"/>
      <c r="M45" s="18"/>
      <c r="N45" s="18"/>
    </row>
    <row r="46" spans="1:14" s="8" customFormat="1" ht="15.75">
      <c r="A46" s="50">
        <f>A6</f>
        <v>374959890</v>
      </c>
      <c r="B46" s="51">
        <v>100</v>
      </c>
      <c r="C46" s="52" t="s">
        <v>3</v>
      </c>
      <c r="D46" s="50">
        <f>D6</f>
        <v>340491255</v>
      </c>
      <c r="E46" s="50"/>
      <c r="F46" s="50">
        <f>D46-E46</f>
        <v>340491255</v>
      </c>
      <c r="G46" s="51">
        <v>100</v>
      </c>
      <c r="H46" s="50">
        <f>H6+H23</f>
        <v>374959890</v>
      </c>
      <c r="I46" s="51">
        <v>100</v>
      </c>
      <c r="J46" s="53" t="s">
        <v>42</v>
      </c>
      <c r="K46" s="50">
        <f>K6+K23</f>
        <v>340491255</v>
      </c>
      <c r="L46" s="50"/>
      <c r="M46" s="50">
        <f>M6+M23</f>
        <v>340491255</v>
      </c>
      <c r="N46" s="51">
        <v>100</v>
      </c>
    </row>
    <row r="47" s="28" customFormat="1" ht="14.25">
      <c r="A47" s="27"/>
    </row>
    <row r="48" s="28" customFormat="1" ht="14.25">
      <c r="A48" s="27"/>
    </row>
    <row r="49" spans="1:7" s="29" customFormat="1" ht="15.75">
      <c r="A49" s="18"/>
      <c r="B49" s="18"/>
      <c r="C49" s="18"/>
      <c r="D49" s="18"/>
      <c r="E49" s="18"/>
      <c r="F49" s="18"/>
      <c r="G49" s="18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2005-04-02T09:31:21Z</cp:lastPrinted>
  <dcterms:created xsi:type="dcterms:W3CDTF">1997-10-15T09:26:55Z</dcterms:created>
  <dcterms:modified xsi:type="dcterms:W3CDTF">2005-04-21T11:28:16Z</dcterms:modified>
  <cp:category/>
  <cp:version/>
  <cp:contentType/>
  <cp:contentStatus/>
</cp:coreProperties>
</file>