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85" windowHeight="8535" activeTab="0"/>
  </bookViews>
  <sheets>
    <sheet name="表5國資" sheetId="1" r:id="rId1"/>
  </sheets>
  <externalReferences>
    <externalReference r:id="rId4"/>
    <externalReference r:id="rId5"/>
    <externalReference r:id="rId6"/>
  </externalReferences>
  <definedNames>
    <definedName name="\a">#REF!</definedName>
    <definedName name="\e">'[2]主管明細'!#REF!</definedName>
    <definedName name="\q">#REF!</definedName>
    <definedName name="\w">#REF!</definedName>
    <definedName name="_2">#REF!</definedName>
    <definedName name="_Fill" hidden="1">#REF!</definedName>
    <definedName name="_Parse_Out" hidden="1">#REF!</definedName>
    <definedName name="A">#REF!</definedName>
    <definedName name="A1_">#REF!</definedName>
    <definedName name="B">#REF!</definedName>
    <definedName name="BECAUSE">#REF!</definedName>
    <definedName name="C_">#REF!</definedName>
    <definedName name="D">#REF!</definedName>
    <definedName name="NAME">'[3]機關明細'!#REF!</definedName>
    <definedName name="_xlnm.Print_Area" localSheetId="0">'表5國資'!$A$1:$I$35</definedName>
    <definedName name="Print_Area_MI">#REF!</definedName>
    <definedName name="_xlnm.Print_Titles" localSheetId="0">'表5國資'!$1:$4</definedName>
    <definedName name="TT">#REF!</definedName>
  </definedNames>
  <calcPr fullCalcOnLoad="1"/>
</workbook>
</file>

<file path=xl/sharedStrings.xml><?xml version="1.0" encoding="utf-8"?>
<sst xmlns="http://schemas.openxmlformats.org/spreadsheetml/2006/main" count="46" uniqueCount="46">
  <si>
    <t>單位：百萬元</t>
  </si>
  <si>
    <t>合           計</t>
  </si>
  <si>
    <t>行政院主管</t>
  </si>
  <si>
    <t xml:space="preserve">  1.中央銀行</t>
  </si>
  <si>
    <t>經濟部主管</t>
  </si>
  <si>
    <t>財政部主管</t>
  </si>
  <si>
    <t xml:space="preserve"> </t>
  </si>
  <si>
    <t>交通部主管</t>
  </si>
  <si>
    <t>國軍退除役官兵輔導委員會主管</t>
  </si>
  <si>
    <t>勞工委員會主管</t>
  </si>
  <si>
    <t>99年度營業基金（國營事業）截至99年6月底固定資產投資計畫執行情形</t>
  </si>
  <si>
    <r>
      <t>主</t>
    </r>
    <r>
      <rPr>
        <sz val="17"/>
        <color indexed="8"/>
        <rFont val="Times New Roman"/>
        <family val="1"/>
      </rPr>
      <t xml:space="preserve"> </t>
    </r>
    <r>
      <rPr>
        <sz val="17"/>
        <color indexed="8"/>
        <rFont val="標楷體"/>
        <family val="4"/>
      </rPr>
      <t>管</t>
    </r>
    <r>
      <rPr>
        <sz val="17"/>
        <color indexed="8"/>
        <rFont val="Times New Roman"/>
        <family val="1"/>
      </rPr>
      <t xml:space="preserve"> </t>
    </r>
    <r>
      <rPr>
        <sz val="17"/>
        <color indexed="8"/>
        <rFont val="標楷體"/>
        <family val="4"/>
      </rPr>
      <t>機</t>
    </r>
    <r>
      <rPr>
        <sz val="17"/>
        <color indexed="8"/>
        <rFont val="Times New Roman"/>
        <family val="1"/>
      </rPr>
      <t xml:space="preserve"> </t>
    </r>
    <r>
      <rPr>
        <sz val="17"/>
        <color indexed="8"/>
        <rFont val="標楷體"/>
        <family val="4"/>
      </rPr>
      <t>關</t>
    </r>
    <r>
      <rPr>
        <sz val="17"/>
        <color indexed="8"/>
        <rFont val="Times New Roman"/>
        <family val="1"/>
      </rPr>
      <t xml:space="preserve"> </t>
    </r>
    <r>
      <rPr>
        <sz val="17"/>
        <color indexed="8"/>
        <rFont val="標楷體"/>
        <family val="4"/>
      </rPr>
      <t>及</t>
    </r>
    <r>
      <rPr>
        <sz val="17"/>
        <color indexed="8"/>
        <rFont val="Times New Roman"/>
        <family val="1"/>
      </rPr>
      <t xml:space="preserve"> </t>
    </r>
    <r>
      <rPr>
        <sz val="17"/>
        <color indexed="8"/>
        <rFont val="標楷體"/>
        <family val="4"/>
      </rPr>
      <t>國</t>
    </r>
    <r>
      <rPr>
        <sz val="17"/>
        <color indexed="8"/>
        <rFont val="Times New Roman"/>
        <family val="1"/>
      </rPr>
      <t xml:space="preserve"> </t>
    </r>
    <r>
      <rPr>
        <sz val="17"/>
        <color indexed="8"/>
        <rFont val="標楷體"/>
        <family val="4"/>
      </rPr>
      <t>營</t>
    </r>
    <r>
      <rPr>
        <sz val="17"/>
        <color indexed="8"/>
        <rFont val="Times New Roman"/>
        <family val="1"/>
      </rPr>
      <t xml:space="preserve"> </t>
    </r>
    <r>
      <rPr>
        <sz val="17"/>
        <color indexed="8"/>
        <rFont val="標楷體"/>
        <family val="4"/>
      </rPr>
      <t>事</t>
    </r>
    <r>
      <rPr>
        <sz val="17"/>
        <color indexed="8"/>
        <rFont val="Times New Roman"/>
        <family val="1"/>
      </rPr>
      <t xml:space="preserve"> </t>
    </r>
    <r>
      <rPr>
        <sz val="17"/>
        <color indexed="8"/>
        <rFont val="標楷體"/>
        <family val="4"/>
      </rPr>
      <t>業</t>
    </r>
    <r>
      <rPr>
        <sz val="17"/>
        <color indexed="8"/>
        <rFont val="Times New Roman"/>
        <family val="1"/>
      </rPr>
      <t xml:space="preserve"> </t>
    </r>
    <r>
      <rPr>
        <sz val="17"/>
        <color indexed="8"/>
        <rFont val="標楷體"/>
        <family val="4"/>
      </rPr>
      <t>名</t>
    </r>
    <r>
      <rPr>
        <sz val="17"/>
        <color indexed="8"/>
        <rFont val="Times New Roman"/>
        <family val="1"/>
      </rPr>
      <t xml:space="preserve"> </t>
    </r>
    <r>
      <rPr>
        <sz val="17"/>
        <color indexed="8"/>
        <rFont val="標楷體"/>
        <family val="4"/>
      </rPr>
      <t>稱</t>
    </r>
  </si>
  <si>
    <t>可  支  用  預  算  數</t>
  </si>
  <si>
    <r>
      <t xml:space="preserve">分配預算數
</t>
    </r>
    <r>
      <rPr>
        <sz val="14"/>
        <color indexed="8"/>
        <rFont val="Times New Roman"/>
        <family val="1"/>
      </rPr>
      <t>(5)</t>
    </r>
  </si>
  <si>
    <r>
      <t xml:space="preserve">累計執行數
</t>
    </r>
    <r>
      <rPr>
        <sz val="14"/>
        <color indexed="8"/>
        <rFont val="Times New Roman"/>
        <family val="1"/>
      </rPr>
      <t>(6)</t>
    </r>
  </si>
  <si>
    <r>
      <t xml:space="preserve">占可支用
預算數％
</t>
    </r>
    <r>
      <rPr>
        <sz val="14"/>
        <color indexed="8"/>
        <rFont val="Times New Roman"/>
        <family val="1"/>
      </rPr>
      <t>(7)=(6)/(4)</t>
    </r>
  </si>
  <si>
    <r>
      <t xml:space="preserve">占分配預算
數％
</t>
    </r>
    <r>
      <rPr>
        <sz val="14"/>
        <color indexed="8"/>
        <rFont val="Times New Roman"/>
        <family val="1"/>
      </rPr>
      <t>(8)=(6)/(5)</t>
    </r>
  </si>
  <si>
    <r>
      <t xml:space="preserve">以前年度
保留數
</t>
    </r>
    <r>
      <rPr>
        <sz val="14"/>
        <color indexed="8"/>
        <rFont val="Times New Roman"/>
        <family val="1"/>
      </rPr>
      <t>(1)</t>
    </r>
  </si>
  <si>
    <r>
      <t xml:space="preserve">本年度
預算數
</t>
    </r>
    <r>
      <rPr>
        <sz val="14"/>
        <color indexed="8"/>
        <rFont val="Times New Roman"/>
        <family val="1"/>
      </rPr>
      <t>(2)</t>
    </r>
  </si>
  <si>
    <r>
      <t xml:space="preserve">本年度奉准
先行辦理數
</t>
    </r>
    <r>
      <rPr>
        <sz val="12"/>
        <color indexed="8"/>
        <rFont val="Times New Roman"/>
        <family val="1"/>
      </rPr>
      <t>(3)</t>
    </r>
  </si>
  <si>
    <r>
      <t>合</t>
    </r>
    <r>
      <rPr>
        <sz val="17"/>
        <color indexed="8"/>
        <rFont val="Times New Roman"/>
        <family val="1"/>
      </rPr>
      <t xml:space="preserve">           </t>
    </r>
    <r>
      <rPr>
        <sz val="17"/>
        <color indexed="8"/>
        <rFont val="標楷體"/>
        <family val="4"/>
      </rPr>
      <t xml:space="preserve">計
</t>
    </r>
    <r>
      <rPr>
        <sz val="14"/>
        <color indexed="8"/>
        <rFont val="Times New Roman"/>
        <family val="1"/>
      </rPr>
      <t>(4)=(1)+(2)+(3)</t>
    </r>
  </si>
  <si>
    <t xml:space="preserve">  2.台灣糖業股份有限公司</t>
  </si>
  <si>
    <r>
      <t xml:space="preserve">  3.台灣中油股份有限公司</t>
    </r>
    <r>
      <rPr>
        <sz val="14"/>
        <color indexed="8"/>
        <rFont val="標楷體"/>
        <family val="4"/>
      </rPr>
      <t>(註1)</t>
    </r>
  </si>
  <si>
    <t xml:space="preserve">  4.台灣電力股份有限公司</t>
  </si>
  <si>
    <t xml:space="preserve">  5.漢翔航空工業股份有限公司</t>
  </si>
  <si>
    <t xml:space="preserve">  6.台灣自來水股份有限公司</t>
  </si>
  <si>
    <t xml:space="preserve">  7.中國輸出入銀行</t>
  </si>
  <si>
    <t xml:space="preserve">  8.中央存款保險股份有限公司</t>
  </si>
  <si>
    <t xml:space="preserve">  9.臺灣金融控股股份有限公司</t>
  </si>
  <si>
    <t xml:space="preserve">  10.臺灣土地銀行股份有限公司</t>
  </si>
  <si>
    <t xml:space="preserve">  11.財政部印刷廠</t>
  </si>
  <si>
    <t xml:space="preserve">  12.臺灣菸酒股份有限公司</t>
  </si>
  <si>
    <t xml:space="preserve">  13.中華郵政股份有限公司</t>
  </si>
  <si>
    <t xml:space="preserve">  14.交通部臺灣鐵路管理局</t>
  </si>
  <si>
    <t xml:space="preserve">  15.交通部基隆港務局</t>
  </si>
  <si>
    <t xml:space="preserve">  16.交通部臺中港務局</t>
  </si>
  <si>
    <t xml:space="preserve">  17.交通部高雄港務局</t>
  </si>
  <si>
    <t xml:space="preserve">  18.交通部花蓮港務局</t>
  </si>
  <si>
    <t xml:space="preserve">  19.榮民工程股份有限公司</t>
  </si>
  <si>
    <t xml:space="preserve">  20.勞工保險局</t>
  </si>
  <si>
    <t>註：1.本表可支用預算數已扣除台灣中油公司奉准提前於上年度先行辦理數38億元。</t>
  </si>
  <si>
    <t>　　2.本表數據係以新臺幣百萬元為單位及經四捨五入處理後列計，若有數據但未達百萬元者，則以”-“符號表示；另百分比欄位係以採計至元為單位核算，未達1％者，則以"0"表示。　</t>
  </si>
  <si>
    <t xml:space="preserve">    3.99年度附屬單位預算截至6月底尚未完成法定程序，本表本年度預算數據暫以行政院預算案數據表達。</t>
  </si>
  <si>
    <t xml:space="preserve">  </t>
  </si>
  <si>
    <t xml:space="preserve">      </t>
  </si>
  <si>
    <t xml:space="preserve">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</si>
</sst>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General_)"/>
    <numFmt numFmtId="177" formatCode="0.00_)"/>
    <numFmt numFmtId="178" formatCode="#,##0_ "/>
    <numFmt numFmtId="179" formatCode="_(* #,##0_);_(* \(#,##0\);_(* &quot;-&quot;_);_(@_)"/>
    <numFmt numFmtId="180" formatCode="_(&quot;$&quot;* #,##0.00_);_(&quot;$&quot;* \(#,##0.00\);_(&quot;$&quot;* &quot;-&quot;??_);_(@_)"/>
    <numFmt numFmtId="181" formatCode="_(* #,##0.00_);_(* \(#,##0.00\);_(* &quot;-&quot;??_);_(@_)"/>
    <numFmt numFmtId="182" formatCode="#,###"/>
    <numFmt numFmtId="183" formatCode="_-* #,##0\ \ \ \ _-;\-* #,##0_-;_-* &quot;-&quot;\ \ \ \ _-;_-@_-"/>
    <numFmt numFmtId="184" formatCode="_-* #,##0\ \ \ _-;\-* #,##0_-;_-* &quot;-  &quot;_-;_-@_-"/>
    <numFmt numFmtId="185" formatCode="_-* #,##0\ \ \ _-;\-\ #,##0\ \ \ _-;_-* &quot;-   &quot;_-;_-@_-"/>
    <numFmt numFmtId="186" formatCode="_-* #,##0\ \ \ _-;\-* #,##0_-;_-* &quot;-    &quot;_-;_-@_-"/>
    <numFmt numFmtId="187" formatCode="_-* #,##0.0\ \ \ \ _-;\-* #,##0.0_-;_-* &quot;-&quot;\ \ \ \ _-;_-@_-"/>
    <numFmt numFmtId="188" formatCode="_-* #,##0.00\ \ \ \ _-;\-* #,##0.00_-;_-* &quot;-&quot;\ \ \ \ _-;_-@_-"/>
    <numFmt numFmtId="189" formatCode="#,##0.0"/>
    <numFmt numFmtId="190" formatCode="_(* #,##0,,_);_(&quot;–&quot;* #,##0,,_);_(* &quot;&quot;_);_(@_)"/>
    <numFmt numFmtId="191" formatCode="_(* #,##0,,_);_(* &quot;–&quot;\ #,##0,,_);_(* &quot;&quot;_);_(@_)"/>
    <numFmt numFmtId="192" formatCode="#,###_ "/>
    <numFmt numFmtId="193" formatCode="_-* #,##0.0\ \ \ \ _-;\-* #,##0.0_-;_-* &quot;&quot;\ \ \ \ _-;_-@_-"/>
    <numFmt numFmtId="194" formatCode="_-* #,##0.0_-;\-* #,##0.0_-;_-* &quot;-&quot;?_-;_-@_-"/>
  </numFmts>
  <fonts count="33">
    <font>
      <sz val="12"/>
      <name val="新細明體"/>
      <family val="1"/>
    </font>
    <font>
      <sz val="11"/>
      <name val="Times New Roman"/>
      <family val="1"/>
    </font>
    <font>
      <sz val="12"/>
      <name val="Courier"/>
      <family val="3"/>
    </font>
    <font>
      <b/>
      <i/>
      <sz val="16"/>
      <name val="Helv"/>
      <family val="2"/>
    </font>
    <font>
      <sz val="10"/>
      <name val="Arial"/>
      <family val="2"/>
    </font>
    <font>
      <sz val="10"/>
      <color indexed="8"/>
      <name val="ARIAL"/>
      <family val="2"/>
    </font>
    <font>
      <u val="single"/>
      <sz val="12"/>
      <color indexed="36"/>
      <name val="新細明體"/>
      <family val="1"/>
    </font>
    <font>
      <sz val="12"/>
      <name val="Times New Roman"/>
      <family val="1"/>
    </font>
    <font>
      <u val="single"/>
      <sz val="9"/>
      <color indexed="12"/>
      <name val="華康中楷體"/>
      <family val="3"/>
    </font>
    <font>
      <sz val="11"/>
      <name val="標楷體"/>
      <family val="4"/>
    </font>
    <font>
      <sz val="23"/>
      <color indexed="8"/>
      <name val="標楷體"/>
      <family val="4"/>
    </font>
    <font>
      <sz val="15"/>
      <color indexed="8"/>
      <name val="標楷體"/>
      <family val="4"/>
    </font>
    <font>
      <sz val="17"/>
      <color indexed="8"/>
      <name val="Times New Roman"/>
      <family val="1"/>
    </font>
    <font>
      <sz val="17"/>
      <color indexed="8"/>
      <name val="標楷體"/>
      <family val="4"/>
    </font>
    <font>
      <sz val="9"/>
      <name val="細明體"/>
      <family val="3"/>
    </font>
    <font>
      <sz val="17"/>
      <name val="標楷體"/>
      <family val="4"/>
    </font>
    <font>
      <sz val="14"/>
      <color indexed="8"/>
      <name val="Times New Roman"/>
      <family val="1"/>
    </font>
    <font>
      <sz val="12"/>
      <color indexed="8"/>
      <name val="ARIAL"/>
      <family val="2"/>
    </font>
    <font>
      <sz val="12"/>
      <color indexed="8"/>
      <name val="Times New Roman"/>
      <family val="1"/>
    </font>
    <font>
      <b/>
      <sz val="17"/>
      <color indexed="8"/>
      <name val="標楷體"/>
      <family val="4"/>
    </font>
    <font>
      <b/>
      <sz val="17"/>
      <name val="Times New Roman"/>
      <family val="1"/>
    </font>
    <font>
      <b/>
      <sz val="11"/>
      <color indexed="8"/>
      <name val="ARIAL"/>
      <family val="2"/>
    </font>
    <font>
      <sz val="17"/>
      <name val="Times New Roman"/>
      <family val="1"/>
    </font>
    <font>
      <sz val="11"/>
      <color indexed="8"/>
      <name val="Arial"/>
      <family val="2"/>
    </font>
    <font>
      <sz val="14"/>
      <color indexed="8"/>
      <name val="標楷體"/>
      <family val="4"/>
    </font>
    <font>
      <sz val="12"/>
      <name val="標楷體"/>
      <family val="4"/>
    </font>
    <font>
      <b/>
      <sz val="12"/>
      <color indexed="8"/>
      <name val="ARIAL"/>
      <family val="2"/>
    </font>
    <font>
      <sz val="12"/>
      <color indexed="8"/>
      <name val="標楷體"/>
      <family val="4"/>
    </font>
    <font>
      <b/>
      <sz val="12"/>
      <color indexed="8"/>
      <name val="標楷體"/>
      <family val="4"/>
    </font>
    <font>
      <sz val="14"/>
      <name val="標楷體"/>
      <family val="4"/>
    </font>
    <font>
      <sz val="10"/>
      <color indexed="8"/>
      <name val="標楷體"/>
      <family val="4"/>
    </font>
    <font>
      <sz val="13"/>
      <name val="標楷體"/>
      <family val="4"/>
    </font>
    <font>
      <sz val="14"/>
      <color indexed="8"/>
      <name val="ARIAL"/>
      <family val="2"/>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9">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38" fontId="1" fillId="0" borderId="0" applyBorder="0" applyAlignment="0">
      <protection/>
    </xf>
    <xf numFmtId="176" fontId="2" fillId="2" borderId="1" applyNumberFormat="0" applyFont="0" applyFill="0" applyBorder="0">
      <alignment horizontal="center" vertical="center"/>
      <protection/>
    </xf>
    <xf numFmtId="177" fontId="3" fillId="0" borderId="0">
      <alignment/>
      <protection/>
    </xf>
    <xf numFmtId="0" fontId="4" fillId="0" borderId="0">
      <alignment/>
      <protection/>
    </xf>
    <xf numFmtId="0" fontId="5" fillId="0" borderId="0">
      <alignment vertical="top"/>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7" fillId="0" borderId="0" applyFont="0" applyFill="0" applyBorder="0" applyAlignment="0" applyProtection="0"/>
    <xf numFmtId="0" fontId="8" fillId="0" borderId="0" applyNumberFormat="0" applyFill="0" applyBorder="0" applyAlignment="0" applyProtection="0"/>
  </cellStyleXfs>
  <cellXfs count="41">
    <xf numFmtId="0" fontId="0" fillId="0" borderId="0" xfId="0" applyAlignment="1">
      <alignment/>
    </xf>
    <xf numFmtId="0" fontId="10" fillId="0" borderId="0" xfId="19" applyFont="1" applyFill="1" applyBorder="1" applyAlignment="1">
      <alignment horizontal="center" vertical="top"/>
      <protection/>
    </xf>
    <xf numFmtId="0" fontId="10" fillId="0" borderId="0" xfId="19" applyFont="1" applyFill="1" applyBorder="1" applyAlignment="1">
      <alignment horizontal="center" vertical="top"/>
      <protection/>
    </xf>
    <xf numFmtId="0" fontId="10" fillId="0" borderId="0" xfId="19" applyFont="1" applyFill="1" applyBorder="1" applyAlignment="1">
      <alignment horizontal="center" vertical="top"/>
      <protection/>
    </xf>
    <xf numFmtId="0" fontId="5" fillId="0" borderId="0" xfId="19" applyFill="1">
      <alignment vertical="top"/>
      <protection/>
    </xf>
    <xf numFmtId="0" fontId="11" fillId="0" borderId="0" xfId="19" applyFont="1" applyFill="1" applyBorder="1" applyAlignment="1">
      <alignment horizontal="right"/>
      <protection/>
    </xf>
    <xf numFmtId="0" fontId="13" fillId="0" borderId="2" xfId="19" applyFont="1" applyFill="1" applyBorder="1" applyAlignment="1">
      <alignment horizontal="center" vertical="center"/>
      <protection/>
    </xf>
    <xf numFmtId="0" fontId="15" fillId="0" borderId="1" xfId="20" applyFont="1" applyFill="1" applyBorder="1" applyAlignment="1">
      <alignment horizontal="center" vertical="center" wrapText="1"/>
      <protection/>
    </xf>
    <xf numFmtId="0" fontId="13" fillId="0" borderId="2" xfId="19" applyFont="1" applyFill="1" applyBorder="1" applyAlignment="1">
      <alignment horizontal="center" vertical="center" wrapText="1"/>
      <protection/>
    </xf>
    <xf numFmtId="0" fontId="17" fillId="0" borderId="0" xfId="19" applyFont="1" applyFill="1" applyBorder="1">
      <alignment vertical="top"/>
      <protection/>
    </xf>
    <xf numFmtId="0" fontId="17" fillId="0" borderId="0" xfId="19" applyFont="1" applyFill="1">
      <alignment vertical="top"/>
      <protection/>
    </xf>
    <xf numFmtId="0" fontId="13" fillId="0" borderId="3" xfId="19" applyFont="1" applyFill="1" applyBorder="1" applyAlignment="1">
      <alignment horizontal="center" vertical="center"/>
      <protection/>
    </xf>
    <xf numFmtId="0" fontId="13" fillId="0" borderId="1" xfId="19" applyFont="1" applyFill="1" applyBorder="1" applyAlignment="1">
      <alignment horizontal="center" vertical="center" wrapText="1"/>
      <protection/>
    </xf>
    <xf numFmtId="0" fontId="13" fillId="0" borderId="3" xfId="19" applyFont="1" applyFill="1" applyBorder="1" applyAlignment="1">
      <alignment horizontal="center" vertical="center" wrapText="1"/>
      <protection/>
    </xf>
    <xf numFmtId="0" fontId="19" fillId="0" borderId="1" xfId="19" applyFont="1" applyFill="1" applyBorder="1" applyAlignment="1">
      <alignment vertical="top" wrapText="1"/>
      <protection/>
    </xf>
    <xf numFmtId="41" fontId="20" fillId="0" borderId="1" xfId="20" applyNumberFormat="1" applyFont="1" applyFill="1" applyBorder="1" applyAlignment="1" applyProtection="1" quotePrefix="1">
      <alignment horizontal="right" vertical="center" wrapText="1"/>
      <protection locked="0"/>
    </xf>
    <xf numFmtId="182" fontId="20" fillId="0" borderId="1" xfId="20" applyNumberFormat="1" applyFont="1" applyFill="1" applyBorder="1" applyAlignment="1" applyProtection="1" quotePrefix="1">
      <alignment horizontal="right" vertical="center" wrapText="1"/>
      <protection locked="0"/>
    </xf>
    <xf numFmtId="0" fontId="21" fillId="0" borderId="0" xfId="19" applyFont="1" applyFill="1" applyBorder="1">
      <alignment vertical="top"/>
      <protection/>
    </xf>
    <xf numFmtId="0" fontId="21" fillId="0" borderId="0" xfId="19" applyFont="1" applyFill="1">
      <alignment vertical="top"/>
      <protection/>
    </xf>
    <xf numFmtId="0" fontId="13" fillId="0" borderId="1" xfId="19" applyFont="1" applyFill="1" applyBorder="1" applyAlignment="1">
      <alignment vertical="top" wrapText="1"/>
      <protection/>
    </xf>
    <xf numFmtId="182" fontId="22" fillId="0" borderId="1" xfId="0" applyNumberFormat="1" applyFont="1" applyFill="1" applyBorder="1" applyAlignment="1">
      <alignment horizontal="right" vertical="center"/>
    </xf>
    <xf numFmtId="3" fontId="22" fillId="0" borderId="1" xfId="0" applyNumberFormat="1" applyFont="1" applyFill="1" applyBorder="1" applyAlignment="1">
      <alignment horizontal="right" vertical="center"/>
    </xf>
    <xf numFmtId="41" fontId="22" fillId="0" borderId="1" xfId="20" applyNumberFormat="1" applyFont="1" applyFill="1" applyBorder="1" applyAlignment="1" applyProtection="1" quotePrefix="1">
      <alignment horizontal="right" vertical="center" wrapText="1"/>
      <protection locked="0"/>
    </xf>
    <xf numFmtId="0" fontId="23" fillId="0" borderId="0" xfId="19" applyFont="1" applyFill="1" applyBorder="1">
      <alignment vertical="top"/>
      <protection/>
    </xf>
    <xf numFmtId="0" fontId="23" fillId="0" borderId="0" xfId="19" applyFont="1" applyFill="1">
      <alignment vertical="top"/>
      <protection/>
    </xf>
    <xf numFmtId="182" fontId="22" fillId="0" borderId="1" xfId="20" applyNumberFormat="1" applyFont="1" applyFill="1" applyBorder="1" applyAlignment="1" applyProtection="1" quotePrefix="1">
      <alignment horizontal="right" vertical="center" wrapText="1"/>
      <protection locked="0"/>
    </xf>
    <xf numFmtId="3" fontId="22" fillId="0" borderId="1" xfId="20" applyNumberFormat="1" applyFont="1" applyFill="1" applyBorder="1" applyAlignment="1" applyProtection="1" quotePrefix="1">
      <alignment horizontal="right" vertical="center" wrapText="1"/>
      <protection locked="0"/>
    </xf>
    <xf numFmtId="0" fontId="25" fillId="0" borderId="0" xfId="0" applyFont="1" applyFill="1" applyBorder="1" applyAlignment="1">
      <alignment vertical="top" wrapText="1"/>
    </xf>
    <xf numFmtId="0" fontId="25" fillId="0" borderId="0" xfId="0" applyFont="1" applyFill="1" applyBorder="1" applyAlignment="1">
      <alignment vertical="top"/>
    </xf>
    <xf numFmtId="0" fontId="26" fillId="0" borderId="0" xfId="19" applyFont="1" applyFill="1" applyAlignment="1">
      <alignment/>
      <protection/>
    </xf>
    <xf numFmtId="0" fontId="27" fillId="0" borderId="0" xfId="0" applyFont="1" applyFill="1" applyBorder="1" applyAlignment="1" applyProtection="1">
      <alignment horizontal="justify" vertical="top" wrapText="1"/>
      <protection/>
    </xf>
    <xf numFmtId="0" fontId="27" fillId="0" borderId="0" xfId="0" applyFont="1" applyFill="1" applyBorder="1" applyAlignment="1" applyProtection="1">
      <alignment horizontal="justify" vertical="top" wrapText="1"/>
      <protection/>
    </xf>
    <xf numFmtId="49" fontId="27" fillId="0" borderId="0" xfId="19" applyNumberFormat="1" applyFont="1" applyFill="1" applyBorder="1" applyAlignment="1">
      <alignment horizontal="left" wrapText="1"/>
      <protection/>
    </xf>
    <xf numFmtId="0" fontId="17" fillId="0" borderId="0" xfId="19" applyFont="1" applyFill="1" applyBorder="1" applyAlignment="1">
      <alignment/>
      <protection/>
    </xf>
    <xf numFmtId="49" fontId="29" fillId="0" borderId="0" xfId="0" applyNumberFormat="1" applyFont="1" applyFill="1" applyAlignment="1" applyProtection="1">
      <alignment vertical="top" wrapText="1"/>
      <protection locked="0"/>
    </xf>
    <xf numFmtId="0" fontId="0" fillId="0" borderId="0" xfId="0" applyFill="1" applyAlignment="1">
      <alignment vertical="top" wrapText="1"/>
    </xf>
    <xf numFmtId="0" fontId="0" fillId="0" borderId="0" xfId="0" applyFill="1" applyBorder="1" applyAlignment="1">
      <alignment vertical="top" wrapText="1"/>
    </xf>
    <xf numFmtId="0" fontId="30" fillId="0" borderId="0" xfId="19" applyFont="1" applyFill="1">
      <alignment vertical="top"/>
      <protection/>
    </xf>
    <xf numFmtId="49" fontId="29" fillId="0" borderId="0" xfId="0" applyNumberFormat="1" applyFont="1" applyFill="1" applyAlignment="1" applyProtection="1">
      <alignment/>
      <protection locked="0"/>
    </xf>
    <xf numFmtId="49" fontId="31" fillId="0" borderId="0" xfId="0" applyNumberFormat="1" applyFont="1" applyFill="1" applyAlignment="1" applyProtection="1">
      <alignment/>
      <protection locked="0"/>
    </xf>
    <xf numFmtId="0" fontId="32" fillId="0" borderId="0" xfId="19" applyFont="1" applyFill="1">
      <alignment vertical="top"/>
      <protection/>
    </xf>
  </cellXfs>
  <cellStyles count="29">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eng" xfId="15"/>
    <cellStyle name="lu" xfId="16"/>
    <cellStyle name="Normal - Style1" xfId="17"/>
    <cellStyle name="Normal_Basic Assumptions" xfId="18"/>
    <cellStyle name="一般_九十三第二季--附表(附屬單位)" xfId="19"/>
    <cellStyle name="一般_表五" xfId="20"/>
    <cellStyle name="Comma" xfId="21"/>
    <cellStyle name="Comma [0]" xfId="22"/>
    <cellStyle name="Followed Hyperlink" xfId="23"/>
    <cellStyle name="Percent" xfId="24"/>
    <cellStyle name="Currency" xfId="25"/>
    <cellStyle name="Currency [0]" xfId="26"/>
    <cellStyle name="貨幣[0]_A-DET07" xfId="27"/>
    <cellStyle name="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97&#25910;&#25903;&#26376;&#22577;\&#31435;&#27861;&#38498;&#22577;&#21578;\92month\9209&#38498;&#26371;\9209&#38498;&#26371;--&#19968;&#31185;&#38468;&#34920;hom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34157;&#20809;&#36066;-7452\91MONRH\89month\86DATA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34157;&#20809;&#36066;-7452\91MONRH\89month\86month\86DATA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歲入1"/>
      <sheetName val="主管2,3"/>
      <sheetName val="本+以資本 4,5"/>
      <sheetName val="追加6"/>
      <sheetName val="追加"/>
      <sheetName val="追加(公)"/>
      <sheetName val="追加 (原)"/>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86年度總表"/>
      <sheetName val="主管明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7月執行總表"/>
      <sheetName val="主管明細"/>
      <sheetName val="機關明細"/>
      <sheetName val="85年度總表無以前"/>
      <sheetName val="85年度執行總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8"/>
  <sheetViews>
    <sheetView showGridLines="0" tabSelected="1" showOutlineSymbols="0" zoomScale="75" zoomScaleNormal="75" zoomScaleSheetLayoutView="75" workbookViewId="0" topLeftCell="A1">
      <pane xSplit="1" ySplit="4" topLeftCell="B5" activePane="bottomRight" state="frozen"/>
      <selection pane="topLeft" activeCell="I16" sqref="I16"/>
      <selection pane="topRight" activeCell="I16" sqref="I16"/>
      <selection pane="bottomLeft" activeCell="I16" sqref="I16"/>
      <selection pane="bottomRight" activeCell="I31" sqref="I31"/>
    </sheetView>
  </sheetViews>
  <sheetFormatPr defaultColWidth="9.00390625" defaultRowHeight="12.75" customHeight="1"/>
  <cols>
    <col min="1" max="1" width="47.875" style="4" customWidth="1"/>
    <col min="2" max="2" width="16.25390625" style="4" customWidth="1"/>
    <col min="3" max="3" width="15.375" style="4" customWidth="1"/>
    <col min="4" max="4" width="17.875" style="4" customWidth="1"/>
    <col min="5" max="5" width="16.875" style="4" customWidth="1"/>
    <col min="6" max="6" width="18.50390625" style="4" customWidth="1"/>
    <col min="7" max="7" width="18.625" style="4" customWidth="1"/>
    <col min="8" max="8" width="14.75390625" style="4" customWidth="1"/>
    <col min="9" max="9" width="16.625" style="4" customWidth="1"/>
    <col min="10" max="16384" width="5.875" style="4" customWidth="1"/>
  </cols>
  <sheetData>
    <row r="1" spans="1:9" ht="36.75" customHeight="1">
      <c r="A1" s="1" t="s">
        <v>10</v>
      </c>
      <c r="B1" s="2"/>
      <c r="C1" s="2"/>
      <c r="D1" s="2"/>
      <c r="E1" s="2"/>
      <c r="F1" s="2"/>
      <c r="G1" s="2"/>
      <c r="H1" s="2"/>
      <c r="I1" s="3"/>
    </row>
    <row r="2" ht="20.25" customHeight="1">
      <c r="I2" s="5" t="s">
        <v>0</v>
      </c>
    </row>
    <row r="3" spans="1:10" s="10" customFormat="1" ht="29.25" customHeight="1">
      <c r="A3" s="6" t="s">
        <v>11</v>
      </c>
      <c r="B3" s="7" t="s">
        <v>12</v>
      </c>
      <c r="C3" s="7"/>
      <c r="D3" s="7"/>
      <c r="E3" s="7"/>
      <c r="F3" s="8" t="s">
        <v>13</v>
      </c>
      <c r="G3" s="8" t="s">
        <v>14</v>
      </c>
      <c r="H3" s="8" t="s">
        <v>15</v>
      </c>
      <c r="I3" s="8" t="s">
        <v>16</v>
      </c>
      <c r="J3" s="9"/>
    </row>
    <row r="4" spans="1:10" s="10" customFormat="1" ht="72" customHeight="1">
      <c r="A4" s="11"/>
      <c r="B4" s="12" t="s">
        <v>17</v>
      </c>
      <c r="C4" s="12" t="s">
        <v>18</v>
      </c>
      <c r="D4" s="12" t="s">
        <v>19</v>
      </c>
      <c r="E4" s="12" t="s">
        <v>20</v>
      </c>
      <c r="F4" s="13"/>
      <c r="G4" s="13"/>
      <c r="H4" s="13"/>
      <c r="I4" s="13"/>
      <c r="J4" s="9"/>
    </row>
    <row r="5" spans="1:10" s="18" customFormat="1" ht="30.75" customHeight="1">
      <c r="A5" s="14" t="s">
        <v>1</v>
      </c>
      <c r="B5" s="15">
        <f aca="true" t="shared" si="0" ref="B5:G5">B6+B8+B14+B21+B28+B30</f>
        <v>15214</v>
      </c>
      <c r="C5" s="15">
        <f t="shared" si="0"/>
        <v>244143</v>
      </c>
      <c r="D5" s="16">
        <f t="shared" si="0"/>
        <v>0</v>
      </c>
      <c r="E5" s="15">
        <f t="shared" si="0"/>
        <v>259357</v>
      </c>
      <c r="F5" s="15">
        <f t="shared" si="0"/>
        <v>91114</v>
      </c>
      <c r="G5" s="15">
        <f t="shared" si="0"/>
        <v>89452</v>
      </c>
      <c r="H5" s="15">
        <v>34</v>
      </c>
      <c r="I5" s="15">
        <v>98</v>
      </c>
      <c r="J5" s="17"/>
    </row>
    <row r="6" spans="1:10" s="18" customFormat="1" ht="27.75" customHeight="1">
      <c r="A6" s="14" t="s">
        <v>2</v>
      </c>
      <c r="B6" s="16">
        <f aca="true" t="shared" si="1" ref="B6:G6">B7</f>
        <v>0</v>
      </c>
      <c r="C6" s="16">
        <f t="shared" si="1"/>
        <v>226</v>
      </c>
      <c r="D6" s="16">
        <f t="shared" si="1"/>
        <v>0</v>
      </c>
      <c r="E6" s="16">
        <f t="shared" si="1"/>
        <v>226</v>
      </c>
      <c r="F6" s="15">
        <f t="shared" si="1"/>
        <v>31</v>
      </c>
      <c r="G6" s="15">
        <f t="shared" si="1"/>
        <v>91</v>
      </c>
      <c r="H6" s="15">
        <v>40</v>
      </c>
      <c r="I6" s="15">
        <v>293</v>
      </c>
      <c r="J6" s="17"/>
    </row>
    <row r="7" spans="1:10" s="24" customFormat="1" ht="27.75" customHeight="1">
      <c r="A7" s="19" t="s">
        <v>3</v>
      </c>
      <c r="B7" s="20">
        <v>0</v>
      </c>
      <c r="C7" s="21">
        <f>35+65+126</f>
        <v>226</v>
      </c>
      <c r="D7" s="20">
        <v>0</v>
      </c>
      <c r="E7" s="21">
        <f>SUM(B7:D7)</f>
        <v>226</v>
      </c>
      <c r="F7" s="21">
        <f>19+5+7</f>
        <v>31</v>
      </c>
      <c r="G7" s="22">
        <f>27+7+57</f>
        <v>91</v>
      </c>
      <c r="H7" s="22">
        <v>40</v>
      </c>
      <c r="I7" s="22">
        <v>293</v>
      </c>
      <c r="J7" s="23"/>
    </row>
    <row r="8" spans="1:10" s="18" customFormat="1" ht="27.75" customHeight="1">
      <c r="A8" s="14" t="s">
        <v>4</v>
      </c>
      <c r="B8" s="15">
        <f aca="true" t="shared" si="2" ref="B8:G8">SUM(B9:B13)</f>
        <v>7376</v>
      </c>
      <c r="C8" s="15">
        <f t="shared" si="2"/>
        <v>220079</v>
      </c>
      <c r="D8" s="16">
        <f t="shared" si="2"/>
        <v>0</v>
      </c>
      <c r="E8" s="15">
        <f t="shared" si="2"/>
        <v>227455</v>
      </c>
      <c r="F8" s="15">
        <f t="shared" si="2"/>
        <v>80300</v>
      </c>
      <c r="G8" s="15">
        <f t="shared" si="2"/>
        <v>83219</v>
      </c>
      <c r="H8" s="15">
        <v>37</v>
      </c>
      <c r="I8" s="15">
        <v>104</v>
      </c>
      <c r="J8" s="17"/>
    </row>
    <row r="9" spans="1:10" s="24" customFormat="1" ht="27.75" customHeight="1">
      <c r="A9" s="19" t="s">
        <v>21</v>
      </c>
      <c r="B9" s="21">
        <v>191</v>
      </c>
      <c r="C9" s="21">
        <v>912</v>
      </c>
      <c r="D9" s="20">
        <v>0</v>
      </c>
      <c r="E9" s="21">
        <f>SUM(B9:D9)</f>
        <v>1103</v>
      </c>
      <c r="F9" s="21">
        <v>126</v>
      </c>
      <c r="G9" s="22">
        <v>107</v>
      </c>
      <c r="H9" s="22">
        <v>9.703965933996306</v>
      </c>
      <c r="I9" s="22">
        <v>84.89824866017501</v>
      </c>
      <c r="J9" s="23"/>
    </row>
    <row r="10" spans="1:10" s="24" customFormat="1" ht="27.75" customHeight="1">
      <c r="A10" s="19" t="s">
        <v>22</v>
      </c>
      <c r="B10" s="21">
        <v>818</v>
      </c>
      <c r="C10" s="21">
        <v>39607</v>
      </c>
      <c r="D10" s="20">
        <v>0</v>
      </c>
      <c r="E10" s="21">
        <f>SUM(B10:D10)</f>
        <v>40425</v>
      </c>
      <c r="F10" s="21">
        <v>12894</v>
      </c>
      <c r="G10" s="22">
        <v>12664</v>
      </c>
      <c r="H10" s="22">
        <v>31.32790994042306</v>
      </c>
      <c r="I10" s="22">
        <v>98.22083002944079</v>
      </c>
      <c r="J10" s="23"/>
    </row>
    <row r="11" spans="1:10" s="24" customFormat="1" ht="27.75" customHeight="1">
      <c r="A11" s="19" t="s">
        <v>23</v>
      </c>
      <c r="B11" s="21">
        <v>1196</v>
      </c>
      <c r="C11" s="21">
        <v>161010</v>
      </c>
      <c r="D11" s="20">
        <v>0</v>
      </c>
      <c r="E11" s="21">
        <f>SUM(B11:D11)</f>
        <v>162206</v>
      </c>
      <c r="F11" s="21">
        <v>59551</v>
      </c>
      <c r="G11" s="22">
        <v>64617</v>
      </c>
      <c r="H11" s="22">
        <v>39.83677114324444</v>
      </c>
      <c r="I11" s="22">
        <v>108.50716486374405</v>
      </c>
      <c r="J11" s="23"/>
    </row>
    <row r="12" spans="1:10" s="24" customFormat="1" ht="27.75" customHeight="1">
      <c r="A12" s="19" t="s">
        <v>24</v>
      </c>
      <c r="B12" s="21">
        <v>1530</v>
      </c>
      <c r="C12" s="21">
        <v>270</v>
      </c>
      <c r="D12" s="20">
        <v>0</v>
      </c>
      <c r="E12" s="21">
        <f>SUM(B12:D12)</f>
        <v>1800</v>
      </c>
      <c r="F12" s="21">
        <v>656</v>
      </c>
      <c r="G12" s="22">
        <v>601</v>
      </c>
      <c r="H12" s="22">
        <v>33.385608763411305</v>
      </c>
      <c r="I12" s="22">
        <v>91.53661612006874</v>
      </c>
      <c r="J12" s="23"/>
    </row>
    <row r="13" spans="1:10" s="24" customFormat="1" ht="27.75" customHeight="1">
      <c r="A13" s="19" t="s">
        <v>25</v>
      </c>
      <c r="B13" s="21">
        <v>3641</v>
      </c>
      <c r="C13" s="21">
        <v>18280</v>
      </c>
      <c r="D13" s="20">
        <v>0</v>
      </c>
      <c r="E13" s="21">
        <f>SUM(B13:D13)</f>
        <v>21921</v>
      </c>
      <c r="F13" s="21">
        <v>7073</v>
      </c>
      <c r="G13" s="22">
        <v>5230</v>
      </c>
      <c r="H13" s="22">
        <v>23.856747465153884</v>
      </c>
      <c r="I13" s="22">
        <v>73.93939768398288</v>
      </c>
      <c r="J13" s="23"/>
    </row>
    <row r="14" spans="1:10" s="18" customFormat="1" ht="33" customHeight="1">
      <c r="A14" s="14" t="s">
        <v>5</v>
      </c>
      <c r="B14" s="15">
        <f aca="true" t="shared" si="3" ref="B14:G14">SUM(B15:B20)</f>
        <v>251</v>
      </c>
      <c r="C14" s="15">
        <f t="shared" si="3"/>
        <v>2984</v>
      </c>
      <c r="D14" s="16">
        <f t="shared" si="3"/>
        <v>0</v>
      </c>
      <c r="E14" s="15">
        <f t="shared" si="3"/>
        <v>3235</v>
      </c>
      <c r="F14" s="15">
        <f t="shared" si="3"/>
        <v>1438</v>
      </c>
      <c r="G14" s="15">
        <f t="shared" si="3"/>
        <v>909</v>
      </c>
      <c r="H14" s="15">
        <f>G14/E14*100</f>
        <v>28.09891808346213</v>
      </c>
      <c r="I14" s="15">
        <f>G14/F14*100</f>
        <v>63.212795549374135</v>
      </c>
      <c r="J14" s="17"/>
    </row>
    <row r="15" spans="1:10" s="18" customFormat="1" ht="33" customHeight="1">
      <c r="A15" s="19" t="s">
        <v>26</v>
      </c>
      <c r="B15" s="22"/>
      <c r="C15" s="22">
        <v>8</v>
      </c>
      <c r="D15" s="25"/>
      <c r="E15" s="21">
        <f aca="true" t="shared" si="4" ref="E15:E20">SUM(B15:D15)</f>
        <v>8</v>
      </c>
      <c r="F15" s="22">
        <v>3</v>
      </c>
      <c r="G15" s="22">
        <v>3</v>
      </c>
      <c r="H15" s="22">
        <v>33</v>
      </c>
      <c r="I15" s="22">
        <v>99</v>
      </c>
      <c r="J15" s="17"/>
    </row>
    <row r="16" spans="1:10" s="24" customFormat="1" ht="27.75" customHeight="1">
      <c r="A16" s="19" t="s">
        <v>27</v>
      </c>
      <c r="B16" s="20"/>
      <c r="C16" s="21">
        <v>7</v>
      </c>
      <c r="D16" s="20">
        <v>0</v>
      </c>
      <c r="E16" s="21">
        <f t="shared" si="4"/>
        <v>7</v>
      </c>
      <c r="F16" s="21">
        <v>3</v>
      </c>
      <c r="G16" s="21">
        <v>2</v>
      </c>
      <c r="H16" s="22">
        <v>37</v>
      </c>
      <c r="I16" s="22">
        <v>73</v>
      </c>
      <c r="J16" s="23"/>
    </row>
    <row r="17" spans="1:10" s="24" customFormat="1" ht="27.75" customHeight="1">
      <c r="A17" s="19" t="s">
        <v>28</v>
      </c>
      <c r="B17" s="21">
        <v>107</v>
      </c>
      <c r="C17" s="21">
        <f>2+1090+13+6</f>
        <v>1111</v>
      </c>
      <c r="D17" s="20">
        <v>0</v>
      </c>
      <c r="E17" s="21">
        <f t="shared" si="4"/>
        <v>1218</v>
      </c>
      <c r="F17" s="21">
        <f>1+557+6+4</f>
        <v>568</v>
      </c>
      <c r="G17" s="21">
        <f>399+2+1</f>
        <v>402</v>
      </c>
      <c r="H17" s="22">
        <v>33</v>
      </c>
      <c r="I17" s="22">
        <v>71</v>
      </c>
      <c r="J17" s="23"/>
    </row>
    <row r="18" spans="1:10" s="24" customFormat="1" ht="27.75" customHeight="1">
      <c r="A18" s="19" t="s">
        <v>29</v>
      </c>
      <c r="B18" s="21">
        <f>92</f>
        <v>92</v>
      </c>
      <c r="C18" s="21">
        <f>626+2+21</f>
        <v>649</v>
      </c>
      <c r="D18" s="20">
        <v>0</v>
      </c>
      <c r="E18" s="21">
        <f t="shared" si="4"/>
        <v>741</v>
      </c>
      <c r="F18" s="21">
        <v>284</v>
      </c>
      <c r="G18" s="21">
        <v>193</v>
      </c>
      <c r="H18" s="22">
        <v>26</v>
      </c>
      <c r="I18" s="22">
        <v>68</v>
      </c>
      <c r="J18" s="23"/>
    </row>
    <row r="19" spans="1:10" s="24" customFormat="1" ht="27.75" customHeight="1">
      <c r="A19" s="19" t="s">
        <v>30</v>
      </c>
      <c r="B19" s="21"/>
      <c r="C19" s="21">
        <v>16</v>
      </c>
      <c r="D19" s="20">
        <v>0</v>
      </c>
      <c r="E19" s="21">
        <f t="shared" si="4"/>
        <v>16</v>
      </c>
      <c r="F19" s="21">
        <v>3</v>
      </c>
      <c r="G19" s="21">
        <v>2</v>
      </c>
      <c r="H19" s="26">
        <v>10</v>
      </c>
      <c r="I19" s="22">
        <v>52</v>
      </c>
      <c r="J19" s="23" t="s">
        <v>6</v>
      </c>
    </row>
    <row r="20" spans="1:10" s="24" customFormat="1" ht="27.75" customHeight="1">
      <c r="A20" s="19" t="s">
        <v>31</v>
      </c>
      <c r="B20" s="21">
        <v>52</v>
      </c>
      <c r="C20" s="21">
        <v>1193</v>
      </c>
      <c r="D20" s="20">
        <v>0</v>
      </c>
      <c r="E20" s="21">
        <f t="shared" si="4"/>
        <v>1245</v>
      </c>
      <c r="F20" s="21">
        <v>577</v>
      </c>
      <c r="G20" s="21">
        <v>307</v>
      </c>
      <c r="H20" s="22">
        <v>25</v>
      </c>
      <c r="I20" s="22">
        <v>53</v>
      </c>
      <c r="J20" s="23"/>
    </row>
    <row r="21" spans="1:10" s="18" customFormat="1" ht="28.5" customHeight="1">
      <c r="A21" s="14" t="s">
        <v>7</v>
      </c>
      <c r="B21" s="15">
        <f aca="true" t="shared" si="5" ref="B21:G21">SUM(B22:B27)</f>
        <v>7304</v>
      </c>
      <c r="C21" s="15">
        <f t="shared" si="5"/>
        <v>20809</v>
      </c>
      <c r="D21" s="16">
        <f t="shared" si="5"/>
        <v>0</v>
      </c>
      <c r="E21" s="15">
        <f t="shared" si="5"/>
        <v>28113</v>
      </c>
      <c r="F21" s="15">
        <f t="shared" si="5"/>
        <v>9183</v>
      </c>
      <c r="G21" s="15">
        <f t="shared" si="5"/>
        <v>5087</v>
      </c>
      <c r="H21" s="15">
        <v>18.096623928275722</v>
      </c>
      <c r="I21" s="15">
        <v>55.40060083447125</v>
      </c>
      <c r="J21" s="17"/>
    </row>
    <row r="22" spans="1:10" s="24" customFormat="1" ht="27.75" customHeight="1">
      <c r="A22" s="19" t="s">
        <v>32</v>
      </c>
      <c r="B22" s="21">
        <v>34</v>
      </c>
      <c r="C22" s="21">
        <v>1852</v>
      </c>
      <c r="D22" s="20">
        <v>0</v>
      </c>
      <c r="E22" s="21">
        <f aca="true" t="shared" si="6" ref="E22:E27">SUM(B22:D22)</f>
        <v>1886</v>
      </c>
      <c r="F22" s="21">
        <v>500</v>
      </c>
      <c r="G22" s="21">
        <v>334</v>
      </c>
      <c r="H22" s="22">
        <v>17.730755379826597</v>
      </c>
      <c r="I22" s="22">
        <v>66.89821432509845</v>
      </c>
      <c r="J22" s="23"/>
    </row>
    <row r="23" spans="1:10" s="24" customFormat="1" ht="27.75" customHeight="1">
      <c r="A23" s="19" t="s">
        <v>33</v>
      </c>
      <c r="B23" s="21">
        <v>2665</v>
      </c>
      <c r="C23" s="21">
        <v>10443</v>
      </c>
      <c r="D23" s="20"/>
      <c r="E23" s="21">
        <f t="shared" si="6"/>
        <v>13108</v>
      </c>
      <c r="F23" s="21">
        <v>3979</v>
      </c>
      <c r="G23" s="21">
        <v>2472</v>
      </c>
      <c r="H23" s="22">
        <v>18.855083735215942</v>
      </c>
      <c r="I23" s="22">
        <v>62.11266583010858</v>
      </c>
      <c r="J23" s="23"/>
    </row>
    <row r="24" spans="1:10" s="24" customFormat="1" ht="27.75" customHeight="1">
      <c r="A24" s="19" t="s">
        <v>34</v>
      </c>
      <c r="B24" s="21">
        <v>465</v>
      </c>
      <c r="C24" s="21">
        <v>2303</v>
      </c>
      <c r="D24" s="20">
        <v>0</v>
      </c>
      <c r="E24" s="21">
        <f t="shared" si="6"/>
        <v>2768</v>
      </c>
      <c r="F24" s="21">
        <v>993</v>
      </c>
      <c r="G24" s="21">
        <v>961</v>
      </c>
      <c r="H24" s="22">
        <v>34.73664617414951</v>
      </c>
      <c r="I24" s="22">
        <v>96.80393589484144</v>
      </c>
      <c r="J24" s="23"/>
    </row>
    <row r="25" spans="1:10" s="24" customFormat="1" ht="27.75" customHeight="1">
      <c r="A25" s="19" t="s">
        <v>35</v>
      </c>
      <c r="B25" s="21">
        <v>121</v>
      </c>
      <c r="C25" s="21">
        <v>564</v>
      </c>
      <c r="D25" s="20">
        <v>0</v>
      </c>
      <c r="E25" s="21">
        <f t="shared" si="6"/>
        <v>685</v>
      </c>
      <c r="F25" s="21">
        <v>256</v>
      </c>
      <c r="G25" s="21">
        <v>209</v>
      </c>
      <c r="H25" s="22">
        <v>30.570551082904117</v>
      </c>
      <c r="I25" s="22">
        <v>81.82485694183865</v>
      </c>
      <c r="J25" s="23"/>
    </row>
    <row r="26" spans="1:10" s="24" customFormat="1" ht="27.75" customHeight="1">
      <c r="A26" s="19" t="s">
        <v>36</v>
      </c>
      <c r="B26" s="21">
        <v>4019</v>
      </c>
      <c r="C26" s="21">
        <v>5551</v>
      </c>
      <c r="D26" s="20"/>
      <c r="E26" s="21">
        <f t="shared" si="6"/>
        <v>9570</v>
      </c>
      <c r="F26" s="21">
        <v>3421</v>
      </c>
      <c r="G26" s="21">
        <v>1078</v>
      </c>
      <c r="H26" s="22">
        <v>11.26309232391176</v>
      </c>
      <c r="I26" s="22">
        <v>31.50513429616184</v>
      </c>
      <c r="J26" s="23"/>
    </row>
    <row r="27" spans="1:10" s="24" customFormat="1" ht="27.75" customHeight="1">
      <c r="A27" s="19" t="s">
        <v>37</v>
      </c>
      <c r="B27" s="21"/>
      <c r="C27" s="21">
        <v>96</v>
      </c>
      <c r="D27" s="20">
        <v>0</v>
      </c>
      <c r="E27" s="21">
        <f t="shared" si="6"/>
        <v>96</v>
      </c>
      <c r="F27" s="21">
        <v>34</v>
      </c>
      <c r="G27" s="21">
        <v>33</v>
      </c>
      <c r="H27" s="22">
        <v>34.07712731229597</v>
      </c>
      <c r="I27" s="22">
        <v>97.06790648246546</v>
      </c>
      <c r="J27" s="23"/>
    </row>
    <row r="28" spans="1:10" s="18" customFormat="1" ht="28.5" customHeight="1">
      <c r="A28" s="14" t="s">
        <v>8</v>
      </c>
      <c r="B28" s="15">
        <f aca="true" t="shared" si="7" ref="B28:G28">B29</f>
        <v>4</v>
      </c>
      <c r="C28" s="15">
        <f t="shared" si="7"/>
        <v>33</v>
      </c>
      <c r="D28" s="16">
        <f t="shared" si="7"/>
        <v>0</v>
      </c>
      <c r="E28" s="15">
        <f t="shared" si="7"/>
        <v>37</v>
      </c>
      <c r="F28" s="15">
        <f t="shared" si="7"/>
        <v>19</v>
      </c>
      <c r="G28" s="15">
        <f t="shared" si="7"/>
        <v>2</v>
      </c>
      <c r="H28" s="15">
        <v>6</v>
      </c>
      <c r="I28" s="15">
        <v>11</v>
      </c>
      <c r="J28" s="17"/>
    </row>
    <row r="29" spans="1:10" s="24" customFormat="1" ht="27.75" customHeight="1">
      <c r="A29" s="19" t="s">
        <v>38</v>
      </c>
      <c r="B29" s="22">
        <v>4</v>
      </c>
      <c r="C29" s="21">
        <v>33</v>
      </c>
      <c r="D29" s="20">
        <v>0</v>
      </c>
      <c r="E29" s="21">
        <f>SUM(B29:D29)</f>
        <v>37</v>
      </c>
      <c r="F29" s="21">
        <v>19</v>
      </c>
      <c r="G29" s="22">
        <v>2</v>
      </c>
      <c r="H29" s="21">
        <v>6</v>
      </c>
      <c r="I29" s="22">
        <v>11</v>
      </c>
      <c r="J29" s="23"/>
    </row>
    <row r="30" spans="1:10" s="18" customFormat="1" ht="28.5" customHeight="1">
      <c r="A30" s="14" t="s">
        <v>9</v>
      </c>
      <c r="B30" s="16">
        <f aca="true" t="shared" si="8" ref="B30:G30">B31</f>
        <v>279</v>
      </c>
      <c r="C30" s="16">
        <f t="shared" si="8"/>
        <v>12</v>
      </c>
      <c r="D30" s="16">
        <f t="shared" si="8"/>
        <v>0</v>
      </c>
      <c r="E30" s="16">
        <f t="shared" si="8"/>
        <v>291</v>
      </c>
      <c r="F30" s="15">
        <f t="shared" si="8"/>
        <v>143</v>
      </c>
      <c r="G30" s="15">
        <f t="shared" si="8"/>
        <v>144</v>
      </c>
      <c r="H30" s="15">
        <v>49</v>
      </c>
      <c r="I30" s="15">
        <v>100</v>
      </c>
      <c r="J30" s="17"/>
    </row>
    <row r="31" spans="1:10" s="24" customFormat="1" ht="27.75" customHeight="1">
      <c r="A31" s="19" t="s">
        <v>39</v>
      </c>
      <c r="B31" s="20">
        <v>279</v>
      </c>
      <c r="C31" s="20">
        <v>12</v>
      </c>
      <c r="D31" s="20">
        <v>0</v>
      </c>
      <c r="E31" s="20">
        <f>SUM(B31:D31)</f>
        <v>291</v>
      </c>
      <c r="F31" s="21">
        <v>143</v>
      </c>
      <c r="G31" s="22">
        <v>144</v>
      </c>
      <c r="H31" s="22">
        <v>49</v>
      </c>
      <c r="I31" s="22">
        <v>100</v>
      </c>
      <c r="J31" s="23"/>
    </row>
    <row r="32" spans="1:12" s="29" customFormat="1" ht="18.75" customHeight="1">
      <c r="A32" s="27" t="s">
        <v>40</v>
      </c>
      <c r="B32" s="28"/>
      <c r="C32" s="28"/>
      <c r="D32" s="28"/>
      <c r="E32" s="28"/>
      <c r="F32" s="28"/>
      <c r="G32" s="28"/>
      <c r="H32" s="28"/>
      <c r="I32" s="28"/>
      <c r="J32" s="28"/>
      <c r="K32" s="28"/>
      <c r="L32" s="28"/>
    </row>
    <row r="33" spans="1:12" s="29" customFormat="1" ht="18.75" customHeight="1">
      <c r="A33" s="30" t="s">
        <v>41</v>
      </c>
      <c r="B33" s="30"/>
      <c r="C33" s="30"/>
      <c r="D33" s="30"/>
      <c r="E33" s="30"/>
      <c r="F33" s="30"/>
      <c r="G33" s="30"/>
      <c r="H33" s="30"/>
      <c r="I33" s="30"/>
      <c r="J33" s="30"/>
      <c r="K33" s="30"/>
      <c r="L33" s="31"/>
    </row>
    <row r="34" spans="1:7" s="33" customFormat="1" ht="18" customHeight="1">
      <c r="A34" s="32" t="s">
        <v>42</v>
      </c>
      <c r="B34" s="32"/>
      <c r="C34" s="32"/>
      <c r="D34" s="32"/>
      <c r="E34" s="32"/>
      <c r="F34" s="32"/>
      <c r="G34" s="32"/>
    </row>
    <row r="35" spans="1:9" s="37" customFormat="1" ht="37.5" customHeight="1">
      <c r="A35" s="34" t="s">
        <v>43</v>
      </c>
      <c r="B35" s="34"/>
      <c r="C35" s="34"/>
      <c r="D35" s="34"/>
      <c r="E35" s="34"/>
      <c r="F35" s="35"/>
      <c r="G35" s="35"/>
      <c r="H35" s="35"/>
      <c r="I35" s="36"/>
    </row>
    <row r="36" spans="1:9" s="37" customFormat="1" ht="20.25" customHeight="1">
      <c r="A36" s="38" t="s">
        <v>44</v>
      </c>
      <c r="B36" s="38"/>
      <c r="C36" s="38"/>
      <c r="D36" s="38"/>
      <c r="E36" s="38"/>
      <c r="F36" s="39"/>
      <c r="G36" s="39"/>
      <c r="H36" s="39"/>
      <c r="I36" s="39"/>
    </row>
    <row r="37" spans="1:5" ht="12.75" customHeight="1">
      <c r="A37" s="40"/>
      <c r="B37" s="40"/>
      <c r="C37" s="40"/>
      <c r="D37" s="40"/>
      <c r="E37" s="40"/>
    </row>
    <row r="38" spans="1:5" ht="22.5" customHeight="1">
      <c r="A38" s="40" t="s">
        <v>45</v>
      </c>
      <c r="B38" s="40"/>
      <c r="C38" s="40"/>
      <c r="D38" s="40"/>
      <c r="E38" s="40"/>
    </row>
  </sheetData>
  <mergeCells count="11">
    <mergeCell ref="A35:I35"/>
    <mergeCell ref="B3:E3"/>
    <mergeCell ref="F3:F4"/>
    <mergeCell ref="G3:G4"/>
    <mergeCell ref="I3:I4"/>
    <mergeCell ref="H3:H4"/>
    <mergeCell ref="A34:G34"/>
    <mergeCell ref="A1:I1"/>
    <mergeCell ref="A3:A4"/>
    <mergeCell ref="A32:L32"/>
    <mergeCell ref="A33:L33"/>
  </mergeCells>
  <printOptions horizontalCentered="1"/>
  <pageMargins left="0.35433070866141736" right="0.35433070866141736" top="0.7874015748031497" bottom="0.2755905511811024" header="0.5905511811023623" footer="0.31496062992125984"/>
  <pageSetup firstPageNumber="14" useFirstPageNumber="1" fitToHeight="0" fitToWidth="0" horizontalDpi="600" verticalDpi="600" orientation="landscape" paperSize="9" scale="65" r:id="rId1"/>
  <headerFooter alignWithMargins="0">
    <oddHeader>&amp;L&amp;"標楷體,標準"&amp;24附表&amp;"Times New Roman,標準"5</oddHeader>
    <oddFooter>&amp;C&amp;"Times New Roman,標準"&amp;18&amp;P</oddFooter>
  </headerFooter>
  <rowBreaks count="1" manualBreakCount="1">
    <brk id="2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dgbas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Q108</dc:creator>
  <cp:keywords/>
  <dc:description/>
  <cp:lastModifiedBy>Q108</cp:lastModifiedBy>
  <dcterms:created xsi:type="dcterms:W3CDTF">2010-09-16T02:19:37Z</dcterms:created>
  <dcterms:modified xsi:type="dcterms:W3CDTF">2010-09-16T02:19:48Z</dcterms:modified>
  <cp:category/>
  <cp:version/>
  <cp:contentType/>
  <cp:contentStatus/>
</cp:coreProperties>
</file>