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00" activeTab="0"/>
  </bookViews>
  <sheets>
    <sheet name="平衡表 " sheetId="1" r:id="rId1"/>
    <sheet name="融資本年度" sheetId="2" r:id="rId2"/>
    <sheet name="融資累計表 " sheetId="3" r:id="rId3"/>
    <sheet name="歲入本年度" sheetId="4" r:id="rId4"/>
    <sheet name="歲入累計表" sheetId="5" r:id="rId5"/>
    <sheet name="歲出本年度" sheetId="6" r:id="rId6"/>
    <sheet name="歲出累計表" sheetId="7" r:id="rId7"/>
  </sheets>
  <definedNames>
    <definedName name="_xlnm.Print_Area" localSheetId="0">'平衡表 '!$A$1:$D$30</definedName>
    <definedName name="_xlnm.Print_Area" localSheetId="3">'歲入本年度'!$A$1:$P$63</definedName>
    <definedName name="_xlnm.Print_Area" localSheetId="4">'歲入累計表'!$A$1:$N$63</definedName>
    <definedName name="_xlnm.Print_Area" localSheetId="5">'歲出本年度'!$A$1:$P$175</definedName>
    <definedName name="_xlnm.Print_Area" localSheetId="6">'歲出累計表'!$A$1:$N$169</definedName>
    <definedName name="_xlnm.Print_Area" localSheetId="1">'融資本年度'!$A$1:$K$33</definedName>
    <definedName name="_xlnm.Print_Area" localSheetId="2">'融資累計表 '!$A$1:$J$33</definedName>
    <definedName name="_xlnm.Print_Titles" localSheetId="3">'歲入本年度'!$1:$5</definedName>
    <definedName name="_xlnm.Print_Titles" localSheetId="4">'歲入累計表'!$1:$5</definedName>
    <definedName name="_xlnm.Print_Titles" localSheetId="5">'歲出本年度'!$1:$5</definedName>
    <definedName name="_xlnm.Print_Titles" localSheetId="6">'歲出累計表'!$1:$5</definedName>
  </definedNames>
  <calcPr fullCalcOnLoad="1"/>
</workbook>
</file>

<file path=xl/sharedStrings.xml><?xml version="1.0" encoding="utf-8"?>
<sst xmlns="http://schemas.openxmlformats.org/spreadsheetml/2006/main" count="569" uniqueCount="355">
  <si>
    <t>─本年度部分</t>
  </si>
  <si>
    <t>款</t>
  </si>
  <si>
    <t>項</t>
  </si>
  <si>
    <t>目</t>
  </si>
  <si>
    <t>節</t>
  </si>
  <si>
    <t>　</t>
  </si>
  <si>
    <t>　合　　　　計　</t>
  </si>
  <si>
    <t>執行累計表</t>
  </si>
  <si>
    <t>歲出預算</t>
  </si>
  <si>
    <t>歲出預算數</t>
  </si>
  <si>
    <t>歲出分配數</t>
  </si>
  <si>
    <t>減：經費支出</t>
  </si>
  <si>
    <t>合計</t>
  </si>
  <si>
    <t>平　　衡　　表</t>
  </si>
  <si>
    <t>資力及資產科目</t>
  </si>
  <si>
    <t>負擔及負債科目</t>
  </si>
  <si>
    <t>可支庫款</t>
  </si>
  <si>
    <t>預計支用數</t>
  </si>
  <si>
    <t>暫付款</t>
  </si>
  <si>
    <t>收支調度數</t>
  </si>
  <si>
    <t>實現累計數</t>
  </si>
  <si>
    <t>融資調度</t>
  </si>
  <si>
    <t>全部計畫
未分配預算數</t>
  </si>
  <si>
    <t>公債及賒借收入</t>
  </si>
  <si>
    <t>公債收入</t>
  </si>
  <si>
    <t>賒借收入</t>
  </si>
  <si>
    <t>融資調度執行表</t>
  </si>
  <si>
    <r>
      <t>分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配</t>
    </r>
    <r>
      <rPr>
        <sz val="12"/>
        <rFont val="Arial"/>
        <family val="2"/>
      </rPr>
      <t xml:space="preserve">     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數</t>
    </r>
  </si>
  <si>
    <r>
      <t>原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</si>
  <si>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</si>
  <si>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t>原   預   算   數</t>
  </si>
  <si>
    <t>單位：新臺幣元</t>
  </si>
  <si>
    <t>項　　　　　　目</t>
  </si>
  <si>
    <t>合     　　   計</t>
  </si>
  <si>
    <t>本 年 度 分 配 數</t>
  </si>
  <si>
    <t>以前年度
分配數餘額</t>
  </si>
  <si>
    <t>合    　　   計</t>
  </si>
  <si>
    <t>公債及賒借收入</t>
  </si>
  <si>
    <t xml:space="preserve">    國庫署</t>
  </si>
  <si>
    <t>公債收入</t>
  </si>
  <si>
    <t>賒借收入</t>
  </si>
  <si>
    <t>單位：新臺幣元</t>
  </si>
  <si>
    <t>全         部         計         畫         預         算        數</t>
  </si>
  <si>
    <t>分配累計數</t>
  </si>
  <si>
    <t>合       　　   計</t>
  </si>
  <si>
    <t xml:space="preserve">    國庫署</t>
  </si>
  <si>
    <t>分配累計數</t>
  </si>
  <si>
    <t>保留累計數</t>
  </si>
  <si>
    <t>分配數餘額</t>
  </si>
  <si>
    <t>預計移用以前年度歲計賸餘調節因應數</t>
  </si>
  <si>
    <t xml:space="preserve"> 預 算 增 減 數</t>
  </si>
  <si>
    <r>
      <t>本</t>
    </r>
    <r>
      <rPr>
        <sz val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入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</si>
  <si>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</si>
  <si>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t>分配數餘額</t>
  </si>
  <si>
    <r>
      <t>實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數</t>
    </r>
  </si>
  <si>
    <t>應收累計數</t>
  </si>
  <si>
    <t>合　　　　計　</t>
  </si>
  <si>
    <t>合　　　　計　</t>
  </si>
  <si>
    <t>名　　　稱</t>
  </si>
  <si>
    <t>預 算 增 減 數</t>
  </si>
  <si>
    <t>預計移用以前年度歲計賸餘調節因應數</t>
  </si>
  <si>
    <t>單位：新臺幣元</t>
  </si>
  <si>
    <t>科                                      目</t>
  </si>
  <si>
    <r>
      <t>全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部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計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畫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數</t>
    </r>
  </si>
  <si>
    <r>
      <t>分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配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</si>
  <si>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額</t>
    </r>
  </si>
  <si>
    <t>名　　　稱</t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</si>
  <si>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</si>
  <si>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</si>
  <si>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</si>
  <si>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r>
      <t>實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現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</si>
  <si>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留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數</t>
    </r>
  </si>
  <si>
    <t>單位：新臺幣元</t>
  </si>
  <si>
    <t>科                                      目</t>
  </si>
  <si>
    <t>全       部       計       畫       預       算      數</t>
  </si>
  <si>
    <t>保留累計數</t>
  </si>
  <si>
    <t>歲入預算執行表</t>
  </si>
  <si>
    <t>歲入預算</t>
  </si>
  <si>
    <r>
      <t>本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年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收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入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數</t>
    </r>
  </si>
  <si>
    <t>罰款及賠償收入</t>
  </si>
  <si>
    <t>應收累計數</t>
  </si>
  <si>
    <t>歲入實收數</t>
  </si>
  <si>
    <t>賒借收入預算數</t>
  </si>
  <si>
    <t>公債收入預算數</t>
  </si>
  <si>
    <r>
      <t xml:space="preserve">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增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減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</si>
  <si>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增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減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數</t>
    </r>
  </si>
  <si>
    <r>
      <t>金</t>
    </r>
    <r>
      <rPr>
        <sz val="14"/>
        <rFont val="Times New Roman"/>
        <family val="1"/>
      </rPr>
      <t xml:space="preserve">                </t>
    </r>
    <r>
      <rPr>
        <sz val="14"/>
        <rFont val="新細明體"/>
        <family val="1"/>
      </rPr>
      <t>額</t>
    </r>
  </si>
  <si>
    <r>
      <t>合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　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計</t>
    </r>
  </si>
  <si>
    <r>
      <t>應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收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數</t>
    </r>
  </si>
  <si>
    <t>中央政府莫拉克颱風災後重建特別預算年度會計報告</t>
  </si>
  <si>
    <t>單位：新臺幣元</t>
  </si>
  <si>
    <t>科                                      目</t>
  </si>
  <si>
    <t>全       部       計       畫       預       算      數</t>
  </si>
  <si>
    <t>分配數餘額</t>
  </si>
  <si>
    <t>名　　　稱</t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</si>
  <si>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</si>
  <si>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t>行政院主管</t>
  </si>
  <si>
    <t>金融監督管理委員會</t>
  </si>
  <si>
    <t>社會救助支出</t>
  </si>
  <si>
    <t>文化建設委員會及所屬</t>
  </si>
  <si>
    <t>文化支出</t>
  </si>
  <si>
    <t>社區心靈重建暨培力計畫</t>
  </si>
  <si>
    <t>藝文陪伴暨兒童生活藝術輔導計畫</t>
  </si>
  <si>
    <t>文化資產災後復建計畫</t>
  </si>
  <si>
    <t>小林村文化史料保存與音像記錄計畫</t>
  </si>
  <si>
    <t>重建區原住民部落文創產業發展計畫</t>
  </si>
  <si>
    <t>原住民族委員會</t>
  </si>
  <si>
    <t>民政支出</t>
  </si>
  <si>
    <t>行政支出</t>
  </si>
  <si>
    <t>內政部主管</t>
  </si>
  <si>
    <t>內政部</t>
  </si>
  <si>
    <t>救助業務</t>
  </si>
  <si>
    <t>慰助及安置業務</t>
  </si>
  <si>
    <t>營建署及所屬</t>
  </si>
  <si>
    <t>工業支出</t>
  </si>
  <si>
    <t>家園安置業務</t>
  </si>
  <si>
    <t>警政署及所屬</t>
  </si>
  <si>
    <t>消防署及所屬</t>
  </si>
  <si>
    <t>消防救災業務</t>
  </si>
  <si>
    <t>空中勤務總隊</t>
  </si>
  <si>
    <t>災害預防業務</t>
  </si>
  <si>
    <t>兒童局</t>
  </si>
  <si>
    <t>教育部主管</t>
  </si>
  <si>
    <t>教育部</t>
  </si>
  <si>
    <t>教育支出</t>
  </si>
  <si>
    <t>經濟部主管</t>
  </si>
  <si>
    <t>水利署及所屬</t>
  </si>
  <si>
    <t>農業支出</t>
  </si>
  <si>
    <t>中小企業處</t>
  </si>
  <si>
    <t>其他經濟服務支出</t>
  </si>
  <si>
    <t>中央地質調查所</t>
  </si>
  <si>
    <t>能源局</t>
  </si>
  <si>
    <t>交通部主管</t>
  </si>
  <si>
    <t>交通部</t>
  </si>
  <si>
    <t>交通支出</t>
  </si>
  <si>
    <t>鐵路設施緊急搶修及復建計畫</t>
  </si>
  <si>
    <t>民用航空局</t>
  </si>
  <si>
    <t>觀光局及所屬</t>
  </si>
  <si>
    <t>公路總局及所屬</t>
  </si>
  <si>
    <t>農業委員會主管</t>
  </si>
  <si>
    <t>農業委員會</t>
  </si>
  <si>
    <t>農業災害救助業務</t>
  </si>
  <si>
    <t>農業產業重建業務</t>
  </si>
  <si>
    <t>農業設施復建業務</t>
  </si>
  <si>
    <t>林務局</t>
  </si>
  <si>
    <t>水土保持局</t>
  </si>
  <si>
    <t>水土保持防災與復建</t>
  </si>
  <si>
    <t>農路復建</t>
  </si>
  <si>
    <t>農村聚落規劃與重建</t>
  </si>
  <si>
    <t>林業試驗所</t>
  </si>
  <si>
    <t>試驗林地、崩塌地及林道復建</t>
  </si>
  <si>
    <t>特有生物研究保育中心</t>
  </si>
  <si>
    <t>試驗站聯外道路重建工程</t>
  </si>
  <si>
    <t>漁業署及所屬</t>
  </si>
  <si>
    <t>漁業產業重建暨輔導專案措施計畫</t>
  </si>
  <si>
    <t>動植物防疫檢疫局及所屬</t>
  </si>
  <si>
    <t>受災動物清運消毒緊急防疫計畫</t>
  </si>
  <si>
    <t>農糧作物災害防疫資材整備應變計畫</t>
  </si>
  <si>
    <t>農業金融局</t>
  </si>
  <si>
    <t>各項貸款展延及補助</t>
  </si>
  <si>
    <t>農業信用保證業務</t>
  </si>
  <si>
    <t>農糧署及所屬</t>
  </si>
  <si>
    <t>產業輔導專案措施</t>
  </si>
  <si>
    <t>農糧產業重建</t>
  </si>
  <si>
    <t>勞工委員會主管</t>
  </si>
  <si>
    <t>勞工委員會</t>
  </si>
  <si>
    <t>職業訓練局及所屬</t>
  </si>
  <si>
    <t>國民就業支出</t>
  </si>
  <si>
    <t>衛生署主管</t>
  </si>
  <si>
    <t>衛生署</t>
  </si>
  <si>
    <t>醫療保健支出</t>
  </si>
  <si>
    <t>醫療服務重建及補助計畫</t>
  </si>
  <si>
    <t>疾病管制局</t>
  </si>
  <si>
    <t>預防傳染病流行防疫計畫</t>
  </si>
  <si>
    <t>災後防疫與消毒工作計畫</t>
  </si>
  <si>
    <t>國民健康局</t>
  </si>
  <si>
    <t>預備金</t>
  </si>
  <si>
    <t>其他收入</t>
  </si>
  <si>
    <t>林務局</t>
  </si>
  <si>
    <t>雜項收入</t>
  </si>
  <si>
    <t>其他雜項收入</t>
  </si>
  <si>
    <t>本年度分配數</t>
  </si>
  <si>
    <t>以前年度
分配數餘額</t>
  </si>
  <si>
    <t>合計</t>
  </si>
  <si>
    <t>實現數</t>
  </si>
  <si>
    <t>應付數</t>
  </si>
  <si>
    <t>保留數</t>
  </si>
  <si>
    <t>本年度支出數</t>
  </si>
  <si>
    <t>災民金融、保險貸款補助</t>
  </si>
  <si>
    <t>文化復建業務</t>
  </si>
  <si>
    <t>產業重建業務</t>
  </si>
  <si>
    <t>復建業務</t>
  </si>
  <si>
    <t>災民救助及安置業務</t>
  </si>
  <si>
    <t>災害應變業務</t>
  </si>
  <si>
    <t>國民中小學校園復建</t>
  </si>
  <si>
    <t>災害救助</t>
  </si>
  <si>
    <t>受災企業紓困協助</t>
  </si>
  <si>
    <t>國土保育之地質敏感區調查分析</t>
  </si>
  <si>
    <t>營業基金－臺灣鐵路管理局</t>
  </si>
  <si>
    <t>觀光產業重建計畫</t>
  </si>
  <si>
    <t>公路系統搶修及復建計畫</t>
  </si>
  <si>
    <t>產業紓困業務</t>
  </si>
  <si>
    <t>中央政府莫拉克颱風災後</t>
  </si>
  <si>
    <t>重建特別預算年度會計報告</t>
  </si>
  <si>
    <t>單位：新臺幣元</t>
  </si>
  <si>
    <t>科                                      目</t>
  </si>
  <si>
    <t>全       部       計       畫       預       算      數</t>
  </si>
  <si>
    <t>分配數餘額</t>
  </si>
  <si>
    <t>名　　　稱</t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</si>
  <si>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</si>
  <si>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t>行政院主管</t>
  </si>
  <si>
    <t>金融監督管理委員會</t>
  </si>
  <si>
    <t>社會救助支出</t>
  </si>
  <si>
    <t>災民金融、保險貸款補助</t>
  </si>
  <si>
    <t>文化建設委員會及所屬</t>
  </si>
  <si>
    <t>文化支出</t>
  </si>
  <si>
    <t>文化復建業務</t>
  </si>
  <si>
    <t>社區心靈重建暨培力計畫</t>
  </si>
  <si>
    <t>藝文陪伴暨兒童生活藝術輔導計畫</t>
  </si>
  <si>
    <t>文化資產災後復建計畫</t>
  </si>
  <si>
    <t>小林村文化史料保存與音像記錄計畫</t>
  </si>
  <si>
    <t>產業重建業務</t>
  </si>
  <si>
    <t>重建區原住民部落文創產業發展計畫</t>
  </si>
  <si>
    <t>原住民族委員會</t>
  </si>
  <si>
    <t>民政支出</t>
  </si>
  <si>
    <t>復建業務</t>
  </si>
  <si>
    <t>災民救助及安置業務</t>
  </si>
  <si>
    <t>行政支出</t>
  </si>
  <si>
    <t>內政部主管</t>
  </si>
  <si>
    <t>內政部</t>
  </si>
  <si>
    <t>救助業務</t>
  </si>
  <si>
    <t>慰助及安置業務</t>
  </si>
  <si>
    <t>營建署及所屬</t>
  </si>
  <si>
    <t>工業支出</t>
  </si>
  <si>
    <t>家園安置業務</t>
  </si>
  <si>
    <t>警政署及所屬</t>
  </si>
  <si>
    <t>消防署及所屬</t>
  </si>
  <si>
    <t>災害應變業務</t>
  </si>
  <si>
    <t>消防救災業務</t>
  </si>
  <si>
    <t>空中勤務總隊</t>
  </si>
  <si>
    <t>災害預防業務</t>
  </si>
  <si>
    <t>兒童局</t>
  </si>
  <si>
    <t>教育部主管</t>
  </si>
  <si>
    <t>教育部</t>
  </si>
  <si>
    <t>教育支出</t>
  </si>
  <si>
    <t>國民中小學校園復建</t>
  </si>
  <si>
    <t>經濟部主管</t>
  </si>
  <si>
    <t>水利署及所屬</t>
  </si>
  <si>
    <t>災害救助</t>
  </si>
  <si>
    <t>農業支出</t>
  </si>
  <si>
    <t>中小企業處</t>
  </si>
  <si>
    <t>其他經濟服務支出</t>
  </si>
  <si>
    <t>受災企業紓困協助</t>
  </si>
  <si>
    <t>中央地質調查所</t>
  </si>
  <si>
    <t>國土保育之地質敏感區調查分析</t>
  </si>
  <si>
    <t>能源局</t>
  </si>
  <si>
    <t>交通部主管</t>
  </si>
  <si>
    <t>交通部</t>
  </si>
  <si>
    <t>交通支出</t>
  </si>
  <si>
    <t>營業基金－臺灣鐵路管理局</t>
  </si>
  <si>
    <t>鐵路設施緊急搶修及復建計畫</t>
  </si>
  <si>
    <t>民用航空局</t>
  </si>
  <si>
    <t>觀光局及所屬</t>
  </si>
  <si>
    <t>公路總局及所屬</t>
  </si>
  <si>
    <t>公路系統搶修及復建計畫</t>
  </si>
  <si>
    <t>農業委員會主管</t>
  </si>
  <si>
    <t>農業委員會</t>
  </si>
  <si>
    <t>農業災害救助業務</t>
  </si>
  <si>
    <t>農業產業重建業務</t>
  </si>
  <si>
    <t>農業設施復建業務</t>
  </si>
  <si>
    <t>林務局</t>
  </si>
  <si>
    <t>水土保持局</t>
  </si>
  <si>
    <t>水土保持防災與復建</t>
  </si>
  <si>
    <t>農路復建</t>
  </si>
  <si>
    <t>農村聚落規劃與重建</t>
  </si>
  <si>
    <t>林業試驗所</t>
  </si>
  <si>
    <t>試驗林地、崩塌地及林道復建</t>
  </si>
  <si>
    <t>特有生物研究保育中心</t>
  </si>
  <si>
    <t>試驗站聯外道路重建工程</t>
  </si>
  <si>
    <t>漁業署及所屬</t>
  </si>
  <si>
    <t>漁業產業重建暨輔導專案措施計畫</t>
  </si>
  <si>
    <t>動植物防疫檢疫局及所屬</t>
  </si>
  <si>
    <t>受災動物清運消毒緊急防疫計畫</t>
  </si>
  <si>
    <t>農糧作物災害防疫資材整備應變計畫</t>
  </si>
  <si>
    <t>農業金融局</t>
  </si>
  <si>
    <t>各項貸款展延及補助</t>
  </si>
  <si>
    <t>農業信用保證業務</t>
  </si>
  <si>
    <t>農糧署及所屬</t>
  </si>
  <si>
    <t>產業紓困業務</t>
  </si>
  <si>
    <t>產業輔導專案措施</t>
  </si>
  <si>
    <t>農糧產業重建</t>
  </si>
  <si>
    <t>勞工委員會主管</t>
  </si>
  <si>
    <t>勞工委員會</t>
  </si>
  <si>
    <t>職業訓練局及所屬</t>
  </si>
  <si>
    <t>國民就業支出</t>
  </si>
  <si>
    <t>衛生署主管</t>
  </si>
  <si>
    <t>衛生署</t>
  </si>
  <si>
    <t>醫療保健支出</t>
  </si>
  <si>
    <t>醫療服務重建及補助計畫</t>
  </si>
  <si>
    <t>疾病管制局</t>
  </si>
  <si>
    <t>預防傳染病流行防疫計畫</t>
  </si>
  <si>
    <t>災後防疫與消毒工作計畫</t>
  </si>
  <si>
    <t>國民健康局</t>
  </si>
  <si>
    <t>預備金</t>
  </si>
  <si>
    <t>分配累計數</t>
  </si>
  <si>
    <t>實現累計數</t>
  </si>
  <si>
    <t>應付累計數</t>
  </si>
  <si>
    <t>保留累計數</t>
  </si>
  <si>
    <t>歲入預算數</t>
  </si>
  <si>
    <t>賒借收入</t>
  </si>
  <si>
    <t>國庫結存</t>
  </si>
  <si>
    <t>中華民國 98 年 11 月 20 日</t>
  </si>
  <si>
    <t>歲出預算執行表</t>
  </si>
  <si>
    <t>預計納庫數</t>
  </si>
  <si>
    <t>中央政府莫拉克颱風災後</t>
  </si>
  <si>
    <t>重建特別預算年度會計報告</t>
  </si>
  <si>
    <t>分    配</t>
  </si>
  <si>
    <t>預   算   數</t>
  </si>
  <si>
    <t>災後搶修及復建業務</t>
  </si>
  <si>
    <r>
      <t>保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</si>
  <si>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莫拉克颱風災後重建推動委員會</t>
  </si>
  <si>
    <t>水利設施復建工程</t>
  </si>
  <si>
    <t>農業重建治山防災計畫</t>
  </si>
  <si>
    <r>
      <t>預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 xml:space="preserve">算
</t>
    </r>
    <r>
      <rPr>
        <sz val="12"/>
        <rFont val="新細明體"/>
        <family val="1"/>
      </rPr>
      <t>增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減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數</t>
    </r>
  </si>
  <si>
    <t>水利設施復建工程</t>
  </si>
  <si>
    <t>中華民國 99 年 1 月 1 日</t>
  </si>
  <si>
    <t xml:space="preserve">  至 99 年 12 月 31 日止</t>
  </si>
  <si>
    <t>動產售價</t>
  </si>
  <si>
    <t>財產收入</t>
  </si>
  <si>
    <t>水利署及所屬</t>
  </si>
  <si>
    <t>雜項收入</t>
  </si>
  <si>
    <t>其他雜項收入</t>
  </si>
  <si>
    <t>內政部</t>
  </si>
  <si>
    <t>賠償收入</t>
  </si>
  <si>
    <t>一般賠償收入</t>
  </si>
  <si>
    <t>消防署及所屬</t>
  </si>
  <si>
    <t>空中勤務總隊</t>
  </si>
  <si>
    <t>衛生署</t>
  </si>
  <si>
    <t>疾病管制局</t>
  </si>
  <si>
    <t>國民健康局</t>
  </si>
  <si>
    <t>財產收入</t>
  </si>
  <si>
    <t>財產售價</t>
  </si>
  <si>
    <t>動產售價</t>
  </si>
  <si>
    <t>公債收入</t>
  </si>
  <si>
    <t>天然災害動物死亡處理與疫病控制應變整備計畫</t>
  </si>
  <si>
    <t>註：表列分配累計數業扣除列為準備數100億1,751萬1,325元。</t>
  </si>
  <si>
    <t>註：表列本年度分配數及以前年度分配數餘額業分別扣除列為準備數29億1,188萬7,000元及71億562萬       4,325元。</t>
  </si>
  <si>
    <t xml:space="preserve"> 中華民國99年12月31日</t>
  </si>
  <si>
    <t>歲入分配數</t>
  </si>
  <si>
    <t>歲入納庫數</t>
  </si>
  <si>
    <t>保管款</t>
  </si>
  <si>
    <t>專戶存款</t>
  </si>
  <si>
    <t>代收款</t>
  </si>
  <si>
    <t>保管有價證券</t>
  </si>
  <si>
    <t>應付保管有價證券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</si>
</sst>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-* #,##0.00_-;\-* #,##0.00_-;_ \ \ \-* &quot;-&quot;??_-;_-@_-"/>
    <numFmt numFmtId="186" formatCode="#,##0.00;[Red]\-#,##0.00;&quot;…&quot;"/>
    <numFmt numFmtId="187" formatCode="0.00_);[Red]\(0.00\)"/>
    <numFmt numFmtId="188" formatCode="#,##0.00;[Red]\-#,##0.00;&quot;- &quot;"/>
    <numFmt numFmtId="189" formatCode="_-* #,##0.00_-;\-* #,##0.00_-;_-* &quot;_&quot;"/>
    <numFmt numFmtId="190" formatCode="#,##0.00;[Black]\-#,##0.00;&quot;- &quot;"/>
    <numFmt numFmtId="191" formatCode="#,##0.00;[Black]\-#,##0.00;&quot;…&quot;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6"/>
      <name val="新細明體"/>
      <family val="1"/>
    </font>
    <font>
      <u val="single"/>
      <sz val="12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4"/>
      <name val="華康楷書體W5"/>
      <family val="3"/>
    </font>
    <font>
      <sz val="14"/>
      <name val="華康楷書體W5"/>
      <family val="3"/>
    </font>
    <font>
      <sz val="12"/>
      <name val="細明體"/>
      <family val="3"/>
    </font>
    <font>
      <b/>
      <u val="single"/>
      <sz val="20"/>
      <name val="新細明體"/>
      <family val="1"/>
    </font>
    <font>
      <b/>
      <u val="single"/>
      <sz val="18"/>
      <name val="新細明體"/>
      <family val="1"/>
    </font>
    <font>
      <b/>
      <sz val="11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Times New Roman"/>
      <family val="1"/>
    </font>
    <font>
      <sz val="16"/>
      <name val="新細明體"/>
      <family val="1"/>
    </font>
    <font>
      <b/>
      <u val="single"/>
      <sz val="14"/>
      <name val="新細明體"/>
      <family val="1"/>
    </font>
    <font>
      <b/>
      <sz val="12"/>
      <name val="新細明體"/>
      <family val="1"/>
    </font>
    <font>
      <u val="single"/>
      <sz val="12"/>
      <name val="新細明體"/>
      <family val="1"/>
    </font>
    <font>
      <b/>
      <u val="single"/>
      <sz val="15"/>
      <name val="新細明體"/>
      <family val="1"/>
    </font>
    <font>
      <u val="single"/>
      <sz val="15"/>
      <name val="新細明體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標楷體"/>
      <family val="4"/>
    </font>
    <font>
      <sz val="10"/>
      <name val="Arial"/>
      <family val="2"/>
    </font>
    <font>
      <b/>
      <sz val="12"/>
      <name val="Arial"/>
      <family val="2"/>
    </font>
    <font>
      <b/>
      <sz val="13"/>
      <name val="標楷體"/>
      <family val="4"/>
    </font>
    <font>
      <sz val="14"/>
      <name val="新細明體"/>
      <family val="1"/>
    </font>
    <font>
      <b/>
      <sz val="13"/>
      <name val="新細明體"/>
      <family val="1"/>
    </font>
    <font>
      <sz val="12"/>
      <color indexed="10"/>
      <name val="Times New Roman"/>
      <family val="1"/>
    </font>
    <font>
      <u val="single"/>
      <sz val="14"/>
      <name val="新細明體"/>
      <family val="1"/>
    </font>
    <font>
      <b/>
      <sz val="10.5"/>
      <name val="Arial"/>
      <family val="2"/>
    </font>
    <font>
      <sz val="10.5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86" fontId="8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 quotePrefix="1">
      <alignment horizontal="center"/>
    </xf>
    <xf numFmtId="186" fontId="16" fillId="0" borderId="0" xfId="0" applyNumberFormat="1" applyFont="1" applyBorder="1" applyAlignment="1">
      <alignment horizontal="right"/>
    </xf>
    <xf numFmtId="186" fontId="19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distributed"/>
    </xf>
    <xf numFmtId="0" fontId="20" fillId="0" borderId="0" xfId="0" applyFont="1" applyAlignment="1">
      <alignment horizontal="centerContinuous"/>
    </xf>
    <xf numFmtId="0" fontId="21" fillId="0" borderId="0" xfId="0" applyFont="1" applyAlignment="1" quotePrefix="1">
      <alignment horizontal="centerContinuous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26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2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7" xfId="0" applyFont="1" applyBorder="1" applyAlignment="1">
      <alignment vertical="center"/>
    </xf>
    <xf numFmtId="188" fontId="27" fillId="0" borderId="7" xfId="0" applyNumberFormat="1" applyFont="1" applyBorder="1" applyAlignment="1">
      <alignment horizontal="right" vertical="center"/>
    </xf>
    <xf numFmtId="188" fontId="27" fillId="0" borderId="8" xfId="0" applyNumberFormat="1" applyFont="1" applyBorder="1" applyAlignment="1">
      <alignment horizontal="right" vertical="center"/>
    </xf>
    <xf numFmtId="186" fontId="27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2" fillId="0" borderId="7" xfId="0" applyFont="1" applyBorder="1" applyAlignment="1">
      <alignment horizontal="left" vertical="top"/>
    </xf>
    <xf numFmtId="188" fontId="27" fillId="0" borderId="7" xfId="0" applyNumberFormat="1" applyFont="1" applyBorder="1" applyAlignment="1">
      <alignment horizontal="right" vertical="top"/>
    </xf>
    <xf numFmtId="188" fontId="27" fillId="0" borderId="8" xfId="0" applyNumberFormat="1" applyFont="1" applyBorder="1" applyAlignment="1">
      <alignment horizontal="right" vertical="top"/>
    </xf>
    <xf numFmtId="188" fontId="27" fillId="0" borderId="0" xfId="0" applyNumberFormat="1" applyFont="1" applyBorder="1" applyAlignment="1">
      <alignment horizontal="right" vertical="top"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vertical="top"/>
    </xf>
    <xf numFmtId="188" fontId="27" fillId="0" borderId="9" xfId="0" applyNumberFormat="1" applyFont="1" applyBorder="1" applyAlignment="1">
      <alignment horizontal="right" vertical="top"/>
    </xf>
    <xf numFmtId="0" fontId="30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 quotePrefix="1">
      <alignment horizontal="centerContinuous" vertical="center"/>
    </xf>
    <xf numFmtId="188" fontId="27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186" fontId="8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0" fillId="0" borderId="6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1" fillId="0" borderId="7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 indent="3"/>
    </xf>
    <xf numFmtId="0" fontId="31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center"/>
    </xf>
    <xf numFmtId="188" fontId="29" fillId="0" borderId="7" xfId="0" applyNumberFormat="1" applyFont="1" applyBorder="1" applyAlignment="1">
      <alignment horizontal="right" vertical="center"/>
    </xf>
    <xf numFmtId="188" fontId="29" fillId="0" borderId="8" xfId="0" applyNumberFormat="1" applyFont="1" applyBorder="1" applyAlignment="1">
      <alignment horizontal="right" vertical="center"/>
    </xf>
    <xf numFmtId="188" fontId="29" fillId="0" borderId="0" xfId="0" applyNumberFormat="1" applyFont="1" applyBorder="1" applyAlignment="1">
      <alignment horizontal="right" vertical="center"/>
    </xf>
    <xf numFmtId="188" fontId="29" fillId="0" borderId="9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88" fontId="29" fillId="0" borderId="12" xfId="0" applyNumberFormat="1" applyFont="1" applyBorder="1" applyAlignment="1">
      <alignment horizontal="right" vertical="center"/>
    </xf>
    <xf numFmtId="188" fontId="29" fillId="0" borderId="13" xfId="0" applyNumberFormat="1" applyFont="1" applyBorder="1" applyAlignment="1">
      <alignment horizontal="right" vertical="center"/>
    </xf>
    <xf numFmtId="188" fontId="29" fillId="0" borderId="1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33" fillId="0" borderId="7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22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2" fillId="0" borderId="15" xfId="0" applyFont="1" applyBorder="1" applyAlignment="1">
      <alignment horizontal="distributed" vertical="center"/>
    </xf>
    <xf numFmtId="0" fontId="32" fillId="0" borderId="15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186" fontId="34" fillId="0" borderId="0" xfId="0" applyNumberFormat="1" applyFont="1" applyFill="1" applyAlignment="1">
      <alignment/>
    </xf>
    <xf numFmtId="0" fontId="20" fillId="0" borderId="0" xfId="15" applyFont="1" applyAlignment="1">
      <alignment horizontal="centerContinuous"/>
      <protection/>
    </xf>
    <xf numFmtId="0" fontId="35" fillId="0" borderId="0" xfId="15" applyFont="1" applyAlignment="1" quotePrefix="1">
      <alignment horizontal="centerContinuous"/>
      <protection/>
    </xf>
    <xf numFmtId="0" fontId="7" fillId="0" borderId="0" xfId="15" applyFont="1" applyAlignment="1">
      <alignment horizontal="centerContinuous"/>
      <protection/>
    </xf>
    <xf numFmtId="0" fontId="23" fillId="0" borderId="0" xfId="15" applyFont="1" applyAlignment="1">
      <alignment horizontal="centerContinuous"/>
      <protection/>
    </xf>
    <xf numFmtId="0" fontId="7" fillId="0" borderId="0" xfId="15" applyFont="1">
      <alignment/>
      <protection/>
    </xf>
    <xf numFmtId="0" fontId="14" fillId="0" borderId="0" xfId="15" applyFont="1" applyAlignment="1">
      <alignment horizontal="right"/>
      <protection/>
    </xf>
    <xf numFmtId="0" fontId="15" fillId="0" borderId="0" xfId="15" applyFont="1" applyAlignment="1">
      <alignment horizontal="right"/>
      <protection/>
    </xf>
    <xf numFmtId="0" fontId="15" fillId="0" borderId="0" xfId="15" applyFont="1" applyAlignment="1">
      <alignment horizontal="left"/>
      <protection/>
    </xf>
    <xf numFmtId="0" fontId="22" fillId="0" borderId="0" xfId="15" applyFont="1">
      <alignment/>
      <protection/>
    </xf>
    <xf numFmtId="0" fontId="25" fillId="0" borderId="0" xfId="15" applyFont="1" applyAlignment="1">
      <alignment horizontal="centerContinuous"/>
      <protection/>
    </xf>
    <xf numFmtId="0" fontId="15" fillId="0" borderId="0" xfId="15" applyFont="1" applyAlignment="1">
      <alignment/>
      <protection/>
    </xf>
    <xf numFmtId="0" fontId="7" fillId="0" borderId="0" xfId="15" applyFont="1" applyAlignment="1">
      <alignment horizontal="centerContinuous" vertical="center"/>
      <protection/>
    </xf>
    <xf numFmtId="0" fontId="7" fillId="0" borderId="0" xfId="15" applyFont="1" applyAlignment="1" quotePrefix="1">
      <alignment horizontal="centerContinuous" vertical="center"/>
      <protection/>
    </xf>
    <xf numFmtId="0" fontId="7" fillId="0" borderId="0" xfId="15" applyFont="1" applyAlignment="1">
      <alignment vertical="center"/>
      <protection/>
    </xf>
    <xf numFmtId="0" fontId="7" fillId="0" borderId="0" xfId="15" applyFont="1" applyAlignment="1">
      <alignment horizontal="right" vertical="center"/>
      <protection/>
    </xf>
    <xf numFmtId="0" fontId="7" fillId="0" borderId="1" xfId="15" applyFont="1" applyBorder="1" applyAlignment="1">
      <alignment horizontal="centerContinuous" vertical="center"/>
      <protection/>
    </xf>
    <xf numFmtId="0" fontId="7" fillId="0" borderId="5" xfId="15" applyFont="1" applyBorder="1" applyAlignment="1">
      <alignment horizontal="centerContinuous" vertical="center"/>
      <protection/>
    </xf>
    <xf numFmtId="0" fontId="8" fillId="0" borderId="3" xfId="15" applyFont="1" applyBorder="1" applyAlignment="1">
      <alignment horizontal="center" vertical="center"/>
      <protection/>
    </xf>
    <xf numFmtId="0" fontId="7" fillId="0" borderId="11" xfId="15" applyFont="1" applyBorder="1" applyAlignment="1">
      <alignment horizontal="distributed" vertical="center"/>
      <protection/>
    </xf>
    <xf numFmtId="0" fontId="7" fillId="0" borderId="3" xfId="15" applyFont="1" applyBorder="1" applyAlignment="1">
      <alignment horizontal="centerContinuous" vertical="center"/>
      <protection/>
    </xf>
    <xf numFmtId="0" fontId="7" fillId="0" borderId="3" xfId="15" applyFont="1" applyBorder="1" applyAlignment="1">
      <alignment horizontal="center" vertical="center"/>
      <protection/>
    </xf>
    <xf numFmtId="0" fontId="7" fillId="0" borderId="7" xfId="15" applyFont="1" applyBorder="1" applyAlignment="1">
      <alignment vertical="center"/>
      <protection/>
    </xf>
    <xf numFmtId="0" fontId="22" fillId="0" borderId="7" xfId="15" applyFont="1" applyBorder="1" applyAlignment="1" quotePrefix="1">
      <alignment horizontal="center" vertical="center"/>
      <protection/>
    </xf>
    <xf numFmtId="0" fontId="22" fillId="0" borderId="0" xfId="15" applyFont="1" applyBorder="1" applyAlignment="1">
      <alignment vertical="center"/>
      <protection/>
    </xf>
    <xf numFmtId="0" fontId="7" fillId="0" borderId="7" xfId="15" applyFont="1" applyBorder="1" applyAlignment="1">
      <alignment horizontal="center" vertical="top"/>
      <protection/>
    </xf>
    <xf numFmtId="0" fontId="22" fillId="0" borderId="7" xfId="15" applyFont="1" applyBorder="1" applyAlignment="1">
      <alignment horizontal="left" vertical="top"/>
      <protection/>
    </xf>
    <xf numFmtId="0" fontId="22" fillId="0" borderId="0" xfId="15" applyFont="1" applyAlignment="1">
      <alignment vertical="top"/>
      <protection/>
    </xf>
    <xf numFmtId="0" fontId="22" fillId="0" borderId="7" xfId="15" applyFont="1" applyBorder="1" applyAlignment="1">
      <alignment horizontal="left" vertical="top" wrapText="1" indent="1"/>
      <protection/>
    </xf>
    <xf numFmtId="0" fontId="28" fillId="0" borderId="7" xfId="15" applyFont="1" applyBorder="1" applyAlignment="1">
      <alignment horizontal="left" vertical="top" wrapText="1" indent="2"/>
      <protection/>
    </xf>
    <xf numFmtId="0" fontId="7" fillId="0" borderId="7" xfId="15" applyFont="1" applyBorder="1" applyAlignment="1">
      <alignment horizontal="left" vertical="top" wrapText="1" indent="4"/>
      <protection/>
    </xf>
    <xf numFmtId="0" fontId="7" fillId="0" borderId="0" xfId="15" applyFont="1" applyAlignment="1">
      <alignment vertical="top"/>
      <protection/>
    </xf>
    <xf numFmtId="0" fontId="28" fillId="0" borderId="7" xfId="15" applyFont="1" applyBorder="1" applyAlignment="1">
      <alignment horizontal="left" vertical="top" indent="2"/>
      <protection/>
    </xf>
    <xf numFmtId="0" fontId="7" fillId="0" borderId="7" xfId="15" applyFont="1" applyBorder="1" applyAlignment="1">
      <alignment horizontal="left" vertical="top" wrapText="1" indent="3"/>
      <protection/>
    </xf>
    <xf numFmtId="0" fontId="7" fillId="0" borderId="8" xfId="15" applyFont="1" applyBorder="1" applyAlignment="1">
      <alignment horizontal="center" vertical="top"/>
      <protection/>
    </xf>
    <xf numFmtId="0" fontId="7" fillId="0" borderId="12" xfId="15" applyFont="1" applyBorder="1" applyAlignment="1">
      <alignment horizontal="center" vertical="top"/>
      <protection/>
    </xf>
    <xf numFmtId="0" fontId="7" fillId="0" borderId="12" xfId="15" applyFont="1" applyBorder="1" applyAlignment="1">
      <alignment horizontal="left" vertical="top" wrapText="1" indent="4"/>
      <protection/>
    </xf>
    <xf numFmtId="186" fontId="8" fillId="0" borderId="0" xfId="15" applyNumberFormat="1" applyFont="1" applyBorder="1" applyAlignment="1">
      <alignment horizontal="right" vertical="top"/>
      <protection/>
    </xf>
    <xf numFmtId="0" fontId="22" fillId="0" borderId="7" xfId="15" applyFont="1" applyBorder="1" applyAlignment="1">
      <alignment horizontal="left" vertical="center"/>
      <protection/>
    </xf>
    <xf numFmtId="0" fontId="22" fillId="0" borderId="7" xfId="15" applyFont="1" applyBorder="1" applyAlignment="1">
      <alignment horizontal="left" vertical="center" wrapText="1" indent="1"/>
      <protection/>
    </xf>
    <xf numFmtId="0" fontId="28" fillId="0" borderId="7" xfId="15" applyFont="1" applyBorder="1" applyAlignment="1">
      <alignment horizontal="left" vertical="center" wrapText="1" indent="2"/>
      <protection/>
    </xf>
    <xf numFmtId="0" fontId="7" fillId="0" borderId="7" xfId="15" applyFont="1" applyBorder="1" applyAlignment="1">
      <alignment horizontal="left" vertical="center" wrapText="1" indent="3"/>
      <protection/>
    </xf>
    <xf numFmtId="0" fontId="7" fillId="0" borderId="7" xfId="15" applyFont="1" applyBorder="1" applyAlignment="1">
      <alignment horizontal="left" vertical="top" indent="3"/>
      <protection/>
    </xf>
    <xf numFmtId="0" fontId="22" fillId="0" borderId="12" xfId="15" applyFont="1" applyBorder="1" applyAlignment="1">
      <alignment horizontal="left" vertical="top" wrapText="1" indent="1"/>
      <protection/>
    </xf>
    <xf numFmtId="0" fontId="28" fillId="0" borderId="12" xfId="15" applyFont="1" applyBorder="1" applyAlignment="1">
      <alignment horizontal="left" vertical="top" wrapText="1" indent="2"/>
      <protection/>
    </xf>
    <xf numFmtId="0" fontId="7" fillId="0" borderId="12" xfId="15" applyFont="1" applyBorder="1" applyAlignment="1">
      <alignment horizontal="left" vertical="top" wrapText="1" indent="3"/>
      <protection/>
    </xf>
    <xf numFmtId="188" fontId="29" fillId="0" borderId="12" xfId="15" applyNumberFormat="1" applyFont="1" applyBorder="1" applyAlignment="1">
      <alignment horizontal="right" vertical="top"/>
      <protection/>
    </xf>
    <xf numFmtId="188" fontId="29" fillId="0" borderId="13" xfId="15" applyNumberFormat="1" applyFont="1" applyBorder="1" applyAlignment="1">
      <alignment horizontal="right" vertical="top"/>
      <protection/>
    </xf>
    <xf numFmtId="188" fontId="29" fillId="0" borderId="7" xfId="15" applyNumberFormat="1" applyFont="1" applyBorder="1" applyAlignment="1">
      <alignment horizontal="right" vertical="top"/>
      <protection/>
    </xf>
    <xf numFmtId="188" fontId="29" fillId="0" borderId="8" xfId="15" applyNumberFormat="1" applyFont="1" applyBorder="1" applyAlignment="1">
      <alignment horizontal="right" vertical="top"/>
      <protection/>
    </xf>
    <xf numFmtId="188" fontId="27" fillId="0" borderId="13" xfId="15" applyNumberFormat="1" applyFont="1" applyBorder="1" applyAlignment="1">
      <alignment horizontal="right" vertical="top"/>
      <protection/>
    </xf>
    <xf numFmtId="188" fontId="27" fillId="0" borderId="12" xfId="15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 horizontal="center" vertical="center"/>
    </xf>
    <xf numFmtId="188" fontId="36" fillId="0" borderId="7" xfId="0" applyNumberFormat="1" applyFont="1" applyBorder="1" applyAlignment="1">
      <alignment horizontal="right" vertical="center"/>
    </xf>
    <xf numFmtId="188" fontId="36" fillId="0" borderId="16" xfId="0" applyNumberFormat="1" applyFont="1" applyBorder="1" applyAlignment="1">
      <alignment horizontal="right" vertical="center"/>
    </xf>
    <xf numFmtId="188" fontId="36" fillId="0" borderId="7" xfId="0" applyNumberFormat="1" applyFont="1" applyBorder="1" applyAlignment="1">
      <alignment horizontal="right" vertical="top"/>
    </xf>
    <xf numFmtId="188" fontId="36" fillId="0" borderId="9" xfId="0" applyNumberFormat="1" applyFont="1" applyBorder="1" applyAlignment="1">
      <alignment horizontal="right" vertical="top"/>
    </xf>
    <xf numFmtId="188" fontId="36" fillId="0" borderId="8" xfId="0" applyNumberFormat="1" applyFont="1" applyBorder="1" applyAlignment="1">
      <alignment horizontal="right" vertical="top"/>
    </xf>
    <xf numFmtId="188" fontId="36" fillId="0" borderId="0" xfId="0" applyNumberFormat="1" applyFont="1" applyBorder="1" applyAlignment="1">
      <alignment horizontal="right" vertical="top"/>
    </xf>
    <xf numFmtId="188" fontId="37" fillId="0" borderId="7" xfId="0" applyNumberFormat="1" applyFont="1" applyBorder="1" applyAlignment="1">
      <alignment horizontal="right" vertical="top"/>
    </xf>
    <xf numFmtId="188" fontId="37" fillId="0" borderId="8" xfId="0" applyNumberFormat="1" applyFont="1" applyBorder="1" applyAlignment="1">
      <alignment horizontal="right" vertical="top"/>
    </xf>
    <xf numFmtId="188" fontId="37" fillId="0" borderId="0" xfId="0" applyNumberFormat="1" applyFont="1" applyBorder="1" applyAlignment="1">
      <alignment horizontal="right" vertical="top"/>
    </xf>
    <xf numFmtId="0" fontId="22" fillId="0" borderId="0" xfId="15" applyFont="1" applyBorder="1" applyAlignment="1">
      <alignment vertical="top"/>
      <protection/>
    </xf>
    <xf numFmtId="0" fontId="7" fillId="0" borderId="12" xfId="15" applyFont="1" applyBorder="1" applyAlignment="1">
      <alignment horizontal="left" vertical="top" indent="3"/>
      <protection/>
    </xf>
    <xf numFmtId="188" fontId="27" fillId="0" borderId="7" xfId="15" applyNumberFormat="1" applyFont="1" applyBorder="1" applyAlignment="1">
      <alignment horizontal="right" vertical="top"/>
      <protection/>
    </xf>
    <xf numFmtId="188" fontId="27" fillId="0" borderId="8" xfId="15" applyNumberFormat="1" applyFont="1" applyBorder="1" applyAlignment="1">
      <alignment horizontal="right" vertical="top"/>
      <protection/>
    </xf>
    <xf numFmtId="188" fontId="36" fillId="0" borderId="7" xfId="15" applyNumberFormat="1" applyFont="1" applyBorder="1" applyAlignment="1">
      <alignment horizontal="right" vertical="top"/>
      <protection/>
    </xf>
    <xf numFmtId="188" fontId="36" fillId="0" borderId="8" xfId="15" applyNumberFormat="1" applyFont="1" applyBorder="1" applyAlignment="1">
      <alignment horizontal="right" vertical="top"/>
      <protection/>
    </xf>
    <xf numFmtId="188" fontId="37" fillId="0" borderId="7" xfId="15" applyNumberFormat="1" applyFont="1" applyBorder="1" applyAlignment="1">
      <alignment horizontal="right" vertical="top"/>
      <protection/>
    </xf>
    <xf numFmtId="188" fontId="37" fillId="0" borderId="8" xfId="15" applyNumberFormat="1" applyFont="1" applyBorder="1" applyAlignment="1">
      <alignment horizontal="right" vertical="top"/>
      <protection/>
    </xf>
    <xf numFmtId="188" fontId="36" fillId="0" borderId="12" xfId="15" applyNumberFormat="1" applyFont="1" applyBorder="1" applyAlignment="1">
      <alignment horizontal="right" vertical="top"/>
      <protection/>
    </xf>
    <xf numFmtId="188" fontId="36" fillId="0" borderId="13" xfId="15" applyNumberFormat="1" applyFont="1" applyBorder="1" applyAlignment="1">
      <alignment horizontal="right" vertical="top"/>
      <protection/>
    </xf>
    <xf numFmtId="188" fontId="37" fillId="0" borderId="12" xfId="15" applyNumberFormat="1" applyFont="1" applyBorder="1" applyAlignment="1">
      <alignment horizontal="right" vertical="top"/>
      <protection/>
    </xf>
    <xf numFmtId="188" fontId="37" fillId="0" borderId="13" xfId="15" applyNumberFormat="1" applyFont="1" applyBorder="1" applyAlignment="1">
      <alignment horizontal="right" vertical="top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7" fillId="0" borderId="0" xfId="15" applyFont="1" applyBorder="1" applyAlignment="1">
      <alignment vertical="center"/>
      <protection/>
    </xf>
    <xf numFmtId="0" fontId="7" fillId="0" borderId="3" xfId="15" applyFont="1" applyBorder="1" applyAlignment="1">
      <alignment horizontal="distributed" vertical="center" wrapText="1"/>
      <protection/>
    </xf>
    <xf numFmtId="0" fontId="7" fillId="0" borderId="0" xfId="15" applyFont="1" applyBorder="1" applyAlignment="1">
      <alignment vertical="top"/>
      <protection/>
    </xf>
    <xf numFmtId="0" fontId="7" fillId="0" borderId="0" xfId="15" applyFont="1" applyBorder="1">
      <alignment/>
      <protection/>
    </xf>
    <xf numFmtId="0" fontId="7" fillId="0" borderId="10" xfId="15" applyFont="1" applyBorder="1" applyAlignment="1" quotePrefix="1">
      <alignment horizontal="distributed" vertical="center"/>
      <protection/>
    </xf>
    <xf numFmtId="188" fontId="27" fillId="0" borderId="17" xfId="15" applyNumberFormat="1" applyFont="1" applyBorder="1" applyAlignment="1">
      <alignment horizontal="right" vertical="top"/>
      <protection/>
    </xf>
    <xf numFmtId="188" fontId="27" fillId="0" borderId="18" xfId="15" applyNumberFormat="1" applyFont="1" applyBorder="1" applyAlignment="1">
      <alignment horizontal="right" vertical="top"/>
      <protection/>
    </xf>
    <xf numFmtId="0" fontId="7" fillId="0" borderId="3" xfId="15" applyFont="1" applyBorder="1" applyAlignment="1">
      <alignment horizontal="center" vertical="center" wrapText="1"/>
      <protection/>
    </xf>
    <xf numFmtId="188" fontId="36" fillId="0" borderId="8" xfId="0" applyNumberFormat="1" applyFont="1" applyBorder="1" applyAlignment="1">
      <alignment horizontal="right" vertical="center"/>
    </xf>
    <xf numFmtId="188" fontId="38" fillId="0" borderId="16" xfId="0" applyNumberFormat="1" applyFont="1" applyBorder="1" applyAlignment="1">
      <alignment horizontal="right" vertical="center"/>
    </xf>
    <xf numFmtId="188" fontId="36" fillId="0" borderId="9" xfId="0" applyNumberFormat="1" applyFont="1" applyBorder="1" applyAlignment="1">
      <alignment horizontal="right" vertical="center"/>
    </xf>
    <xf numFmtId="188" fontId="37" fillId="0" borderId="9" xfId="0" applyNumberFormat="1" applyFont="1" applyBorder="1" applyAlignment="1">
      <alignment horizontal="right" vertical="top"/>
    </xf>
    <xf numFmtId="188" fontId="36" fillId="0" borderId="18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86" fontId="19" fillId="0" borderId="0" xfId="0" applyNumberFormat="1" applyFont="1" applyBorder="1" applyAlignment="1">
      <alignment horizontal="right" vertical="top"/>
    </xf>
    <xf numFmtId="186" fontId="19" fillId="0" borderId="14" xfId="0" applyNumberFormat="1" applyFont="1" applyBorder="1" applyAlignment="1">
      <alignment horizontal="right" vertical="top"/>
    </xf>
    <xf numFmtId="0" fontId="19" fillId="0" borderId="8" xfId="0" applyFont="1" applyBorder="1" applyAlignment="1">
      <alignment/>
    </xf>
    <xf numFmtId="188" fontId="38" fillId="0" borderId="9" xfId="0" applyNumberFormat="1" applyFont="1" applyBorder="1" applyAlignment="1">
      <alignment horizontal="right" vertical="center"/>
    </xf>
    <xf numFmtId="188" fontId="37" fillId="0" borderId="7" xfId="0" applyNumberFormat="1" applyFont="1" applyBorder="1" applyAlignment="1">
      <alignment horizontal="right" vertical="center"/>
    </xf>
    <xf numFmtId="188" fontId="37" fillId="0" borderId="8" xfId="0" applyNumberFormat="1" applyFont="1" applyBorder="1" applyAlignment="1">
      <alignment horizontal="right" vertical="center"/>
    </xf>
    <xf numFmtId="188" fontId="39" fillId="0" borderId="9" xfId="0" applyNumberFormat="1" applyFont="1" applyBorder="1" applyAlignment="1">
      <alignment horizontal="right" vertical="center"/>
    </xf>
    <xf numFmtId="0" fontId="22" fillId="0" borderId="7" xfId="0" applyFont="1" applyBorder="1" applyAlignment="1">
      <alignment horizontal="center" vertical="center"/>
    </xf>
    <xf numFmtId="188" fontId="36" fillId="0" borderId="0" xfId="0" applyNumberFormat="1" applyFont="1" applyBorder="1" applyAlignment="1">
      <alignment horizontal="right" vertical="center"/>
    </xf>
    <xf numFmtId="188" fontId="37" fillId="0" borderId="0" xfId="0" applyNumberFormat="1" applyFont="1" applyBorder="1" applyAlignment="1">
      <alignment horizontal="right" vertical="center"/>
    </xf>
    <xf numFmtId="188" fontId="37" fillId="0" borderId="9" xfId="0" applyNumberFormat="1" applyFont="1" applyBorder="1" applyAlignment="1">
      <alignment horizontal="right" vertical="center"/>
    </xf>
    <xf numFmtId="188" fontId="30" fillId="0" borderId="8" xfId="0" applyNumberFormat="1" applyFont="1" applyBorder="1" applyAlignment="1">
      <alignment vertical="center"/>
    </xf>
    <xf numFmtId="188" fontId="36" fillId="0" borderId="8" xfId="0" applyNumberFormat="1" applyFont="1" applyBorder="1" applyAlignment="1">
      <alignment vertical="center"/>
    </xf>
    <xf numFmtId="188" fontId="36" fillId="0" borderId="7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88" fontId="37" fillId="0" borderId="12" xfId="0" applyNumberFormat="1" applyFont="1" applyBorder="1" applyAlignment="1">
      <alignment horizontal="right" vertical="center"/>
    </xf>
    <xf numFmtId="188" fontId="37" fillId="0" borderId="19" xfId="0" applyNumberFormat="1" applyFont="1" applyBorder="1" applyAlignment="1">
      <alignment horizontal="right" vertical="center"/>
    </xf>
    <xf numFmtId="0" fontId="22" fillId="0" borderId="7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indent="2"/>
    </xf>
    <xf numFmtId="0" fontId="7" fillId="0" borderId="7" xfId="0" applyFont="1" applyBorder="1" applyAlignment="1">
      <alignment horizontal="left" vertical="center" wrapText="1" indent="3"/>
    </xf>
    <xf numFmtId="0" fontId="7" fillId="0" borderId="12" xfId="0" applyFont="1" applyBorder="1" applyAlignment="1">
      <alignment horizontal="left" vertical="center" wrapText="1" indent="3"/>
    </xf>
    <xf numFmtId="188" fontId="37" fillId="0" borderId="13" xfId="0" applyNumberFormat="1" applyFont="1" applyBorder="1" applyAlignment="1">
      <alignment horizontal="right" vertical="center"/>
    </xf>
    <xf numFmtId="188" fontId="39" fillId="0" borderId="19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3"/>
    </xf>
    <xf numFmtId="188" fontId="39" fillId="0" borderId="0" xfId="0" applyNumberFormat="1" applyFont="1" applyBorder="1" applyAlignment="1">
      <alignment horizontal="right" vertical="center"/>
    </xf>
    <xf numFmtId="188" fontId="39" fillId="0" borderId="8" xfId="0" applyNumberFormat="1" applyFont="1" applyBorder="1" applyAlignment="1">
      <alignment horizontal="right" vertical="center"/>
    </xf>
    <xf numFmtId="188" fontId="39" fillId="0" borderId="13" xfId="0" applyNumberFormat="1" applyFont="1" applyBorder="1" applyAlignment="1">
      <alignment horizontal="right" vertical="center"/>
    </xf>
    <xf numFmtId="188" fontId="37" fillId="0" borderId="14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 indent="3"/>
    </xf>
    <xf numFmtId="0" fontId="7" fillId="0" borderId="7" xfId="0" applyFont="1" applyBorder="1" applyAlignment="1">
      <alignment horizontal="left" vertical="center" indent="3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top"/>
    </xf>
    <xf numFmtId="0" fontId="0" fillId="0" borderId="0" xfId="0" applyBorder="1" applyAlignment="1">
      <alignment/>
    </xf>
    <xf numFmtId="0" fontId="12" fillId="0" borderId="14" xfId="0" applyFont="1" applyBorder="1" applyAlignment="1">
      <alignment horizontal="distributed" vertical="top"/>
    </xf>
    <xf numFmtId="0" fontId="7" fillId="0" borderId="18" xfId="0" applyFont="1" applyBorder="1" applyAlignment="1">
      <alignment horizontal="center" vertical="center"/>
    </xf>
    <xf numFmtId="186" fontId="19" fillId="0" borderId="8" xfId="0" applyNumberFormat="1" applyFont="1" applyBorder="1" applyAlignment="1">
      <alignment horizontal="right" vertical="top"/>
    </xf>
    <xf numFmtId="0" fontId="19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186" fontId="19" fillId="0" borderId="13" xfId="0" applyNumberFormat="1" applyFont="1" applyBorder="1" applyAlignment="1">
      <alignment horizontal="right" vertical="top"/>
    </xf>
    <xf numFmtId="0" fontId="32" fillId="0" borderId="1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top"/>
    </xf>
    <xf numFmtId="0" fontId="12" fillId="0" borderId="8" xfId="0" applyFont="1" applyBorder="1" applyAlignment="1">
      <alignment horizontal="distributed"/>
    </xf>
    <xf numFmtId="0" fontId="0" fillId="0" borderId="8" xfId="0" applyBorder="1" applyAlignment="1">
      <alignment/>
    </xf>
    <xf numFmtId="0" fontId="19" fillId="0" borderId="8" xfId="0" applyFont="1" applyBorder="1" applyAlignment="1">
      <alignment horizontal="distributed" vertical="top"/>
    </xf>
    <xf numFmtId="0" fontId="12" fillId="0" borderId="13" xfId="0" applyFont="1" applyBorder="1" applyAlignment="1">
      <alignment horizontal="distributed" vertical="top"/>
    </xf>
    <xf numFmtId="188" fontId="27" fillId="0" borderId="9" xfId="15" applyNumberFormat="1" applyFont="1" applyBorder="1" applyAlignment="1">
      <alignment horizontal="right" vertical="top"/>
      <protection/>
    </xf>
    <xf numFmtId="188" fontId="29" fillId="0" borderId="9" xfId="15" applyNumberFormat="1" applyFont="1" applyBorder="1" applyAlignment="1">
      <alignment horizontal="right" vertical="top"/>
      <protection/>
    </xf>
    <xf numFmtId="188" fontId="29" fillId="0" borderId="19" xfId="15" applyNumberFormat="1" applyFont="1" applyBorder="1" applyAlignment="1">
      <alignment horizontal="right" vertical="top"/>
      <protection/>
    </xf>
    <xf numFmtId="188" fontId="27" fillId="0" borderId="19" xfId="15" applyNumberFormat="1" applyFont="1" applyBorder="1" applyAlignment="1">
      <alignment horizontal="right" vertical="top"/>
      <protection/>
    </xf>
    <xf numFmtId="188" fontId="36" fillId="0" borderId="9" xfId="15" applyNumberFormat="1" applyFont="1" applyBorder="1" applyAlignment="1">
      <alignment horizontal="right" vertical="top"/>
      <protection/>
    </xf>
    <xf numFmtId="188" fontId="37" fillId="0" borderId="9" xfId="15" applyNumberFormat="1" applyFont="1" applyBorder="1" applyAlignment="1">
      <alignment horizontal="right" vertical="top"/>
      <protection/>
    </xf>
    <xf numFmtId="188" fontId="36" fillId="0" borderId="19" xfId="15" applyNumberFormat="1" applyFont="1" applyBorder="1" applyAlignment="1">
      <alignment horizontal="right" vertical="top"/>
      <protection/>
    </xf>
    <xf numFmtId="188" fontId="37" fillId="0" borderId="19" xfId="15" applyNumberFormat="1" applyFont="1" applyBorder="1" applyAlignment="1">
      <alignment horizontal="right" vertical="top"/>
      <protection/>
    </xf>
    <xf numFmtId="0" fontId="7" fillId="0" borderId="11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/>
    </xf>
    <xf numFmtId="0" fontId="7" fillId="0" borderId="5" xfId="0" applyFont="1" applyBorder="1" applyAlignment="1" quotePrefix="1">
      <alignment horizontal="center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21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wrapText="1"/>
    </xf>
    <xf numFmtId="0" fontId="7" fillId="0" borderId="5" xfId="0" applyFont="1" applyBorder="1" applyAlignment="1" quotePrefix="1">
      <alignment horizontal="distributed" vertical="center"/>
    </xf>
    <xf numFmtId="0" fontId="7" fillId="0" borderId="20" xfId="0" applyFont="1" applyBorder="1" applyAlignment="1" quotePrefix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" xfId="15" applyFont="1" applyBorder="1" applyAlignment="1">
      <alignment vertical="center" wrapText="1"/>
      <protection/>
    </xf>
    <xf numFmtId="0" fontId="0" fillId="0" borderId="1" xfId="0" applyBorder="1" applyAlignment="1">
      <alignment vertical="center"/>
    </xf>
    <xf numFmtId="0" fontId="7" fillId="0" borderId="2" xfId="15" applyFont="1" applyBorder="1" applyAlignment="1">
      <alignment horizontal="center" vertical="center"/>
      <protection/>
    </xf>
    <xf numFmtId="0" fontId="7" fillId="0" borderId="4" xfId="15" applyFont="1" applyBorder="1" applyAlignment="1">
      <alignment horizontal="center" vertical="center"/>
      <protection/>
    </xf>
    <xf numFmtId="0" fontId="7" fillId="0" borderId="15" xfId="15" applyFont="1" applyBorder="1" applyAlignment="1">
      <alignment horizontal="center" vertical="center"/>
      <protection/>
    </xf>
    <xf numFmtId="0" fontId="7" fillId="0" borderId="21" xfId="15" applyFont="1" applyBorder="1" applyAlignment="1" quotePrefix="1">
      <alignment horizontal="distributed" vertical="center"/>
      <protection/>
    </xf>
    <xf numFmtId="0" fontId="7" fillId="0" borderId="22" xfId="15" applyFont="1" applyBorder="1" applyAlignment="1" quotePrefix="1">
      <alignment horizontal="distributed" vertical="center"/>
      <protection/>
    </xf>
    <xf numFmtId="0" fontId="7" fillId="0" borderId="2" xfId="15" applyFont="1" applyBorder="1" applyAlignment="1" quotePrefix="1">
      <alignment horizontal="distributed" vertical="center"/>
      <protection/>
    </xf>
    <xf numFmtId="0" fontId="7" fillId="0" borderId="4" xfId="15" applyFont="1" applyBorder="1" applyAlignment="1" quotePrefix="1">
      <alignment horizontal="distributed" vertical="center"/>
      <protection/>
    </xf>
    <xf numFmtId="0" fontId="7" fillId="0" borderId="15" xfId="15" applyFont="1" applyBorder="1" applyAlignment="1" quotePrefix="1">
      <alignment horizontal="distributed" vertical="center"/>
      <protection/>
    </xf>
    <xf numFmtId="0" fontId="7" fillId="0" borderId="4" xfId="15" applyFont="1" applyBorder="1" applyAlignment="1">
      <alignment horizontal="distributed" vertical="center"/>
      <protection/>
    </xf>
    <xf numFmtId="0" fontId="7" fillId="0" borderId="15" xfId="15" applyFont="1" applyBorder="1" applyAlignment="1">
      <alignment horizontal="distributed" vertical="center"/>
      <protection/>
    </xf>
    <xf numFmtId="0" fontId="7" fillId="0" borderId="21" xfId="15" applyFont="1" applyBorder="1" applyAlignment="1" quotePrefix="1">
      <alignment horizontal="distributed" vertical="center" wrapText="1"/>
      <protection/>
    </xf>
    <xf numFmtId="0" fontId="7" fillId="0" borderId="6" xfId="15" applyFont="1" applyBorder="1" applyAlignment="1">
      <alignment horizontal="distributed" vertical="center"/>
      <protection/>
    </xf>
    <xf numFmtId="0" fontId="0" fillId="0" borderId="23" xfId="0" applyBorder="1" applyAlignment="1">
      <alignment horizontal="distributed" vertical="center"/>
    </xf>
    <xf numFmtId="0" fontId="7" fillId="0" borderId="5" xfId="15" applyFont="1" applyBorder="1" applyAlignment="1">
      <alignment horizontal="distributed" vertical="center"/>
      <protection/>
    </xf>
    <xf numFmtId="0" fontId="7" fillId="0" borderId="20" xfId="15" applyFont="1" applyBorder="1" applyAlignment="1">
      <alignment horizontal="distributed" vertical="center"/>
      <protection/>
    </xf>
    <xf numFmtId="0" fontId="7" fillId="0" borderId="6" xfId="15" applyFont="1" applyBorder="1" applyAlignment="1" quotePrefix="1">
      <alignment horizontal="distributed" vertical="center"/>
      <protection/>
    </xf>
    <xf numFmtId="0" fontId="7" fillId="0" borderId="23" xfId="15" applyFont="1" applyBorder="1" applyAlignment="1" quotePrefix="1">
      <alignment horizontal="distributed" vertical="center"/>
      <protection/>
    </xf>
    <xf numFmtId="190" fontId="36" fillId="0" borderId="7" xfId="0" applyNumberFormat="1" applyFont="1" applyBorder="1" applyAlignment="1">
      <alignment horizontal="right" vertical="center"/>
    </xf>
    <xf numFmtId="190" fontId="36" fillId="0" borderId="8" xfId="0" applyNumberFormat="1" applyFont="1" applyBorder="1" applyAlignment="1">
      <alignment horizontal="right" vertical="center"/>
    </xf>
    <xf numFmtId="190" fontId="37" fillId="0" borderId="8" xfId="0" applyNumberFormat="1" applyFont="1" applyBorder="1" applyAlignment="1">
      <alignment horizontal="right" vertical="center"/>
    </xf>
    <xf numFmtId="190" fontId="37" fillId="0" borderId="13" xfId="0" applyNumberFormat="1" applyFont="1" applyBorder="1" applyAlignment="1">
      <alignment horizontal="right" vertical="center"/>
    </xf>
    <xf numFmtId="190" fontId="27" fillId="0" borderId="7" xfId="15" applyNumberFormat="1" applyFont="1" applyBorder="1" applyAlignment="1">
      <alignment horizontal="right" vertical="top"/>
      <protection/>
    </xf>
    <xf numFmtId="190" fontId="36" fillId="0" borderId="7" xfId="15" applyNumberFormat="1" applyFont="1" applyBorder="1" applyAlignment="1">
      <alignment horizontal="right" vertical="top"/>
      <protection/>
    </xf>
    <xf numFmtId="191" fontId="19" fillId="0" borderId="0" xfId="0" applyNumberFormat="1" applyFont="1" applyBorder="1" applyAlignment="1">
      <alignment horizontal="right" vertical="top"/>
    </xf>
  </cellXfs>
  <cellStyles count="9">
    <cellStyle name="Normal" xfId="0"/>
    <cellStyle name="一般_易淹水第2期工作底稿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38100</xdr:rowOff>
    </xdr:from>
    <xdr:to>
      <xdr:col>3</xdr:col>
      <xdr:colOff>1552575</xdr:colOff>
      <xdr:row>2</xdr:row>
      <xdr:rowOff>285750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257800" y="666750"/>
          <a:ext cx="116205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1257300</xdr:colOff>
      <xdr:row>2</xdr:row>
      <xdr:rowOff>66675</xdr:rowOff>
    </xdr:from>
    <xdr:to>
      <xdr:col>14</xdr:col>
      <xdr:colOff>0</xdr:colOff>
      <xdr:row>2</xdr:row>
      <xdr:rowOff>276225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2773025" y="695325"/>
          <a:ext cx="2857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13</xdr:col>
      <xdr:colOff>1257300</xdr:colOff>
      <xdr:row>2</xdr:row>
      <xdr:rowOff>66675</xdr:rowOff>
    </xdr:from>
    <xdr:to>
      <xdr:col>14</xdr:col>
      <xdr:colOff>0</xdr:colOff>
      <xdr:row>2</xdr:row>
      <xdr:rowOff>276225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773025" y="695325"/>
          <a:ext cx="2857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1114425</xdr:colOff>
      <xdr:row>2</xdr:row>
      <xdr:rowOff>66675</xdr:rowOff>
    </xdr:from>
    <xdr:to>
      <xdr:col>16</xdr:col>
      <xdr:colOff>0</xdr:colOff>
      <xdr:row>2</xdr:row>
      <xdr:rowOff>276225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3801725" y="69532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15</xdr:col>
      <xdr:colOff>1114425</xdr:colOff>
      <xdr:row>2</xdr:row>
      <xdr:rowOff>66675</xdr:rowOff>
    </xdr:from>
    <xdr:to>
      <xdr:col>16</xdr:col>
      <xdr:colOff>0</xdr:colOff>
      <xdr:row>2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801725" y="69532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1257300</xdr:colOff>
      <xdr:row>2</xdr:row>
      <xdr:rowOff>66675</xdr:rowOff>
    </xdr:from>
    <xdr:to>
      <xdr:col>14</xdr:col>
      <xdr:colOff>0</xdr:colOff>
      <xdr:row>2</xdr:row>
      <xdr:rowOff>276225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3344525" y="695325"/>
          <a:ext cx="85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13</xdr:col>
      <xdr:colOff>1257300</xdr:colOff>
      <xdr:row>2</xdr:row>
      <xdr:rowOff>66675</xdr:rowOff>
    </xdr:from>
    <xdr:to>
      <xdr:col>14</xdr:col>
      <xdr:colOff>0</xdr:colOff>
      <xdr:row>2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44525" y="695325"/>
          <a:ext cx="85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zoomScale="75" zoomScaleNormal="75" zoomScaleSheetLayoutView="75" workbookViewId="0" topLeftCell="A1">
      <selection activeCell="E12" sqref="E12"/>
    </sheetView>
  </sheetViews>
  <sheetFormatPr defaultColWidth="9.00390625" defaultRowHeight="15.75"/>
  <cols>
    <col min="1" max="1" width="20.625" style="0" customWidth="1"/>
    <col min="2" max="2" width="22.625" style="0" customWidth="1"/>
    <col min="3" max="3" width="20.625" style="0" customWidth="1"/>
    <col min="4" max="4" width="22.625" style="0" customWidth="1"/>
  </cols>
  <sheetData>
    <row r="1" spans="1:4" ht="24.75" customHeight="1">
      <c r="A1" s="251" t="s">
        <v>89</v>
      </c>
      <c r="B1" s="251"/>
      <c r="C1" s="251"/>
      <c r="D1" s="251"/>
    </row>
    <row r="2" spans="1:4" ht="24.75" customHeight="1">
      <c r="A2" s="251" t="s">
        <v>13</v>
      </c>
      <c r="B2" s="251"/>
      <c r="C2" s="251"/>
      <c r="D2" s="251"/>
    </row>
    <row r="3" spans="1:4" s="9" customFormat="1" ht="24.75" customHeight="1" thickBot="1">
      <c r="A3" s="63" t="s">
        <v>347</v>
      </c>
      <c r="B3" s="17"/>
      <c r="C3" s="17"/>
      <c r="D3" s="17"/>
    </row>
    <row r="4" spans="1:4" s="102" customFormat="1" ht="24.75" customHeight="1">
      <c r="A4" s="99" t="s">
        <v>14</v>
      </c>
      <c r="B4" s="100" t="s">
        <v>86</v>
      </c>
      <c r="C4" s="235" t="s">
        <v>15</v>
      </c>
      <c r="D4" s="101" t="s">
        <v>86</v>
      </c>
    </row>
    <row r="5" spans="1:4" s="9" customFormat="1" ht="24.75" customHeight="1">
      <c r="A5" s="226"/>
      <c r="B5" s="230"/>
      <c r="C5" s="236"/>
      <c r="D5" s="156"/>
    </row>
    <row r="6" spans="1:4" s="9" customFormat="1" ht="24.75" customHeight="1">
      <c r="A6" s="227" t="s">
        <v>308</v>
      </c>
      <c r="B6" s="231">
        <v>10000000</v>
      </c>
      <c r="C6" s="237" t="s">
        <v>313</v>
      </c>
      <c r="D6" s="194">
        <v>28720000</v>
      </c>
    </row>
    <row r="7" spans="1:4" s="9" customFormat="1" ht="24.75" customHeight="1">
      <c r="A7" s="226"/>
      <c r="B7" s="232"/>
      <c r="C7" s="236"/>
      <c r="D7" s="193"/>
    </row>
    <row r="8" spans="1:4" s="9" customFormat="1" ht="24.75" customHeight="1">
      <c r="A8" s="227" t="s">
        <v>348</v>
      </c>
      <c r="B8" s="231">
        <v>18720000</v>
      </c>
      <c r="C8" s="237" t="s">
        <v>81</v>
      </c>
      <c r="D8" s="194">
        <v>109606272</v>
      </c>
    </row>
    <row r="9" spans="1:4" ht="24.75" customHeight="1">
      <c r="A9" s="228"/>
      <c r="B9" s="196"/>
      <c r="C9" s="238"/>
      <c r="D9" s="25"/>
    </row>
    <row r="10" spans="1:4" ht="24.75" customHeight="1">
      <c r="A10" s="227" t="s">
        <v>349</v>
      </c>
      <c r="B10" s="231">
        <v>109606272</v>
      </c>
      <c r="C10" s="237" t="s">
        <v>350</v>
      </c>
      <c r="D10" s="194">
        <v>2547000</v>
      </c>
    </row>
    <row r="11" spans="1:3" ht="24.75" customHeight="1">
      <c r="A11" s="228"/>
      <c r="B11" s="196"/>
      <c r="C11" s="239"/>
    </row>
    <row r="12" spans="1:4" s="6" customFormat="1" ht="24.75" customHeight="1">
      <c r="A12" s="227" t="s">
        <v>351</v>
      </c>
      <c r="B12" s="231">
        <v>844957675</v>
      </c>
      <c r="C12" s="237" t="s">
        <v>352</v>
      </c>
      <c r="D12" s="194">
        <v>842410675</v>
      </c>
    </row>
    <row r="13" spans="1:3" s="6" customFormat="1" ht="24.75" customHeight="1">
      <c r="A13" s="228"/>
      <c r="B13" s="196"/>
      <c r="C13" s="233"/>
    </row>
    <row r="14" spans="1:4" s="6" customFormat="1" ht="24.75" customHeight="1">
      <c r="A14" s="227" t="s">
        <v>16</v>
      </c>
      <c r="B14" s="231">
        <v>19819379532</v>
      </c>
      <c r="C14" s="237" t="s">
        <v>9</v>
      </c>
      <c r="D14" s="194">
        <v>40687757325</v>
      </c>
    </row>
    <row r="15" spans="1:4" s="6" customFormat="1" ht="24.75" customHeight="1">
      <c r="A15" s="227"/>
      <c r="B15" s="231"/>
      <c r="C15" s="237"/>
      <c r="D15" s="194"/>
    </row>
    <row r="16" spans="1:4" s="6" customFormat="1" ht="24.75" customHeight="1">
      <c r="A16" s="227" t="s">
        <v>17</v>
      </c>
      <c r="B16" s="231">
        <v>40687757325</v>
      </c>
      <c r="C16" s="237" t="s">
        <v>10</v>
      </c>
      <c r="D16" s="194">
        <v>75820483675</v>
      </c>
    </row>
    <row r="17" spans="1:3" s="6" customFormat="1" ht="24.75" customHeight="1">
      <c r="A17" s="227"/>
      <c r="B17" s="231"/>
      <c r="C17" s="233"/>
    </row>
    <row r="18" spans="1:4" s="6" customFormat="1" ht="24.75" customHeight="1">
      <c r="A18" s="227" t="s">
        <v>18</v>
      </c>
      <c r="B18" s="231">
        <v>6959769079</v>
      </c>
      <c r="C18" s="237" t="s">
        <v>11</v>
      </c>
      <c r="D18" s="288">
        <v>-49041335064</v>
      </c>
    </row>
    <row r="19" spans="1:4" s="6" customFormat="1" ht="24.75" customHeight="1">
      <c r="A19" s="227"/>
      <c r="B19" s="231"/>
      <c r="C19" s="237"/>
      <c r="D19" s="194"/>
    </row>
    <row r="20" spans="1:4" s="6" customFormat="1" ht="24.75" customHeight="1">
      <c r="A20" s="227" t="s">
        <v>353</v>
      </c>
      <c r="B20" s="231">
        <v>11310926</v>
      </c>
      <c r="C20" s="237" t="s">
        <v>354</v>
      </c>
      <c r="D20" s="194">
        <v>11310926</v>
      </c>
    </row>
    <row r="21" spans="2:4" s="6" customFormat="1" ht="24.75" customHeight="1">
      <c r="B21" s="233"/>
      <c r="C21" s="237"/>
      <c r="D21" s="194"/>
    </row>
    <row r="22" spans="1:4" s="6" customFormat="1" ht="25.5" customHeight="1">
      <c r="A22" s="227" t="s">
        <v>310</v>
      </c>
      <c r="B22" s="231">
        <v>55193534255</v>
      </c>
      <c r="C22" s="237" t="s">
        <v>19</v>
      </c>
      <c r="D22" s="194">
        <v>116479521000</v>
      </c>
    </row>
    <row r="23" spans="1:4" s="6" customFormat="1" ht="24.75" customHeight="1">
      <c r="A23" s="227"/>
      <c r="B23" s="231"/>
      <c r="C23" s="237"/>
      <c r="D23" s="194"/>
    </row>
    <row r="24" spans="1:4" s="6" customFormat="1" ht="24.75" customHeight="1">
      <c r="A24" s="227" t="s">
        <v>83</v>
      </c>
      <c r="B24" s="231">
        <v>60000000000</v>
      </c>
      <c r="C24" s="237" t="s">
        <v>343</v>
      </c>
      <c r="D24" s="194">
        <v>16893534255</v>
      </c>
    </row>
    <row r="25" spans="1:4" s="6" customFormat="1" ht="24.75" customHeight="1">
      <c r="A25" s="227"/>
      <c r="B25" s="231"/>
      <c r="C25" s="240"/>
      <c r="D25" s="194"/>
    </row>
    <row r="26" spans="1:4" s="6" customFormat="1" ht="24.75" customHeight="1">
      <c r="A26" s="227" t="s">
        <v>82</v>
      </c>
      <c r="B26" s="231">
        <v>56479521000</v>
      </c>
      <c r="C26" s="237" t="s">
        <v>309</v>
      </c>
      <c r="D26" s="194">
        <v>38300000000</v>
      </c>
    </row>
    <row r="27" spans="1:4" s="6" customFormat="1" ht="24.75" customHeight="1">
      <c r="A27" s="227"/>
      <c r="B27" s="231"/>
      <c r="C27" s="240"/>
      <c r="D27" s="194"/>
    </row>
    <row r="28" spans="2:3" s="6" customFormat="1" ht="24.75" customHeight="1">
      <c r="B28" s="233"/>
      <c r="C28" s="233"/>
    </row>
    <row r="29" spans="1:4" s="6" customFormat="1" ht="24.75" customHeight="1">
      <c r="A29" s="227"/>
      <c r="B29" s="231"/>
      <c r="C29" s="240"/>
      <c r="D29" s="194"/>
    </row>
    <row r="30" spans="1:5" s="6" customFormat="1" ht="24.75" customHeight="1" thickBot="1">
      <c r="A30" s="229" t="s">
        <v>12</v>
      </c>
      <c r="B30" s="234">
        <v>240134556064</v>
      </c>
      <c r="C30" s="241" t="s">
        <v>12</v>
      </c>
      <c r="D30" s="195">
        <v>240134556064</v>
      </c>
      <c r="E30" s="104"/>
    </row>
    <row r="31" spans="1:4" s="6" customFormat="1" ht="60" customHeight="1">
      <c r="A31" s="26"/>
      <c r="B31" s="25"/>
      <c r="C31" s="27"/>
      <c r="D31" s="25"/>
    </row>
    <row r="32" ht="24.75" customHeight="1"/>
    <row r="33" ht="24.75" customHeight="1"/>
    <row r="37" ht="16.5">
      <c r="A37" s="16"/>
    </row>
  </sheetData>
  <sheetProtection/>
  <mergeCells count="2">
    <mergeCell ref="A2:D2"/>
    <mergeCell ref="A1:D1"/>
  </mergeCells>
  <printOptions horizontalCentered="1"/>
  <pageMargins left="0.4724409448818898" right="0.4724409448818898" top="0.7874015748031497" bottom="0.9055118110236221" header="0.5118110236220472" footer="0.5118110236220472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5.75"/>
  <cols>
    <col min="1" max="1" width="21.125" style="34" customWidth="1"/>
    <col min="2" max="2" width="17.125" style="34" customWidth="1"/>
    <col min="3" max="3" width="13.50390625" style="34" customWidth="1"/>
    <col min="4" max="4" width="17.125" style="34" customWidth="1"/>
    <col min="5" max="6" width="15.875" style="34" customWidth="1"/>
    <col min="7" max="8" width="15.625" style="34" customWidth="1"/>
    <col min="9" max="9" width="9.00390625" style="34" customWidth="1"/>
    <col min="10" max="10" width="15.625" style="34" customWidth="1"/>
    <col min="11" max="11" width="15.875" style="70" customWidth="1"/>
    <col min="12" max="16384" width="9.00390625" style="34" customWidth="1"/>
  </cols>
  <sheetData>
    <row r="1" spans="1:11" ht="24.75" customHeight="1">
      <c r="A1" s="31"/>
      <c r="B1" s="32"/>
      <c r="C1" s="32"/>
      <c r="D1" s="19"/>
      <c r="E1" s="20" t="s">
        <v>314</v>
      </c>
      <c r="F1" s="103" t="s">
        <v>315</v>
      </c>
      <c r="G1" s="30"/>
      <c r="H1" s="32"/>
      <c r="I1" s="32"/>
      <c r="J1" s="32"/>
      <c r="K1" s="33"/>
    </row>
    <row r="2" spans="1:11" ht="24.75" customHeight="1">
      <c r="A2" s="36"/>
      <c r="B2" s="32"/>
      <c r="C2" s="32"/>
      <c r="D2" s="20"/>
      <c r="E2" s="20" t="s">
        <v>26</v>
      </c>
      <c r="F2" s="21" t="s">
        <v>0</v>
      </c>
      <c r="G2" s="32"/>
      <c r="H2" s="32"/>
      <c r="I2" s="32"/>
      <c r="J2" s="32"/>
      <c r="K2" s="33"/>
    </row>
    <row r="3" spans="1:11" ht="24.75" customHeight="1" thickBot="1">
      <c r="A3" s="37"/>
      <c r="B3" s="32"/>
      <c r="C3" s="32"/>
      <c r="D3" s="38"/>
      <c r="E3" s="38" t="s">
        <v>325</v>
      </c>
      <c r="F3" s="5" t="s">
        <v>326</v>
      </c>
      <c r="G3" s="32"/>
      <c r="H3" s="32"/>
      <c r="I3" s="32"/>
      <c r="J3" s="32"/>
      <c r="K3" s="90" t="s">
        <v>31</v>
      </c>
    </row>
    <row r="4" spans="1:11" s="5" customFormat="1" ht="24.75" customHeight="1">
      <c r="A4" s="252" t="s">
        <v>32</v>
      </c>
      <c r="B4" s="42" t="s">
        <v>52</v>
      </c>
      <c r="C4" s="71"/>
      <c r="D4" s="71"/>
      <c r="E4" s="42" t="s">
        <v>27</v>
      </c>
      <c r="F4" s="71"/>
      <c r="G4" s="72"/>
      <c r="H4" s="40" t="s">
        <v>51</v>
      </c>
      <c r="I4" s="71"/>
      <c r="J4" s="72"/>
      <c r="K4" s="254" t="s">
        <v>53</v>
      </c>
    </row>
    <row r="5" spans="1:11" s="5" customFormat="1" ht="38.25" customHeight="1">
      <c r="A5" s="253"/>
      <c r="B5" s="12" t="s">
        <v>30</v>
      </c>
      <c r="C5" s="22" t="s">
        <v>50</v>
      </c>
      <c r="D5" s="73" t="s">
        <v>33</v>
      </c>
      <c r="E5" s="94" t="s">
        <v>34</v>
      </c>
      <c r="F5" s="45" t="s">
        <v>35</v>
      </c>
      <c r="G5" s="13" t="s">
        <v>36</v>
      </c>
      <c r="H5" s="22" t="s">
        <v>54</v>
      </c>
      <c r="I5" s="22" t="s">
        <v>319</v>
      </c>
      <c r="J5" s="13" t="s">
        <v>36</v>
      </c>
      <c r="K5" s="255"/>
    </row>
    <row r="6" spans="1:11" s="74" customFormat="1" ht="31.5" customHeight="1">
      <c r="A6" s="95" t="s">
        <v>57</v>
      </c>
      <c r="B6" s="157">
        <f>B7+B11</f>
        <v>116479521000</v>
      </c>
      <c r="C6" s="157">
        <f aca="true" t="shared" si="0" ref="C6:K6">C7+C11</f>
        <v>0</v>
      </c>
      <c r="D6" s="188">
        <f t="shared" si="0"/>
        <v>116479521000</v>
      </c>
      <c r="E6" s="192">
        <f t="shared" si="0"/>
        <v>53495514000</v>
      </c>
      <c r="F6" s="157">
        <f t="shared" si="0"/>
        <v>24100446000</v>
      </c>
      <c r="G6" s="157">
        <f>G7+G11</f>
        <v>77595960000</v>
      </c>
      <c r="H6" s="157">
        <f>H7+H11</f>
        <v>45193534255</v>
      </c>
      <c r="I6" s="157">
        <f>I7+I11</f>
        <v>0</v>
      </c>
      <c r="J6" s="157">
        <f>J7+J11</f>
        <v>45193534255</v>
      </c>
      <c r="K6" s="190">
        <f t="shared" si="0"/>
        <v>32402425745</v>
      </c>
    </row>
    <row r="7" spans="1:11" s="67" customFormat="1" ht="23.25" customHeight="1">
      <c r="A7" s="75" t="s">
        <v>37</v>
      </c>
      <c r="B7" s="159">
        <f aca="true" t="shared" si="1" ref="B7:I7">B8</f>
        <v>116479521000</v>
      </c>
      <c r="C7" s="159">
        <f t="shared" si="1"/>
        <v>0</v>
      </c>
      <c r="D7" s="161">
        <f>D8</f>
        <v>116479521000</v>
      </c>
      <c r="E7" s="161">
        <f t="shared" si="1"/>
        <v>53495514000</v>
      </c>
      <c r="F7" s="159">
        <f t="shared" si="1"/>
        <v>24100446000</v>
      </c>
      <c r="G7" s="159">
        <f>G8</f>
        <v>77595960000</v>
      </c>
      <c r="H7" s="159">
        <f t="shared" si="1"/>
        <v>45193534255</v>
      </c>
      <c r="I7" s="159">
        <f t="shared" si="1"/>
        <v>0</v>
      </c>
      <c r="J7" s="159">
        <f>J8</f>
        <v>45193534255</v>
      </c>
      <c r="K7" s="162">
        <f>K8</f>
        <v>32402425745</v>
      </c>
    </row>
    <row r="8" spans="1:11" s="67" customFormat="1" ht="23.25" customHeight="1">
      <c r="A8" s="51" t="s">
        <v>38</v>
      </c>
      <c r="B8" s="159">
        <f>B9+B10</f>
        <v>116479521000</v>
      </c>
      <c r="C8" s="159">
        <f>C9+C10</f>
        <v>0</v>
      </c>
      <c r="D8" s="161">
        <f>SUM(D9:D10)</f>
        <v>116479521000</v>
      </c>
      <c r="E8" s="161">
        <f>E9+E10</f>
        <v>53495514000</v>
      </c>
      <c r="F8" s="159">
        <f>F9+F10</f>
        <v>24100446000</v>
      </c>
      <c r="G8" s="159">
        <f>SUM(G9:G10)</f>
        <v>77595960000</v>
      </c>
      <c r="H8" s="159">
        <f>H9+H10</f>
        <v>45193534255</v>
      </c>
      <c r="I8" s="159">
        <f>I9+I10</f>
        <v>0</v>
      </c>
      <c r="J8" s="159">
        <f>SUM(J9:J10)</f>
        <v>45193534255</v>
      </c>
      <c r="K8" s="162">
        <f>SUM(K9:K10)</f>
        <v>32402425745</v>
      </c>
    </row>
    <row r="9" spans="1:11" s="67" customFormat="1" ht="23.25" customHeight="1">
      <c r="A9" s="76" t="s">
        <v>39</v>
      </c>
      <c r="B9" s="163">
        <v>60000000000</v>
      </c>
      <c r="C9" s="163">
        <v>0</v>
      </c>
      <c r="D9" s="164">
        <f>B9+C9</f>
        <v>60000000000</v>
      </c>
      <c r="E9" s="164">
        <v>15000000000</v>
      </c>
      <c r="F9" s="163">
        <v>20000000000</v>
      </c>
      <c r="G9" s="163">
        <f>E9+F9</f>
        <v>35000000000</v>
      </c>
      <c r="H9" s="163">
        <v>16893534255</v>
      </c>
      <c r="I9" s="163">
        <v>0</v>
      </c>
      <c r="J9" s="163">
        <f>H9+I9</f>
        <v>16893534255</v>
      </c>
      <c r="K9" s="165">
        <f>G9-J9</f>
        <v>18106465745</v>
      </c>
    </row>
    <row r="10" spans="1:11" s="67" customFormat="1" ht="23.25" customHeight="1">
      <c r="A10" s="76" t="s">
        <v>40</v>
      </c>
      <c r="B10" s="163">
        <v>56479521000</v>
      </c>
      <c r="C10" s="163">
        <v>0</v>
      </c>
      <c r="D10" s="164">
        <f>B10+C10</f>
        <v>56479521000</v>
      </c>
      <c r="E10" s="164">
        <v>38495514000</v>
      </c>
      <c r="F10" s="163">
        <v>4100446000</v>
      </c>
      <c r="G10" s="163">
        <f>E10+F10</f>
        <v>42595960000</v>
      </c>
      <c r="H10" s="163">
        <v>28300000000</v>
      </c>
      <c r="I10" s="163">
        <v>0</v>
      </c>
      <c r="J10" s="163">
        <f>H10+I10</f>
        <v>28300000000</v>
      </c>
      <c r="K10" s="165">
        <f>G10-J10</f>
        <v>14295960000</v>
      </c>
    </row>
    <row r="11" spans="1:11" s="5" customFormat="1" ht="35.25" customHeight="1" hidden="1">
      <c r="A11" s="77" t="s">
        <v>60</v>
      </c>
      <c r="B11" s="52">
        <v>0</v>
      </c>
      <c r="C11" s="52">
        <f>C12</f>
        <v>0</v>
      </c>
      <c r="D11" s="53">
        <f>B11+C11</f>
        <v>0</v>
      </c>
      <c r="E11" s="53">
        <f>E12</f>
        <v>0</v>
      </c>
      <c r="F11" s="52">
        <v>0</v>
      </c>
      <c r="G11" s="52">
        <f>E11+F11</f>
        <v>0</v>
      </c>
      <c r="H11" s="52">
        <v>0</v>
      </c>
      <c r="I11" s="52">
        <v>0</v>
      </c>
      <c r="J11" s="52">
        <f>H11+I11</f>
        <v>0</v>
      </c>
      <c r="K11" s="54">
        <f>G11-J11</f>
        <v>0</v>
      </c>
    </row>
    <row r="12" spans="1:11" s="5" customFormat="1" ht="21.75" customHeight="1">
      <c r="A12" s="78"/>
      <c r="B12" s="79"/>
      <c r="C12" s="79"/>
      <c r="D12" s="80"/>
      <c r="E12" s="80"/>
      <c r="F12" s="79"/>
      <c r="G12" s="79"/>
      <c r="H12" s="79"/>
      <c r="I12" s="79"/>
      <c r="J12" s="79"/>
      <c r="K12" s="81"/>
    </row>
    <row r="13" spans="1:11" s="5" customFormat="1" ht="21.75" customHeight="1">
      <c r="A13" s="78"/>
      <c r="B13" s="79"/>
      <c r="C13" s="79"/>
      <c r="D13" s="80"/>
      <c r="E13" s="80"/>
      <c r="F13" s="79"/>
      <c r="G13" s="79"/>
      <c r="H13" s="79"/>
      <c r="I13" s="79"/>
      <c r="J13" s="79"/>
      <c r="K13" s="82"/>
    </row>
    <row r="14" spans="1:11" s="5" customFormat="1" ht="21.75" customHeight="1">
      <c r="A14" s="83"/>
      <c r="B14" s="79"/>
      <c r="C14" s="79"/>
      <c r="D14" s="80"/>
      <c r="E14" s="80"/>
      <c r="F14" s="79"/>
      <c r="G14" s="79"/>
      <c r="H14" s="79"/>
      <c r="I14" s="79"/>
      <c r="J14" s="79"/>
      <c r="K14" s="81"/>
    </row>
    <row r="15" spans="1:11" s="5" customFormat="1" ht="21.75" customHeight="1">
      <c r="A15" s="78"/>
      <c r="B15" s="79"/>
      <c r="C15" s="79"/>
      <c r="D15" s="80"/>
      <c r="E15" s="80"/>
      <c r="F15" s="79"/>
      <c r="G15" s="79"/>
      <c r="H15" s="79"/>
      <c r="I15" s="79"/>
      <c r="J15" s="79"/>
      <c r="K15" s="81"/>
    </row>
    <row r="16" spans="1:11" s="5" customFormat="1" ht="21.75" customHeight="1">
      <c r="A16" s="84"/>
      <c r="B16" s="47"/>
      <c r="C16" s="47"/>
      <c r="D16" s="48"/>
      <c r="E16" s="48"/>
      <c r="F16" s="47"/>
      <c r="G16" s="47"/>
      <c r="H16" s="47"/>
      <c r="I16" s="47"/>
      <c r="J16" s="47"/>
      <c r="K16" s="65"/>
    </row>
    <row r="17" spans="1:11" s="5" customFormat="1" ht="21.75" customHeight="1">
      <c r="A17" s="85"/>
      <c r="B17" s="47"/>
      <c r="C17" s="47"/>
      <c r="D17" s="48"/>
      <c r="E17" s="48"/>
      <c r="F17" s="47"/>
      <c r="G17" s="47"/>
      <c r="H17" s="47"/>
      <c r="I17" s="47"/>
      <c r="J17" s="47"/>
      <c r="K17" s="65"/>
    </row>
    <row r="18" spans="1:11" s="5" customFormat="1" ht="21.75" customHeight="1">
      <c r="A18" s="78"/>
      <c r="B18" s="79"/>
      <c r="C18" s="79"/>
      <c r="D18" s="80"/>
      <c r="E18" s="80"/>
      <c r="F18" s="79"/>
      <c r="G18" s="79"/>
      <c r="H18" s="79"/>
      <c r="I18" s="79"/>
      <c r="J18" s="79"/>
      <c r="K18" s="81"/>
    </row>
    <row r="19" spans="1:11" s="5" customFormat="1" ht="21.75" customHeight="1">
      <c r="A19" s="78"/>
      <c r="B19" s="79"/>
      <c r="C19" s="79"/>
      <c r="D19" s="80"/>
      <c r="E19" s="80"/>
      <c r="F19" s="79"/>
      <c r="G19" s="79"/>
      <c r="H19" s="79"/>
      <c r="I19" s="79"/>
      <c r="J19" s="79"/>
      <c r="K19" s="81"/>
    </row>
    <row r="20" spans="1:11" s="5" customFormat="1" ht="21.75" customHeight="1">
      <c r="A20" s="78"/>
      <c r="B20" s="79"/>
      <c r="C20" s="79"/>
      <c r="D20" s="80"/>
      <c r="E20" s="80"/>
      <c r="F20" s="79"/>
      <c r="G20" s="79"/>
      <c r="H20" s="79"/>
      <c r="I20" s="79"/>
      <c r="J20" s="79"/>
      <c r="K20" s="81"/>
    </row>
    <row r="21" spans="1:11" s="5" customFormat="1" ht="21.75" customHeight="1">
      <c r="A21" s="84"/>
      <c r="B21" s="47"/>
      <c r="C21" s="47"/>
      <c r="D21" s="48"/>
      <c r="E21" s="48"/>
      <c r="F21" s="47"/>
      <c r="G21" s="47"/>
      <c r="H21" s="47"/>
      <c r="I21" s="47"/>
      <c r="J21" s="47"/>
      <c r="K21" s="65"/>
    </row>
    <row r="22" spans="1:11" s="5" customFormat="1" ht="21.75" customHeight="1">
      <c r="A22" s="85"/>
      <c r="B22" s="47"/>
      <c r="C22" s="47"/>
      <c r="D22" s="48"/>
      <c r="E22" s="48"/>
      <c r="F22" s="47"/>
      <c r="G22" s="47"/>
      <c r="H22" s="47"/>
      <c r="I22" s="47"/>
      <c r="J22" s="47"/>
      <c r="K22" s="65"/>
    </row>
    <row r="23" spans="1:11" s="5" customFormat="1" ht="21.75" customHeight="1">
      <c r="A23" s="78"/>
      <c r="B23" s="79"/>
      <c r="C23" s="79"/>
      <c r="D23" s="80"/>
      <c r="E23" s="80"/>
      <c r="F23" s="79"/>
      <c r="G23" s="79"/>
      <c r="H23" s="79"/>
      <c r="I23" s="79"/>
      <c r="J23" s="79"/>
      <c r="K23" s="81"/>
    </row>
    <row r="24" spans="1:11" s="5" customFormat="1" ht="21.75" customHeight="1">
      <c r="A24" s="78"/>
      <c r="B24" s="79"/>
      <c r="C24" s="79"/>
      <c r="D24" s="80"/>
      <c r="E24" s="80"/>
      <c r="F24" s="79"/>
      <c r="G24" s="79"/>
      <c r="H24" s="79"/>
      <c r="I24" s="79"/>
      <c r="J24" s="79"/>
      <c r="K24" s="81"/>
    </row>
    <row r="25" spans="1:11" s="5" customFormat="1" ht="21.75" customHeight="1">
      <c r="A25" s="84"/>
      <c r="B25" s="47"/>
      <c r="C25" s="47"/>
      <c r="D25" s="48"/>
      <c r="E25" s="48"/>
      <c r="F25" s="47"/>
      <c r="G25" s="47"/>
      <c r="H25" s="47"/>
      <c r="I25" s="47"/>
      <c r="J25" s="47"/>
      <c r="K25" s="65"/>
    </row>
    <row r="26" spans="1:11" s="5" customFormat="1" ht="21.75" customHeight="1">
      <c r="A26" s="84"/>
      <c r="B26" s="47"/>
      <c r="C26" s="47"/>
      <c r="D26" s="48"/>
      <c r="E26" s="48"/>
      <c r="F26" s="47"/>
      <c r="G26" s="47"/>
      <c r="H26" s="47"/>
      <c r="I26" s="47"/>
      <c r="J26" s="47"/>
      <c r="K26" s="65"/>
    </row>
    <row r="27" spans="1:11" s="5" customFormat="1" ht="21.75" customHeight="1">
      <c r="A27" s="84"/>
      <c r="B27" s="47"/>
      <c r="C27" s="47"/>
      <c r="D27" s="48"/>
      <c r="E27" s="48"/>
      <c r="F27" s="47"/>
      <c r="G27" s="47"/>
      <c r="H27" s="47"/>
      <c r="I27" s="47"/>
      <c r="J27" s="47"/>
      <c r="K27" s="65"/>
    </row>
    <row r="28" spans="1:11" s="5" customFormat="1" ht="21.75" customHeight="1">
      <c r="A28" s="84"/>
      <c r="B28" s="47"/>
      <c r="C28" s="47"/>
      <c r="D28" s="48"/>
      <c r="E28" s="48"/>
      <c r="F28" s="47"/>
      <c r="G28" s="47"/>
      <c r="H28" s="47"/>
      <c r="I28" s="47"/>
      <c r="J28" s="47"/>
      <c r="K28" s="65"/>
    </row>
    <row r="29" spans="1:11" s="5" customFormat="1" ht="21.75" customHeight="1">
      <c r="A29" s="84"/>
      <c r="B29" s="47"/>
      <c r="C29" s="47"/>
      <c r="D29" s="48"/>
      <c r="E29" s="48"/>
      <c r="F29" s="47"/>
      <c r="G29" s="47"/>
      <c r="H29" s="47"/>
      <c r="I29" s="47"/>
      <c r="J29" s="47"/>
      <c r="K29" s="65"/>
    </row>
    <row r="30" spans="1:11" s="5" customFormat="1" ht="21.75" customHeight="1">
      <c r="A30" s="84"/>
      <c r="B30" s="47"/>
      <c r="C30" s="47"/>
      <c r="D30" s="48"/>
      <c r="E30" s="48"/>
      <c r="F30" s="47"/>
      <c r="G30" s="47"/>
      <c r="H30" s="47"/>
      <c r="I30" s="47"/>
      <c r="J30" s="47"/>
      <c r="K30" s="65"/>
    </row>
    <row r="31" spans="1:11" s="5" customFormat="1" ht="21.75" customHeight="1">
      <c r="A31" s="84"/>
      <c r="B31" s="47"/>
      <c r="C31" s="47"/>
      <c r="D31" s="48"/>
      <c r="E31" s="48"/>
      <c r="F31" s="47"/>
      <c r="G31" s="47"/>
      <c r="H31" s="47"/>
      <c r="I31" s="47"/>
      <c r="J31" s="47"/>
      <c r="K31" s="65"/>
    </row>
    <row r="32" spans="1:11" s="5" customFormat="1" ht="21.75" customHeight="1">
      <c r="A32" s="84"/>
      <c r="B32" s="47"/>
      <c r="C32" s="47"/>
      <c r="D32" s="48"/>
      <c r="E32" s="48"/>
      <c r="F32" s="47"/>
      <c r="G32" s="47"/>
      <c r="H32" s="47"/>
      <c r="I32" s="47"/>
      <c r="J32" s="47"/>
      <c r="K32" s="65"/>
    </row>
    <row r="33" spans="1:11" s="5" customFormat="1" ht="66.75" customHeight="1" thickBot="1">
      <c r="A33" s="86"/>
      <c r="B33" s="87"/>
      <c r="C33" s="87"/>
      <c r="D33" s="88"/>
      <c r="E33" s="88"/>
      <c r="F33" s="87"/>
      <c r="G33" s="87"/>
      <c r="H33" s="87"/>
      <c r="I33" s="87"/>
      <c r="J33" s="87"/>
      <c r="K33" s="89"/>
    </row>
    <row r="34" spans="1:11" ht="18.7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8.7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ht="19.5" customHeight="1"/>
  </sheetData>
  <sheetProtection/>
  <mergeCells count="2">
    <mergeCell ref="A4:A5"/>
    <mergeCell ref="K4:K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scale="95" r:id="rId1"/>
  <rowBreaks count="1" manualBreakCount="1">
    <brk id="36" max="15" man="1"/>
  </rowBreaks>
  <colBreaks count="1" manualBreakCount="1">
    <brk id="1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0" sqref="J10"/>
    </sheetView>
  </sheetViews>
  <sheetFormatPr defaultColWidth="9.00390625" defaultRowHeight="15.75"/>
  <cols>
    <col min="1" max="1" width="21.125" style="34" customWidth="1"/>
    <col min="2" max="2" width="16.625" style="34" customWidth="1"/>
    <col min="3" max="3" width="14.625" style="34" customWidth="1"/>
    <col min="4" max="4" width="16.625" style="34" customWidth="1"/>
    <col min="5" max="8" width="16.125" style="34" customWidth="1"/>
    <col min="9" max="9" width="17.00390625" style="34" customWidth="1"/>
    <col min="10" max="10" width="16.625" style="70" customWidth="1"/>
    <col min="11" max="16384" width="9.00390625" style="34" customWidth="1"/>
  </cols>
  <sheetData>
    <row r="1" spans="1:10" ht="24.75" customHeight="1">
      <c r="A1" s="31"/>
      <c r="B1" s="32"/>
      <c r="C1" s="32"/>
      <c r="D1" s="19"/>
      <c r="E1" s="20" t="s">
        <v>314</v>
      </c>
      <c r="F1" s="103" t="s">
        <v>315</v>
      </c>
      <c r="J1" s="33"/>
    </row>
    <row r="2" spans="1:10" ht="24.75" customHeight="1">
      <c r="A2" s="36"/>
      <c r="B2" s="32"/>
      <c r="C2" s="32"/>
      <c r="D2" s="20"/>
      <c r="E2" s="20" t="s">
        <v>21</v>
      </c>
      <c r="F2" s="21" t="s">
        <v>7</v>
      </c>
      <c r="J2" s="33"/>
    </row>
    <row r="3" spans="1:10" s="5" customFormat="1" ht="24.75" customHeight="1" thickBot="1">
      <c r="A3" s="64"/>
      <c r="B3" s="63"/>
      <c r="C3" s="63"/>
      <c r="D3" s="38"/>
      <c r="E3" s="38" t="s">
        <v>311</v>
      </c>
      <c r="F3" s="5" t="s">
        <v>326</v>
      </c>
      <c r="J3" s="90" t="s">
        <v>41</v>
      </c>
    </row>
    <row r="4" spans="1:10" s="5" customFormat="1" ht="24.75" customHeight="1">
      <c r="A4" s="252" t="s">
        <v>32</v>
      </c>
      <c r="B4" s="8" t="s">
        <v>42</v>
      </c>
      <c r="C4" s="18"/>
      <c r="D4" s="40"/>
      <c r="E4" s="259" t="s">
        <v>43</v>
      </c>
      <c r="F4" s="257" t="s">
        <v>20</v>
      </c>
      <c r="G4" s="257" t="s">
        <v>55</v>
      </c>
      <c r="H4" s="257" t="s">
        <v>47</v>
      </c>
      <c r="I4" s="257" t="s">
        <v>48</v>
      </c>
      <c r="J4" s="254" t="s">
        <v>22</v>
      </c>
    </row>
    <row r="5" spans="1:10" s="5" customFormat="1" ht="24.75" customHeight="1">
      <c r="A5" s="253"/>
      <c r="B5" s="12" t="s">
        <v>30</v>
      </c>
      <c r="C5" s="13" t="s">
        <v>59</v>
      </c>
      <c r="D5" s="11" t="s">
        <v>44</v>
      </c>
      <c r="E5" s="260"/>
      <c r="F5" s="258"/>
      <c r="G5" s="258"/>
      <c r="H5" s="258"/>
      <c r="I5" s="258"/>
      <c r="J5" s="255"/>
    </row>
    <row r="6" spans="1:10" s="74" customFormat="1" ht="32.25" customHeight="1">
      <c r="A6" s="95" t="s">
        <v>56</v>
      </c>
      <c r="B6" s="157">
        <f aca="true" t="shared" si="0" ref="B6:J6">B7+B11</f>
        <v>116479521000</v>
      </c>
      <c r="C6" s="157">
        <f t="shared" si="0"/>
        <v>0</v>
      </c>
      <c r="D6" s="157">
        <f t="shared" si="0"/>
        <v>116479521000</v>
      </c>
      <c r="E6" s="157">
        <f t="shared" si="0"/>
        <v>87595960000</v>
      </c>
      <c r="F6" s="157">
        <f t="shared" si="0"/>
        <v>55193534255</v>
      </c>
      <c r="G6" s="157">
        <f t="shared" si="0"/>
        <v>0</v>
      </c>
      <c r="H6" s="157">
        <f t="shared" si="0"/>
        <v>0</v>
      </c>
      <c r="I6" s="157">
        <f t="shared" si="0"/>
        <v>32402425745</v>
      </c>
      <c r="J6" s="190">
        <f t="shared" si="0"/>
        <v>28883561000</v>
      </c>
    </row>
    <row r="7" spans="1:10" s="67" customFormat="1" ht="22.5" customHeight="1">
      <c r="A7" s="75" t="s">
        <v>23</v>
      </c>
      <c r="B7" s="159">
        <f aca="true" t="shared" si="1" ref="B7:J7">B8</f>
        <v>116479521000</v>
      </c>
      <c r="C7" s="159">
        <f t="shared" si="1"/>
        <v>0</v>
      </c>
      <c r="D7" s="159">
        <f t="shared" si="1"/>
        <v>116479521000</v>
      </c>
      <c r="E7" s="159">
        <f t="shared" si="1"/>
        <v>87595960000</v>
      </c>
      <c r="F7" s="159">
        <f t="shared" si="1"/>
        <v>55193534255</v>
      </c>
      <c r="G7" s="159">
        <f t="shared" si="1"/>
        <v>0</v>
      </c>
      <c r="H7" s="159">
        <f t="shared" si="1"/>
        <v>0</v>
      </c>
      <c r="I7" s="159">
        <f t="shared" si="1"/>
        <v>32402425745</v>
      </c>
      <c r="J7" s="160">
        <f t="shared" si="1"/>
        <v>28883561000</v>
      </c>
    </row>
    <row r="8" spans="1:10" s="67" customFormat="1" ht="22.5" customHeight="1">
      <c r="A8" s="51" t="s">
        <v>45</v>
      </c>
      <c r="B8" s="159">
        <f>B9+B10</f>
        <v>116479521000</v>
      </c>
      <c r="C8" s="159">
        <f>C9+C10</f>
        <v>0</v>
      </c>
      <c r="D8" s="159">
        <f>SUM(D9:D10)</f>
        <v>116479521000</v>
      </c>
      <c r="E8" s="159">
        <f>E9+E10</f>
        <v>87595960000</v>
      </c>
      <c r="F8" s="159">
        <f>F9+F10</f>
        <v>55193534255</v>
      </c>
      <c r="G8" s="159">
        <f>G9+G10</f>
        <v>0</v>
      </c>
      <c r="H8" s="159">
        <f>H9+H10</f>
        <v>0</v>
      </c>
      <c r="I8" s="159">
        <f>SUM(I9:I10)</f>
        <v>32402425745</v>
      </c>
      <c r="J8" s="160">
        <f>SUM(J9:J10)</f>
        <v>28883561000</v>
      </c>
    </row>
    <row r="9" spans="1:10" s="67" customFormat="1" ht="21.75" customHeight="1">
      <c r="A9" s="76" t="s">
        <v>24</v>
      </c>
      <c r="B9" s="163">
        <f>'融資本年度'!B9</f>
        <v>60000000000</v>
      </c>
      <c r="C9" s="163">
        <f>'融資本年度'!C9</f>
        <v>0</v>
      </c>
      <c r="D9" s="163">
        <f>B9+C9</f>
        <v>60000000000</v>
      </c>
      <c r="E9" s="163">
        <v>35000000000</v>
      </c>
      <c r="F9" s="163">
        <v>16893534255</v>
      </c>
      <c r="G9" s="163">
        <v>0</v>
      </c>
      <c r="H9" s="163">
        <f>'融資本年度'!I9</f>
        <v>0</v>
      </c>
      <c r="I9" s="163">
        <f>E9-F9-G9-H9</f>
        <v>18106465745</v>
      </c>
      <c r="J9" s="191">
        <f>D9-E9</f>
        <v>25000000000</v>
      </c>
    </row>
    <row r="10" spans="1:10" s="67" customFormat="1" ht="22.5" customHeight="1">
      <c r="A10" s="76" t="s">
        <v>25</v>
      </c>
      <c r="B10" s="163">
        <f>'融資本年度'!B10</f>
        <v>56479521000</v>
      </c>
      <c r="C10" s="163">
        <f>'融資本年度'!C10</f>
        <v>0</v>
      </c>
      <c r="D10" s="163">
        <f>B10+C10</f>
        <v>56479521000</v>
      </c>
      <c r="E10" s="163">
        <v>52595960000</v>
      </c>
      <c r="F10" s="163">
        <v>38300000000</v>
      </c>
      <c r="G10" s="163">
        <v>0</v>
      </c>
      <c r="H10" s="163">
        <f>'融資本年度'!I10</f>
        <v>0</v>
      </c>
      <c r="I10" s="163">
        <f>E10-F10-G10-H10</f>
        <v>14295960000</v>
      </c>
      <c r="J10" s="191">
        <f>D10-E10</f>
        <v>3883561000</v>
      </c>
    </row>
    <row r="11" spans="1:10" s="67" customFormat="1" ht="34.5" customHeight="1" hidden="1">
      <c r="A11" s="77" t="s">
        <v>49</v>
      </c>
      <c r="B11" s="52">
        <f>'融資本年度'!B11</f>
        <v>0</v>
      </c>
      <c r="C11" s="52">
        <f>'融資本年度'!C11</f>
        <v>0</v>
      </c>
      <c r="D11" s="52">
        <f>B11+C11</f>
        <v>0</v>
      </c>
      <c r="E11" s="52">
        <f>'融資本年度'!E11</f>
        <v>0</v>
      </c>
      <c r="F11" s="52">
        <f>'融資本年度'!H11</f>
        <v>0</v>
      </c>
      <c r="G11" s="52">
        <v>0</v>
      </c>
      <c r="H11" s="52">
        <f>'融資本年度'!I11</f>
        <v>0</v>
      </c>
      <c r="I11" s="52">
        <f>E11-F11-G11-H11</f>
        <v>0</v>
      </c>
      <c r="J11" s="57">
        <f>D11-E11</f>
        <v>0</v>
      </c>
    </row>
    <row r="12" spans="1:10" s="5" customFormat="1" ht="22.5" customHeight="1">
      <c r="A12" s="91"/>
      <c r="B12" s="79"/>
      <c r="C12" s="79"/>
      <c r="D12" s="79"/>
      <c r="E12" s="79"/>
      <c r="F12" s="79"/>
      <c r="G12" s="79"/>
      <c r="H12" s="79"/>
      <c r="I12" s="79"/>
      <c r="J12" s="81"/>
    </row>
    <row r="13" spans="1:10" s="5" customFormat="1" ht="22.5" customHeight="1">
      <c r="A13" s="91"/>
      <c r="B13" s="79"/>
      <c r="C13" s="79"/>
      <c r="D13" s="79"/>
      <c r="E13" s="79"/>
      <c r="F13" s="79"/>
      <c r="G13" s="79"/>
      <c r="H13" s="79"/>
      <c r="I13" s="79"/>
      <c r="J13" s="81"/>
    </row>
    <row r="14" spans="1:10" s="5" customFormat="1" ht="22.5" customHeight="1">
      <c r="A14" s="92"/>
      <c r="B14" s="79"/>
      <c r="C14" s="79"/>
      <c r="D14" s="79"/>
      <c r="E14" s="79"/>
      <c r="F14" s="79"/>
      <c r="G14" s="79"/>
      <c r="H14" s="79"/>
      <c r="I14" s="79"/>
      <c r="J14" s="81"/>
    </row>
    <row r="15" spans="1:10" s="5" customFormat="1" ht="22.5" customHeight="1">
      <c r="A15" s="84"/>
      <c r="B15" s="79"/>
      <c r="C15" s="79"/>
      <c r="D15" s="79"/>
      <c r="E15" s="79"/>
      <c r="F15" s="79"/>
      <c r="G15" s="79"/>
      <c r="H15" s="79"/>
      <c r="I15" s="79"/>
      <c r="J15" s="81"/>
    </row>
    <row r="16" spans="1:10" s="5" customFormat="1" ht="22.5" customHeight="1">
      <c r="A16" s="91"/>
      <c r="B16" s="79"/>
      <c r="C16" s="79"/>
      <c r="D16" s="79"/>
      <c r="E16" s="79"/>
      <c r="F16" s="79"/>
      <c r="G16" s="79"/>
      <c r="H16" s="79"/>
      <c r="I16" s="79"/>
      <c r="J16" s="81"/>
    </row>
    <row r="17" spans="1:10" s="5" customFormat="1" ht="22.5" customHeight="1">
      <c r="A17" s="91"/>
      <c r="B17" s="79"/>
      <c r="C17" s="79"/>
      <c r="D17" s="79"/>
      <c r="E17" s="79"/>
      <c r="F17" s="79"/>
      <c r="G17" s="79"/>
      <c r="H17" s="79"/>
      <c r="I17" s="79"/>
      <c r="J17" s="81"/>
    </row>
    <row r="18" spans="1:10" s="5" customFormat="1" ht="22.5" customHeight="1">
      <c r="A18" s="92"/>
      <c r="B18" s="79"/>
      <c r="C18" s="79"/>
      <c r="D18" s="79"/>
      <c r="E18" s="79"/>
      <c r="F18" s="79"/>
      <c r="G18" s="79"/>
      <c r="H18" s="79"/>
      <c r="I18" s="79"/>
      <c r="J18" s="81"/>
    </row>
    <row r="19" spans="1:10" s="5" customFormat="1" ht="22.5" customHeight="1">
      <c r="A19" s="84"/>
      <c r="B19" s="79"/>
      <c r="C19" s="79"/>
      <c r="D19" s="79"/>
      <c r="E19" s="79"/>
      <c r="F19" s="79"/>
      <c r="G19" s="79"/>
      <c r="H19" s="79"/>
      <c r="I19" s="79"/>
      <c r="J19" s="81"/>
    </row>
    <row r="20" spans="1:10" s="5" customFormat="1" ht="22.5" customHeight="1">
      <c r="A20" s="91"/>
      <c r="B20" s="79"/>
      <c r="C20" s="79"/>
      <c r="D20" s="79"/>
      <c r="E20" s="79"/>
      <c r="F20" s="79"/>
      <c r="G20" s="79"/>
      <c r="H20" s="79"/>
      <c r="I20" s="79"/>
      <c r="J20" s="81"/>
    </row>
    <row r="21" spans="1:10" s="5" customFormat="1" ht="22.5" customHeight="1">
      <c r="A21" s="91"/>
      <c r="B21" s="79"/>
      <c r="C21" s="79"/>
      <c r="D21" s="79"/>
      <c r="E21" s="79"/>
      <c r="F21" s="79"/>
      <c r="G21" s="79"/>
      <c r="H21" s="79"/>
      <c r="I21" s="79"/>
      <c r="J21" s="81"/>
    </row>
    <row r="22" spans="1:10" s="5" customFormat="1" ht="22.5" customHeight="1">
      <c r="A22" s="92"/>
      <c r="B22" s="79"/>
      <c r="C22" s="79"/>
      <c r="D22" s="79"/>
      <c r="E22" s="79"/>
      <c r="F22" s="79"/>
      <c r="G22" s="79"/>
      <c r="H22" s="79"/>
      <c r="I22" s="79"/>
      <c r="J22" s="81"/>
    </row>
    <row r="23" spans="1:10" s="5" customFormat="1" ht="22.5" customHeight="1">
      <c r="A23" s="92"/>
      <c r="B23" s="79"/>
      <c r="C23" s="79"/>
      <c r="D23" s="79"/>
      <c r="E23" s="79"/>
      <c r="F23" s="79"/>
      <c r="G23" s="79"/>
      <c r="H23" s="79"/>
      <c r="I23" s="79"/>
      <c r="J23" s="81"/>
    </row>
    <row r="24" spans="1:10" s="5" customFormat="1" ht="22.5" customHeight="1">
      <c r="A24" s="92"/>
      <c r="B24" s="79"/>
      <c r="C24" s="79"/>
      <c r="D24" s="79"/>
      <c r="E24" s="79"/>
      <c r="F24" s="79"/>
      <c r="G24" s="79"/>
      <c r="H24" s="79"/>
      <c r="I24" s="79"/>
      <c r="J24" s="81"/>
    </row>
    <row r="25" spans="1:10" s="5" customFormat="1" ht="22.5" customHeight="1">
      <c r="A25" s="92"/>
      <c r="B25" s="79"/>
      <c r="C25" s="79"/>
      <c r="D25" s="79"/>
      <c r="E25" s="79"/>
      <c r="F25" s="79"/>
      <c r="G25" s="79"/>
      <c r="H25" s="79"/>
      <c r="I25" s="79"/>
      <c r="J25" s="81"/>
    </row>
    <row r="26" spans="1:10" s="5" customFormat="1" ht="22.5" customHeight="1">
      <c r="A26" s="92"/>
      <c r="B26" s="79"/>
      <c r="C26" s="79"/>
      <c r="D26" s="79"/>
      <c r="E26" s="79"/>
      <c r="F26" s="79"/>
      <c r="G26" s="79"/>
      <c r="H26" s="79"/>
      <c r="I26" s="79"/>
      <c r="J26" s="81"/>
    </row>
    <row r="27" spans="1:10" s="5" customFormat="1" ht="22.5" customHeight="1">
      <c r="A27" s="92"/>
      <c r="B27" s="79"/>
      <c r="C27" s="79"/>
      <c r="D27" s="79"/>
      <c r="E27" s="79"/>
      <c r="F27" s="79"/>
      <c r="G27" s="79"/>
      <c r="H27" s="79"/>
      <c r="I27" s="79"/>
      <c r="J27" s="81"/>
    </row>
    <row r="28" spans="1:10" s="5" customFormat="1" ht="22.5" customHeight="1">
      <c r="A28" s="92"/>
      <c r="B28" s="79"/>
      <c r="C28" s="79"/>
      <c r="D28" s="79"/>
      <c r="E28" s="79"/>
      <c r="F28" s="79"/>
      <c r="G28" s="79"/>
      <c r="H28" s="79"/>
      <c r="I28" s="79"/>
      <c r="J28" s="81"/>
    </row>
    <row r="29" spans="1:10" s="5" customFormat="1" ht="22.5" customHeight="1">
      <c r="A29" s="92"/>
      <c r="B29" s="79"/>
      <c r="C29" s="79"/>
      <c r="D29" s="79"/>
      <c r="E29" s="79"/>
      <c r="F29" s="79"/>
      <c r="G29" s="79"/>
      <c r="H29" s="79"/>
      <c r="I29" s="79"/>
      <c r="J29" s="81"/>
    </row>
    <row r="30" spans="1:10" s="5" customFormat="1" ht="22.5" customHeight="1">
      <c r="A30" s="92"/>
      <c r="B30" s="79"/>
      <c r="C30" s="79"/>
      <c r="D30" s="79"/>
      <c r="E30" s="79"/>
      <c r="F30" s="79"/>
      <c r="G30" s="79"/>
      <c r="H30" s="79"/>
      <c r="I30" s="79"/>
      <c r="J30" s="81"/>
    </row>
    <row r="31" spans="1:10" s="5" customFormat="1" ht="22.5" customHeight="1">
      <c r="A31" s="92"/>
      <c r="B31" s="79"/>
      <c r="C31" s="79"/>
      <c r="D31" s="79"/>
      <c r="E31" s="79"/>
      <c r="F31" s="79"/>
      <c r="G31" s="79"/>
      <c r="H31" s="79"/>
      <c r="I31" s="79"/>
      <c r="J31" s="81"/>
    </row>
    <row r="32" spans="1:10" s="5" customFormat="1" ht="22.5" customHeight="1">
      <c r="A32" s="91"/>
      <c r="B32" s="79"/>
      <c r="C32" s="79"/>
      <c r="D32" s="79"/>
      <c r="E32" s="79"/>
      <c r="F32" s="79"/>
      <c r="G32" s="79"/>
      <c r="H32" s="79"/>
      <c r="I32" s="79"/>
      <c r="J32" s="81"/>
    </row>
    <row r="33" spans="1:10" s="5" customFormat="1" ht="26.25" customHeight="1" thickBot="1">
      <c r="A33" s="93"/>
      <c r="B33" s="87"/>
      <c r="C33" s="87"/>
      <c r="D33" s="87"/>
      <c r="E33" s="87"/>
      <c r="F33" s="87"/>
      <c r="G33" s="87"/>
      <c r="H33" s="87"/>
      <c r="I33" s="87"/>
      <c r="J33" s="89"/>
    </row>
    <row r="34" spans="1:10" s="70" customFormat="1" ht="55.5" customHeight="1">
      <c r="A34" s="256"/>
      <c r="B34" s="256"/>
      <c r="C34" s="256"/>
      <c r="D34" s="256"/>
      <c r="E34" s="256"/>
      <c r="F34" s="256"/>
      <c r="G34" s="256"/>
      <c r="H34" s="256"/>
      <c r="I34" s="256"/>
      <c r="J34" s="256"/>
    </row>
    <row r="35" ht="24.75" customHeight="1"/>
    <row r="36" ht="24.75" customHeight="1"/>
  </sheetData>
  <sheetProtection/>
  <mergeCells count="8">
    <mergeCell ref="J4:J5"/>
    <mergeCell ref="A34:J34"/>
    <mergeCell ref="H4:H5"/>
    <mergeCell ref="F4:F5"/>
    <mergeCell ref="G4:G5"/>
    <mergeCell ref="A4:A5"/>
    <mergeCell ref="E4:E5"/>
    <mergeCell ref="I4:I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  <colBreaks count="1" manualBreakCount="1">
    <brk id="10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showGridLines="0"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12" sqref="I12"/>
    </sheetView>
  </sheetViews>
  <sheetFormatPr defaultColWidth="9.00390625" defaultRowHeight="15.75"/>
  <cols>
    <col min="1" max="4" width="2.25390625" style="34" customWidth="1"/>
    <col min="5" max="5" width="20.75390625" style="34" customWidth="1"/>
    <col min="6" max="8" width="13.625" style="60" customWidth="1"/>
    <col min="9" max="9" width="14.625" style="60" customWidth="1"/>
    <col min="10" max="10" width="11.625" style="60" customWidth="1"/>
    <col min="11" max="11" width="12.75390625" style="60" customWidth="1"/>
    <col min="12" max="12" width="13.875" style="60" customWidth="1"/>
    <col min="13" max="14" width="10.625" style="60" customWidth="1"/>
    <col min="15" max="15" width="13.875" style="60" customWidth="1"/>
    <col min="16" max="16" width="13.875" style="61" customWidth="1"/>
    <col min="17" max="16384" width="9.00390625" style="60" customWidth="1"/>
  </cols>
  <sheetData>
    <row r="1" spans="1:17" ht="24.75" customHeight="1">
      <c r="A1" s="28"/>
      <c r="B1" s="29"/>
      <c r="C1" s="30"/>
      <c r="D1" s="31"/>
      <c r="E1" s="4"/>
      <c r="F1" s="1"/>
      <c r="G1" s="1"/>
      <c r="H1" s="2"/>
      <c r="I1" s="20" t="s">
        <v>314</v>
      </c>
      <c r="J1" s="103" t="s">
        <v>315</v>
      </c>
      <c r="K1" s="2"/>
      <c r="L1" s="1"/>
      <c r="M1" s="1"/>
      <c r="N1" s="1"/>
      <c r="O1" s="1"/>
      <c r="P1" s="1"/>
      <c r="Q1" s="3"/>
    </row>
    <row r="2" spans="1:17" ht="24.75" customHeight="1">
      <c r="A2" s="28"/>
      <c r="B2" s="35"/>
      <c r="C2" s="35"/>
      <c r="D2" s="36"/>
      <c r="E2" s="4"/>
      <c r="F2" s="1"/>
      <c r="G2" s="1"/>
      <c r="H2" s="1"/>
      <c r="I2" s="20" t="s">
        <v>76</v>
      </c>
      <c r="J2" s="21" t="s">
        <v>0</v>
      </c>
      <c r="K2" s="1"/>
      <c r="L2" s="1"/>
      <c r="M2" s="1"/>
      <c r="N2" s="1"/>
      <c r="O2" s="1"/>
      <c r="P2" s="1"/>
      <c r="Q2" s="3"/>
    </row>
    <row r="3" spans="1:16" s="34" customFormat="1" ht="21.75" customHeight="1" thickBot="1">
      <c r="A3" s="32"/>
      <c r="B3" s="32"/>
      <c r="C3" s="32"/>
      <c r="D3" s="32"/>
      <c r="E3" s="37"/>
      <c r="F3" s="32"/>
      <c r="G3" s="32"/>
      <c r="H3" s="32"/>
      <c r="I3" s="38" t="s">
        <v>325</v>
      </c>
      <c r="J3" s="5" t="s">
        <v>326</v>
      </c>
      <c r="K3" s="32"/>
      <c r="L3" s="32"/>
      <c r="M3" s="32"/>
      <c r="N3" s="32"/>
      <c r="O3" s="32"/>
      <c r="P3" s="90" t="s">
        <v>61</v>
      </c>
    </row>
    <row r="4" spans="1:16" s="43" customFormat="1" ht="23.25" customHeight="1">
      <c r="A4" s="7" t="s">
        <v>62</v>
      </c>
      <c r="B4" s="7"/>
      <c r="C4" s="7"/>
      <c r="D4" s="7"/>
      <c r="E4" s="40"/>
      <c r="F4" s="7" t="s">
        <v>63</v>
      </c>
      <c r="G4" s="39"/>
      <c r="H4" s="41"/>
      <c r="I4" s="42" t="s">
        <v>64</v>
      </c>
      <c r="J4" s="39"/>
      <c r="K4" s="39"/>
      <c r="L4" s="8" t="s">
        <v>78</v>
      </c>
      <c r="M4" s="39"/>
      <c r="N4" s="39"/>
      <c r="O4" s="39"/>
      <c r="P4" s="261" t="s">
        <v>65</v>
      </c>
    </row>
    <row r="5" spans="1:16" s="43" customFormat="1" ht="34.5" customHeight="1">
      <c r="A5" s="10" t="s">
        <v>1</v>
      </c>
      <c r="B5" s="10" t="s">
        <v>2</v>
      </c>
      <c r="C5" s="10" t="s">
        <v>3</v>
      </c>
      <c r="D5" s="10" t="s">
        <v>4</v>
      </c>
      <c r="E5" s="96" t="s">
        <v>66</v>
      </c>
      <c r="F5" s="12" t="s">
        <v>28</v>
      </c>
      <c r="G5" s="44" t="s">
        <v>85</v>
      </c>
      <c r="H5" s="13" t="s">
        <v>67</v>
      </c>
      <c r="I5" s="250" t="s">
        <v>68</v>
      </c>
      <c r="J5" s="45" t="s">
        <v>69</v>
      </c>
      <c r="K5" s="13" t="s">
        <v>87</v>
      </c>
      <c r="L5" s="13" t="s">
        <v>70</v>
      </c>
      <c r="M5" s="13" t="s">
        <v>88</v>
      </c>
      <c r="N5" s="13" t="s">
        <v>71</v>
      </c>
      <c r="O5" s="13" t="s">
        <v>67</v>
      </c>
      <c r="P5" s="262"/>
    </row>
    <row r="6" spans="1:17" s="50" customFormat="1" ht="21.75" customHeight="1">
      <c r="A6" s="46"/>
      <c r="B6" s="46"/>
      <c r="C6" s="46"/>
      <c r="D6" s="46" t="s">
        <v>5</v>
      </c>
      <c r="E6" s="97" t="s">
        <v>6</v>
      </c>
      <c r="F6" s="157">
        <f>F7+F14+F36</f>
        <v>28720000</v>
      </c>
      <c r="G6" s="157">
        <f>G7+G14+G36</f>
        <v>0</v>
      </c>
      <c r="H6" s="157">
        <f>SUM(F6:G6)</f>
        <v>28720000</v>
      </c>
      <c r="I6" s="192">
        <f>I7+I14+I36</f>
        <v>18720000</v>
      </c>
      <c r="J6" s="157">
        <f>J7+J14+J36</f>
        <v>0</v>
      </c>
      <c r="K6" s="157">
        <f>SUM(I6:J6)</f>
        <v>18720000</v>
      </c>
      <c r="L6" s="157">
        <f>L7+L14+L36</f>
        <v>109467819</v>
      </c>
      <c r="M6" s="157">
        <f>M7+M14+M36</f>
        <v>0</v>
      </c>
      <c r="N6" s="157">
        <f>N7+N14+N36</f>
        <v>0</v>
      </c>
      <c r="O6" s="157">
        <f>SUM(L6:N6)</f>
        <v>109467819</v>
      </c>
      <c r="P6" s="189">
        <f>K6-O6</f>
        <v>-90747819</v>
      </c>
      <c r="Q6" s="49"/>
    </row>
    <row r="7" spans="1:17" s="56" customFormat="1" ht="21.75" customHeight="1">
      <c r="A7" s="98">
        <v>1</v>
      </c>
      <c r="B7" s="98"/>
      <c r="C7" s="98"/>
      <c r="D7" s="98"/>
      <c r="E7" s="84" t="s">
        <v>177</v>
      </c>
      <c r="F7" s="157">
        <f>F8+F11</f>
        <v>28720000</v>
      </c>
      <c r="G7" s="157">
        <f>G8+G11</f>
        <v>0</v>
      </c>
      <c r="H7" s="157">
        <f>SUM(F7:G7)</f>
        <v>28720000</v>
      </c>
      <c r="I7" s="188">
        <f>I8+I11</f>
        <v>18720000</v>
      </c>
      <c r="J7" s="157">
        <f>J8+J11</f>
        <v>0</v>
      </c>
      <c r="K7" s="157">
        <f>SUM(I7:J7)</f>
        <v>18720000</v>
      </c>
      <c r="L7" s="157">
        <f>L8+L11</f>
        <v>30003678</v>
      </c>
      <c r="M7" s="157">
        <f>M8+M11</f>
        <v>0</v>
      </c>
      <c r="N7" s="157">
        <f>N8+N11</f>
        <v>0</v>
      </c>
      <c r="O7" s="157">
        <f>SUM(L7:N7)</f>
        <v>30003678</v>
      </c>
      <c r="P7" s="197">
        <f>K7-O7</f>
        <v>-11283678</v>
      </c>
      <c r="Q7" s="55"/>
    </row>
    <row r="8" spans="1:17" s="56" customFormat="1" ht="21.75" customHeight="1">
      <c r="A8" s="98"/>
      <c r="B8" s="98">
        <v>1</v>
      </c>
      <c r="C8" s="98"/>
      <c r="D8" s="98"/>
      <c r="E8" s="211" t="s">
        <v>178</v>
      </c>
      <c r="F8" s="157">
        <f>F9</f>
        <v>28720000</v>
      </c>
      <c r="G8" s="157">
        <f>G9</f>
        <v>0</v>
      </c>
      <c r="H8" s="157">
        <f>SUM(F8:G8)</f>
        <v>28720000</v>
      </c>
      <c r="I8" s="188">
        <f>I9</f>
        <v>18720000</v>
      </c>
      <c r="J8" s="157">
        <f>J9</f>
        <v>0</v>
      </c>
      <c r="K8" s="157">
        <f>SUM(I8:J8)</f>
        <v>18720000</v>
      </c>
      <c r="L8" s="157">
        <f aca="true" t="shared" si="0" ref="L8:N9">L9</f>
        <v>29843523</v>
      </c>
      <c r="M8" s="157">
        <f t="shared" si="0"/>
        <v>0</v>
      </c>
      <c r="N8" s="157">
        <f t="shared" si="0"/>
        <v>0</v>
      </c>
      <c r="O8" s="157">
        <f>SUM(L8:N8)</f>
        <v>29843523</v>
      </c>
      <c r="P8" s="197">
        <f>K8-O8</f>
        <v>-11123523</v>
      </c>
      <c r="Q8" s="55"/>
    </row>
    <row r="9" spans="1:17" s="56" customFormat="1" ht="21.75" customHeight="1">
      <c r="A9" s="98"/>
      <c r="B9" s="98"/>
      <c r="C9" s="98">
        <v>1</v>
      </c>
      <c r="D9" s="98"/>
      <c r="E9" s="212" t="s">
        <v>179</v>
      </c>
      <c r="F9" s="198">
        <f>F10</f>
        <v>28720000</v>
      </c>
      <c r="G9" s="198">
        <f>G10</f>
        <v>0</v>
      </c>
      <c r="H9" s="198">
        <f>SUM(F9:G9)</f>
        <v>28720000</v>
      </c>
      <c r="I9" s="199">
        <f>I10</f>
        <v>18720000</v>
      </c>
      <c r="J9" s="198">
        <f>J10</f>
        <v>0</v>
      </c>
      <c r="K9" s="198">
        <f>SUM(I9:J9)</f>
        <v>18720000</v>
      </c>
      <c r="L9" s="198">
        <f t="shared" si="0"/>
        <v>29843523</v>
      </c>
      <c r="M9" s="198">
        <f t="shared" si="0"/>
        <v>0</v>
      </c>
      <c r="N9" s="198">
        <f t="shared" si="0"/>
        <v>0</v>
      </c>
      <c r="O9" s="198">
        <f>SUM(L9:N9)</f>
        <v>29843523</v>
      </c>
      <c r="P9" s="200">
        <f>K9-O9</f>
        <v>-11123523</v>
      </c>
      <c r="Q9" s="55"/>
    </row>
    <row r="10" spans="1:17" s="56" customFormat="1" ht="21.75" customHeight="1">
      <c r="A10" s="98"/>
      <c r="B10" s="98"/>
      <c r="C10" s="98"/>
      <c r="D10" s="98">
        <v>1</v>
      </c>
      <c r="E10" s="213" t="s">
        <v>180</v>
      </c>
      <c r="F10" s="198">
        <v>28720000</v>
      </c>
      <c r="G10" s="198"/>
      <c r="H10" s="198">
        <f>SUM(F10:G10)</f>
        <v>28720000</v>
      </c>
      <c r="I10" s="199">
        <v>18720000</v>
      </c>
      <c r="J10" s="198">
        <v>0</v>
      </c>
      <c r="K10" s="198">
        <f>SUM(I10:J10)</f>
        <v>18720000</v>
      </c>
      <c r="L10" s="198">
        <v>29843523</v>
      </c>
      <c r="M10" s="198"/>
      <c r="N10" s="198"/>
      <c r="O10" s="198">
        <f>SUM(L10:N10)</f>
        <v>29843523</v>
      </c>
      <c r="P10" s="200">
        <f>K10-O10</f>
        <v>-11123523</v>
      </c>
      <c r="Q10" s="55"/>
    </row>
    <row r="11" spans="1:16" s="59" customFormat="1" ht="21.75" customHeight="1">
      <c r="A11" s="98"/>
      <c r="B11" s="98">
        <v>2</v>
      </c>
      <c r="C11" s="98"/>
      <c r="D11" s="98"/>
      <c r="E11" s="211" t="s">
        <v>329</v>
      </c>
      <c r="F11" s="157">
        <f>F12</f>
        <v>0</v>
      </c>
      <c r="G11" s="157">
        <f>G12</f>
        <v>0</v>
      </c>
      <c r="H11" s="157">
        <f aca="true" t="shared" si="1" ref="H11:H38">SUM(F11:G11)</f>
        <v>0</v>
      </c>
      <c r="I11" s="188">
        <f>I12</f>
        <v>0</v>
      </c>
      <c r="J11" s="157">
        <f>J12</f>
        <v>0</v>
      </c>
      <c r="K11" s="157">
        <f aca="true" t="shared" si="2" ref="K11:K38">SUM(I11:J11)</f>
        <v>0</v>
      </c>
      <c r="L11" s="157">
        <f aca="true" t="shared" si="3" ref="L11:N12">L12</f>
        <v>160155</v>
      </c>
      <c r="M11" s="157">
        <f t="shared" si="3"/>
        <v>0</v>
      </c>
      <c r="N11" s="157">
        <f t="shared" si="3"/>
        <v>0</v>
      </c>
      <c r="O11" s="157">
        <f aca="true" t="shared" si="4" ref="O11:O38">SUM(L11:N11)</f>
        <v>160155</v>
      </c>
      <c r="P11" s="197">
        <f aca="true" t="shared" si="5" ref="P11:P38">K11-O11</f>
        <v>-160155</v>
      </c>
    </row>
    <row r="12" spans="1:16" s="59" customFormat="1" ht="21.75" customHeight="1">
      <c r="A12" s="98"/>
      <c r="B12" s="98"/>
      <c r="C12" s="98">
        <v>1</v>
      </c>
      <c r="D12" s="98"/>
      <c r="E12" s="212" t="s">
        <v>330</v>
      </c>
      <c r="F12" s="198">
        <f>F13</f>
        <v>0</v>
      </c>
      <c r="G12" s="198">
        <f>G13</f>
        <v>0</v>
      </c>
      <c r="H12" s="198">
        <f t="shared" si="1"/>
        <v>0</v>
      </c>
      <c r="I12" s="199">
        <f>I13</f>
        <v>0</v>
      </c>
      <c r="J12" s="198">
        <f>J13</f>
        <v>0</v>
      </c>
      <c r="K12" s="198">
        <f t="shared" si="2"/>
        <v>0</v>
      </c>
      <c r="L12" s="198">
        <f t="shared" si="3"/>
        <v>160155</v>
      </c>
      <c r="M12" s="198">
        <f t="shared" si="3"/>
        <v>0</v>
      </c>
      <c r="N12" s="198">
        <f t="shared" si="3"/>
        <v>0</v>
      </c>
      <c r="O12" s="198">
        <f t="shared" si="4"/>
        <v>160155</v>
      </c>
      <c r="P12" s="200">
        <f t="shared" si="5"/>
        <v>-160155</v>
      </c>
    </row>
    <row r="13" spans="1:16" s="56" customFormat="1" ht="21.75" customHeight="1">
      <c r="A13" s="98"/>
      <c r="B13" s="98"/>
      <c r="C13" s="98"/>
      <c r="D13" s="98">
        <v>1</v>
      </c>
      <c r="E13" s="213" t="s">
        <v>331</v>
      </c>
      <c r="F13" s="198">
        <v>0</v>
      </c>
      <c r="G13" s="198">
        <v>0</v>
      </c>
      <c r="H13" s="198">
        <f t="shared" si="1"/>
        <v>0</v>
      </c>
      <c r="I13" s="199">
        <v>0</v>
      </c>
      <c r="J13" s="198">
        <v>0</v>
      </c>
      <c r="K13" s="198">
        <f t="shared" si="2"/>
        <v>0</v>
      </c>
      <c r="L13" s="198">
        <v>160155</v>
      </c>
      <c r="M13" s="198">
        <v>0</v>
      </c>
      <c r="N13" s="198">
        <v>0</v>
      </c>
      <c r="O13" s="198">
        <f t="shared" si="4"/>
        <v>160155</v>
      </c>
      <c r="P13" s="200">
        <f t="shared" si="5"/>
        <v>-160155</v>
      </c>
    </row>
    <row r="14" spans="1:16" s="56" customFormat="1" ht="21.75" customHeight="1">
      <c r="A14" s="98">
        <v>2</v>
      </c>
      <c r="B14" s="201"/>
      <c r="C14" s="201"/>
      <c r="D14" s="201"/>
      <c r="E14" s="84" t="s">
        <v>79</v>
      </c>
      <c r="F14" s="157">
        <f>F15+F18+F21+F24+F27+F30+F33</f>
        <v>0</v>
      </c>
      <c r="G14" s="157">
        <f>G15+G18+G21+G24+G27+G30+G33</f>
        <v>0</v>
      </c>
      <c r="H14" s="157">
        <f t="shared" si="1"/>
        <v>0</v>
      </c>
      <c r="I14" s="188">
        <f>I15+I18+I21+I24+I27+I30+I33</f>
        <v>0</v>
      </c>
      <c r="J14" s="157">
        <f>J15+J18+J21+J24+J27+J30+J33</f>
        <v>0</v>
      </c>
      <c r="K14" s="157">
        <f t="shared" si="2"/>
        <v>0</v>
      </c>
      <c r="L14" s="157">
        <f>L15+L18+L21+L24+L27+L30+L33</f>
        <v>5353231</v>
      </c>
      <c r="M14" s="157">
        <f>M15+M18+M21+M24+M27+M30+M33</f>
        <v>0</v>
      </c>
      <c r="N14" s="157">
        <f>N15+N18+N21+N24+N27+N30+N33</f>
        <v>0</v>
      </c>
      <c r="O14" s="157">
        <f t="shared" si="4"/>
        <v>5353231</v>
      </c>
      <c r="P14" s="197">
        <f t="shared" si="5"/>
        <v>-5353231</v>
      </c>
    </row>
    <row r="15" spans="1:16" s="56" customFormat="1" ht="21.75" customHeight="1">
      <c r="A15" s="201"/>
      <c r="B15" s="98">
        <v>1</v>
      </c>
      <c r="C15" s="201"/>
      <c r="D15" s="201"/>
      <c r="E15" s="211" t="s">
        <v>332</v>
      </c>
      <c r="F15" s="157">
        <f>F16</f>
        <v>0</v>
      </c>
      <c r="G15" s="157">
        <f>G16</f>
        <v>0</v>
      </c>
      <c r="H15" s="157">
        <f t="shared" si="1"/>
        <v>0</v>
      </c>
      <c r="I15" s="188">
        <f>I16</f>
        <v>0</v>
      </c>
      <c r="J15" s="157">
        <f>J16</f>
        <v>0</v>
      </c>
      <c r="K15" s="157">
        <f t="shared" si="2"/>
        <v>0</v>
      </c>
      <c r="L15" s="157">
        <f aca="true" t="shared" si="6" ref="L15:N16">L16</f>
        <v>85303</v>
      </c>
      <c r="M15" s="157">
        <f t="shared" si="6"/>
        <v>0</v>
      </c>
      <c r="N15" s="157">
        <f t="shared" si="6"/>
        <v>0</v>
      </c>
      <c r="O15" s="157">
        <f t="shared" si="4"/>
        <v>85303</v>
      </c>
      <c r="P15" s="202">
        <f t="shared" si="5"/>
        <v>-85303</v>
      </c>
    </row>
    <row r="16" spans="1:16" s="56" customFormat="1" ht="21.75" customHeight="1">
      <c r="A16" s="98"/>
      <c r="B16" s="98"/>
      <c r="C16" s="98">
        <v>1</v>
      </c>
      <c r="D16" s="98"/>
      <c r="E16" s="212" t="s">
        <v>333</v>
      </c>
      <c r="F16" s="198">
        <f>F17</f>
        <v>0</v>
      </c>
      <c r="G16" s="198">
        <f>G17</f>
        <v>0</v>
      </c>
      <c r="H16" s="198">
        <f t="shared" si="1"/>
        <v>0</v>
      </c>
      <c r="I16" s="199">
        <f>I17</f>
        <v>0</v>
      </c>
      <c r="J16" s="198">
        <f>J17</f>
        <v>0</v>
      </c>
      <c r="K16" s="198">
        <f t="shared" si="2"/>
        <v>0</v>
      </c>
      <c r="L16" s="198">
        <f t="shared" si="6"/>
        <v>85303</v>
      </c>
      <c r="M16" s="198">
        <f t="shared" si="6"/>
        <v>0</v>
      </c>
      <c r="N16" s="198">
        <f t="shared" si="6"/>
        <v>0</v>
      </c>
      <c r="O16" s="198">
        <f t="shared" si="4"/>
        <v>85303</v>
      </c>
      <c r="P16" s="203">
        <f t="shared" si="5"/>
        <v>-85303</v>
      </c>
    </row>
    <row r="17" spans="1:16" s="56" customFormat="1" ht="21.75" customHeight="1">
      <c r="A17" s="98"/>
      <c r="B17" s="98"/>
      <c r="C17" s="98"/>
      <c r="D17" s="98">
        <v>1</v>
      </c>
      <c r="E17" s="213" t="s">
        <v>334</v>
      </c>
      <c r="F17" s="198">
        <v>0</v>
      </c>
      <c r="G17" s="198">
        <v>0</v>
      </c>
      <c r="H17" s="198">
        <f t="shared" si="1"/>
        <v>0</v>
      </c>
      <c r="I17" s="199">
        <v>0</v>
      </c>
      <c r="J17" s="198">
        <v>0</v>
      </c>
      <c r="K17" s="198">
        <f t="shared" si="2"/>
        <v>0</v>
      </c>
      <c r="L17" s="198">
        <v>85303</v>
      </c>
      <c r="M17" s="198">
        <v>0</v>
      </c>
      <c r="N17" s="198">
        <v>0</v>
      </c>
      <c r="O17" s="198">
        <f t="shared" si="4"/>
        <v>85303</v>
      </c>
      <c r="P17" s="200">
        <f t="shared" si="5"/>
        <v>-85303</v>
      </c>
    </row>
    <row r="18" spans="1:16" s="56" customFormat="1" ht="21.75" customHeight="1">
      <c r="A18" s="201"/>
      <c r="B18" s="98">
        <v>2</v>
      </c>
      <c r="C18" s="201"/>
      <c r="D18" s="201"/>
      <c r="E18" s="211" t="s">
        <v>335</v>
      </c>
      <c r="F18" s="157">
        <f>F19</f>
        <v>0</v>
      </c>
      <c r="G18" s="157">
        <f>G19</f>
        <v>0</v>
      </c>
      <c r="H18" s="157">
        <f t="shared" si="1"/>
        <v>0</v>
      </c>
      <c r="I18" s="188">
        <f>I19</f>
        <v>0</v>
      </c>
      <c r="J18" s="157">
        <f>J19</f>
        <v>0</v>
      </c>
      <c r="K18" s="157">
        <f t="shared" si="2"/>
        <v>0</v>
      </c>
      <c r="L18" s="157">
        <f aca="true" t="shared" si="7" ref="L18:N19">L19</f>
        <v>312286</v>
      </c>
      <c r="M18" s="157">
        <f t="shared" si="7"/>
        <v>0</v>
      </c>
      <c r="N18" s="157">
        <f t="shared" si="7"/>
        <v>0</v>
      </c>
      <c r="O18" s="157">
        <f t="shared" si="4"/>
        <v>312286</v>
      </c>
      <c r="P18" s="202">
        <f t="shared" si="5"/>
        <v>-312286</v>
      </c>
    </row>
    <row r="19" spans="1:16" s="56" customFormat="1" ht="21.75" customHeight="1">
      <c r="A19" s="98"/>
      <c r="B19" s="98"/>
      <c r="C19" s="98">
        <v>1</v>
      </c>
      <c r="D19" s="98"/>
      <c r="E19" s="212" t="s">
        <v>333</v>
      </c>
      <c r="F19" s="198">
        <f>F20</f>
        <v>0</v>
      </c>
      <c r="G19" s="198">
        <f>G20</f>
        <v>0</v>
      </c>
      <c r="H19" s="198">
        <f t="shared" si="1"/>
        <v>0</v>
      </c>
      <c r="I19" s="199">
        <f>I20</f>
        <v>0</v>
      </c>
      <c r="J19" s="198">
        <f>J20</f>
        <v>0</v>
      </c>
      <c r="K19" s="198">
        <f t="shared" si="2"/>
        <v>0</v>
      </c>
      <c r="L19" s="198">
        <f t="shared" si="7"/>
        <v>312286</v>
      </c>
      <c r="M19" s="198">
        <f t="shared" si="7"/>
        <v>0</v>
      </c>
      <c r="N19" s="198">
        <f t="shared" si="7"/>
        <v>0</v>
      </c>
      <c r="O19" s="198">
        <f t="shared" si="4"/>
        <v>312286</v>
      </c>
      <c r="P19" s="203">
        <f t="shared" si="5"/>
        <v>-312286</v>
      </c>
    </row>
    <row r="20" spans="1:16" s="56" customFormat="1" ht="21.75" customHeight="1">
      <c r="A20" s="98"/>
      <c r="B20" s="98"/>
      <c r="C20" s="98"/>
      <c r="D20" s="98">
        <v>1</v>
      </c>
      <c r="E20" s="213" t="s">
        <v>334</v>
      </c>
      <c r="F20" s="198">
        <v>0</v>
      </c>
      <c r="G20" s="198">
        <v>0</v>
      </c>
      <c r="H20" s="198">
        <f t="shared" si="1"/>
        <v>0</v>
      </c>
      <c r="I20" s="199">
        <v>0</v>
      </c>
      <c r="J20" s="198">
        <v>0</v>
      </c>
      <c r="K20" s="198">
        <f t="shared" si="2"/>
        <v>0</v>
      </c>
      <c r="L20" s="198">
        <v>312286</v>
      </c>
      <c r="M20" s="198">
        <v>0</v>
      </c>
      <c r="N20" s="198">
        <v>0</v>
      </c>
      <c r="O20" s="198">
        <f t="shared" si="4"/>
        <v>312286</v>
      </c>
      <c r="P20" s="200">
        <f t="shared" si="5"/>
        <v>-312286</v>
      </c>
    </row>
    <row r="21" spans="1:16" s="56" customFormat="1" ht="21.75" customHeight="1">
      <c r="A21" s="201"/>
      <c r="B21" s="98">
        <v>3</v>
      </c>
      <c r="C21" s="201"/>
      <c r="D21" s="201"/>
      <c r="E21" s="211" t="s">
        <v>336</v>
      </c>
      <c r="F21" s="157">
        <f>F22</f>
        <v>0</v>
      </c>
      <c r="G21" s="157">
        <f>G22</f>
        <v>0</v>
      </c>
      <c r="H21" s="157">
        <f t="shared" si="1"/>
        <v>0</v>
      </c>
      <c r="I21" s="188">
        <f>I22</f>
        <v>0</v>
      </c>
      <c r="J21" s="157">
        <f>J22</f>
        <v>0</v>
      </c>
      <c r="K21" s="157">
        <f t="shared" si="2"/>
        <v>0</v>
      </c>
      <c r="L21" s="157">
        <f aca="true" t="shared" si="8" ref="L21:N22">L22</f>
        <v>284820</v>
      </c>
      <c r="M21" s="157">
        <f t="shared" si="8"/>
        <v>0</v>
      </c>
      <c r="N21" s="157">
        <f t="shared" si="8"/>
        <v>0</v>
      </c>
      <c r="O21" s="157">
        <f t="shared" si="4"/>
        <v>284820</v>
      </c>
      <c r="P21" s="202">
        <f t="shared" si="5"/>
        <v>-284820</v>
      </c>
    </row>
    <row r="22" spans="1:16" s="56" customFormat="1" ht="21.75" customHeight="1">
      <c r="A22" s="98"/>
      <c r="B22" s="98"/>
      <c r="C22" s="98">
        <v>1</v>
      </c>
      <c r="D22" s="98"/>
      <c r="E22" s="212" t="s">
        <v>333</v>
      </c>
      <c r="F22" s="198">
        <f>F23</f>
        <v>0</v>
      </c>
      <c r="G22" s="198">
        <f>G23</f>
        <v>0</v>
      </c>
      <c r="H22" s="198">
        <f t="shared" si="1"/>
        <v>0</v>
      </c>
      <c r="I22" s="199">
        <f>I23</f>
        <v>0</v>
      </c>
      <c r="J22" s="198">
        <f>J23</f>
        <v>0</v>
      </c>
      <c r="K22" s="198">
        <f t="shared" si="2"/>
        <v>0</v>
      </c>
      <c r="L22" s="198">
        <f t="shared" si="8"/>
        <v>284820</v>
      </c>
      <c r="M22" s="198">
        <f t="shared" si="8"/>
        <v>0</v>
      </c>
      <c r="N22" s="198">
        <f t="shared" si="8"/>
        <v>0</v>
      </c>
      <c r="O22" s="198">
        <f t="shared" si="4"/>
        <v>284820</v>
      </c>
      <c r="P22" s="203">
        <f t="shared" si="5"/>
        <v>-284820</v>
      </c>
    </row>
    <row r="23" spans="1:16" s="56" customFormat="1" ht="21.75" customHeight="1">
      <c r="A23" s="98"/>
      <c r="B23" s="98"/>
      <c r="C23" s="98"/>
      <c r="D23" s="98">
        <v>1</v>
      </c>
      <c r="E23" s="213" t="s">
        <v>334</v>
      </c>
      <c r="F23" s="198">
        <v>0</v>
      </c>
      <c r="G23" s="198">
        <v>0</v>
      </c>
      <c r="H23" s="198">
        <f t="shared" si="1"/>
        <v>0</v>
      </c>
      <c r="I23" s="199">
        <v>0</v>
      </c>
      <c r="J23" s="198">
        <v>0</v>
      </c>
      <c r="K23" s="198">
        <f t="shared" si="2"/>
        <v>0</v>
      </c>
      <c r="L23" s="198">
        <v>284820</v>
      </c>
      <c r="M23" s="198">
        <v>0</v>
      </c>
      <c r="N23" s="198">
        <v>0</v>
      </c>
      <c r="O23" s="198">
        <f t="shared" si="4"/>
        <v>284820</v>
      </c>
      <c r="P23" s="200">
        <f t="shared" si="5"/>
        <v>-284820</v>
      </c>
    </row>
    <row r="24" spans="1:16" s="56" customFormat="1" ht="21.75" customHeight="1">
      <c r="A24" s="201"/>
      <c r="B24" s="98">
        <v>4</v>
      </c>
      <c r="C24" s="201"/>
      <c r="D24" s="201"/>
      <c r="E24" s="211" t="s">
        <v>329</v>
      </c>
      <c r="F24" s="157">
        <f>F25</f>
        <v>0</v>
      </c>
      <c r="G24" s="157">
        <f>G25</f>
        <v>0</v>
      </c>
      <c r="H24" s="157">
        <f t="shared" si="1"/>
        <v>0</v>
      </c>
      <c r="I24" s="188">
        <f>I25</f>
        <v>0</v>
      </c>
      <c r="J24" s="157">
        <f>J25</f>
        <v>0</v>
      </c>
      <c r="K24" s="157">
        <f t="shared" si="2"/>
        <v>0</v>
      </c>
      <c r="L24" s="157">
        <f aca="true" t="shared" si="9" ref="L24:N25">L25</f>
        <v>4361868</v>
      </c>
      <c r="M24" s="157">
        <f t="shared" si="9"/>
        <v>0</v>
      </c>
      <c r="N24" s="157">
        <f t="shared" si="9"/>
        <v>0</v>
      </c>
      <c r="O24" s="157">
        <f t="shared" si="4"/>
        <v>4361868</v>
      </c>
      <c r="P24" s="202">
        <f t="shared" si="5"/>
        <v>-4361868</v>
      </c>
    </row>
    <row r="25" spans="1:16" s="56" customFormat="1" ht="21.75" customHeight="1">
      <c r="A25" s="98"/>
      <c r="B25" s="98"/>
      <c r="C25" s="98">
        <v>1</v>
      </c>
      <c r="D25" s="98"/>
      <c r="E25" s="212" t="s">
        <v>333</v>
      </c>
      <c r="F25" s="198">
        <f>F26</f>
        <v>0</v>
      </c>
      <c r="G25" s="198">
        <f>G26</f>
        <v>0</v>
      </c>
      <c r="H25" s="198">
        <f t="shared" si="1"/>
        <v>0</v>
      </c>
      <c r="I25" s="199">
        <f>I26</f>
        <v>0</v>
      </c>
      <c r="J25" s="198">
        <f>J26</f>
        <v>0</v>
      </c>
      <c r="K25" s="198">
        <f t="shared" si="2"/>
        <v>0</v>
      </c>
      <c r="L25" s="198">
        <f t="shared" si="9"/>
        <v>4361868</v>
      </c>
      <c r="M25" s="198">
        <f t="shared" si="9"/>
        <v>0</v>
      </c>
      <c r="N25" s="198">
        <f t="shared" si="9"/>
        <v>0</v>
      </c>
      <c r="O25" s="198">
        <f t="shared" si="4"/>
        <v>4361868</v>
      </c>
      <c r="P25" s="203">
        <f t="shared" si="5"/>
        <v>-4361868</v>
      </c>
    </row>
    <row r="26" spans="1:16" s="56" customFormat="1" ht="21.75" customHeight="1">
      <c r="A26" s="98"/>
      <c r="B26" s="98"/>
      <c r="C26" s="98"/>
      <c r="D26" s="98">
        <v>1</v>
      </c>
      <c r="E26" s="213" t="s">
        <v>334</v>
      </c>
      <c r="F26" s="198">
        <v>0</v>
      </c>
      <c r="G26" s="198">
        <v>0</v>
      </c>
      <c r="H26" s="198">
        <f t="shared" si="1"/>
        <v>0</v>
      </c>
      <c r="I26" s="199">
        <v>0</v>
      </c>
      <c r="J26" s="198">
        <v>0</v>
      </c>
      <c r="K26" s="198">
        <f t="shared" si="2"/>
        <v>0</v>
      </c>
      <c r="L26" s="198">
        <v>4361868</v>
      </c>
      <c r="M26" s="198">
        <v>0</v>
      </c>
      <c r="N26" s="198">
        <v>0</v>
      </c>
      <c r="O26" s="198">
        <f t="shared" si="4"/>
        <v>4361868</v>
      </c>
      <c r="P26" s="200">
        <f t="shared" si="5"/>
        <v>-4361868</v>
      </c>
    </row>
    <row r="27" spans="1:16" s="56" customFormat="1" ht="21.75" customHeight="1">
      <c r="A27" s="201"/>
      <c r="B27" s="98">
        <v>5</v>
      </c>
      <c r="C27" s="201"/>
      <c r="D27" s="201"/>
      <c r="E27" s="211" t="s">
        <v>337</v>
      </c>
      <c r="F27" s="157">
        <f>F28</f>
        <v>0</v>
      </c>
      <c r="G27" s="157">
        <f>G28</f>
        <v>0</v>
      </c>
      <c r="H27" s="157">
        <f t="shared" si="1"/>
        <v>0</v>
      </c>
      <c r="I27" s="188">
        <f>I28</f>
        <v>0</v>
      </c>
      <c r="J27" s="157">
        <f>J28</f>
        <v>0</v>
      </c>
      <c r="K27" s="157">
        <f t="shared" si="2"/>
        <v>0</v>
      </c>
      <c r="L27" s="157">
        <f aca="true" t="shared" si="10" ref="L27:N28">L28</f>
        <v>47201</v>
      </c>
      <c r="M27" s="157">
        <f t="shared" si="10"/>
        <v>0</v>
      </c>
      <c r="N27" s="157">
        <f t="shared" si="10"/>
        <v>0</v>
      </c>
      <c r="O27" s="157">
        <f t="shared" si="4"/>
        <v>47201</v>
      </c>
      <c r="P27" s="202">
        <f t="shared" si="5"/>
        <v>-47201</v>
      </c>
    </row>
    <row r="28" spans="1:16" s="56" customFormat="1" ht="21.75" customHeight="1">
      <c r="A28" s="98"/>
      <c r="B28" s="98"/>
      <c r="C28" s="98">
        <v>1</v>
      </c>
      <c r="D28" s="98"/>
      <c r="E28" s="212" t="s">
        <v>333</v>
      </c>
      <c r="F28" s="198">
        <f>F29</f>
        <v>0</v>
      </c>
      <c r="G28" s="198">
        <f>G29</f>
        <v>0</v>
      </c>
      <c r="H28" s="198">
        <f t="shared" si="1"/>
        <v>0</v>
      </c>
      <c r="I28" s="199">
        <f>I29</f>
        <v>0</v>
      </c>
      <c r="J28" s="198">
        <f>J29</f>
        <v>0</v>
      </c>
      <c r="K28" s="198">
        <f t="shared" si="2"/>
        <v>0</v>
      </c>
      <c r="L28" s="198">
        <f t="shared" si="10"/>
        <v>47201</v>
      </c>
      <c r="M28" s="198">
        <f t="shared" si="10"/>
        <v>0</v>
      </c>
      <c r="N28" s="198">
        <f t="shared" si="10"/>
        <v>0</v>
      </c>
      <c r="O28" s="198">
        <f t="shared" si="4"/>
        <v>47201</v>
      </c>
      <c r="P28" s="203">
        <f t="shared" si="5"/>
        <v>-47201</v>
      </c>
    </row>
    <row r="29" spans="1:17" s="59" customFormat="1" ht="21.75" customHeight="1">
      <c r="A29" s="98"/>
      <c r="B29" s="98"/>
      <c r="C29" s="98"/>
      <c r="D29" s="98">
        <v>1</v>
      </c>
      <c r="E29" s="213" t="s">
        <v>334</v>
      </c>
      <c r="F29" s="198">
        <v>0</v>
      </c>
      <c r="G29" s="198">
        <v>0</v>
      </c>
      <c r="H29" s="198">
        <f t="shared" si="1"/>
        <v>0</v>
      </c>
      <c r="I29" s="199">
        <v>0</v>
      </c>
      <c r="J29" s="198">
        <v>0</v>
      </c>
      <c r="K29" s="198">
        <f t="shared" si="2"/>
        <v>0</v>
      </c>
      <c r="L29" s="198">
        <v>47201</v>
      </c>
      <c r="M29" s="198">
        <v>0</v>
      </c>
      <c r="N29" s="198">
        <v>0</v>
      </c>
      <c r="O29" s="198">
        <f t="shared" si="4"/>
        <v>47201</v>
      </c>
      <c r="P29" s="200">
        <f t="shared" si="5"/>
        <v>-47201</v>
      </c>
      <c r="Q29" s="58"/>
    </row>
    <row r="30" spans="1:17" s="59" customFormat="1" ht="21.75" customHeight="1">
      <c r="A30" s="201"/>
      <c r="B30" s="98">
        <v>6</v>
      </c>
      <c r="C30" s="201"/>
      <c r="D30" s="201"/>
      <c r="E30" s="211" t="s">
        <v>338</v>
      </c>
      <c r="F30" s="157">
        <f>F31</f>
        <v>0</v>
      </c>
      <c r="G30" s="157">
        <f>G31</f>
        <v>0</v>
      </c>
      <c r="H30" s="157">
        <f t="shared" si="1"/>
        <v>0</v>
      </c>
      <c r="I30" s="188">
        <f>I31</f>
        <v>0</v>
      </c>
      <c r="J30" s="157">
        <f>J31</f>
        <v>0</v>
      </c>
      <c r="K30" s="157">
        <f t="shared" si="2"/>
        <v>0</v>
      </c>
      <c r="L30" s="157">
        <f aca="true" t="shared" si="11" ref="L30:N31">L31</f>
        <v>255351</v>
      </c>
      <c r="M30" s="157">
        <f t="shared" si="11"/>
        <v>0</v>
      </c>
      <c r="N30" s="157">
        <f t="shared" si="11"/>
        <v>0</v>
      </c>
      <c r="O30" s="157">
        <f t="shared" si="4"/>
        <v>255351</v>
      </c>
      <c r="P30" s="190">
        <f t="shared" si="5"/>
        <v>-255351</v>
      </c>
      <c r="Q30" s="58"/>
    </row>
    <row r="31" spans="1:16" s="56" customFormat="1" ht="21.75" customHeight="1">
      <c r="A31" s="98"/>
      <c r="B31" s="98"/>
      <c r="C31" s="98">
        <v>1</v>
      </c>
      <c r="D31" s="98"/>
      <c r="E31" s="212" t="s">
        <v>333</v>
      </c>
      <c r="F31" s="198">
        <f>F32</f>
        <v>0</v>
      </c>
      <c r="G31" s="198">
        <f>G32</f>
        <v>0</v>
      </c>
      <c r="H31" s="198">
        <f t="shared" si="1"/>
        <v>0</v>
      </c>
      <c r="I31" s="199">
        <f>I32</f>
        <v>0</v>
      </c>
      <c r="J31" s="198">
        <f>J32</f>
        <v>0</v>
      </c>
      <c r="K31" s="198">
        <f t="shared" si="2"/>
        <v>0</v>
      </c>
      <c r="L31" s="198">
        <f t="shared" si="11"/>
        <v>255351</v>
      </c>
      <c r="M31" s="198">
        <f t="shared" si="11"/>
        <v>0</v>
      </c>
      <c r="N31" s="198">
        <f t="shared" si="11"/>
        <v>0</v>
      </c>
      <c r="O31" s="198">
        <f t="shared" si="4"/>
        <v>255351</v>
      </c>
      <c r="P31" s="204">
        <f t="shared" si="5"/>
        <v>-255351</v>
      </c>
    </row>
    <row r="32" spans="1:16" s="56" customFormat="1" ht="21.75" customHeight="1">
      <c r="A32" s="98"/>
      <c r="B32" s="98"/>
      <c r="C32" s="98"/>
      <c r="D32" s="98">
        <v>1</v>
      </c>
      <c r="E32" s="213" t="s">
        <v>334</v>
      </c>
      <c r="F32" s="198">
        <v>0</v>
      </c>
      <c r="G32" s="198">
        <v>0</v>
      </c>
      <c r="H32" s="198">
        <f t="shared" si="1"/>
        <v>0</v>
      </c>
      <c r="I32" s="199">
        <v>0</v>
      </c>
      <c r="J32" s="198">
        <v>0</v>
      </c>
      <c r="K32" s="198">
        <f t="shared" si="2"/>
        <v>0</v>
      </c>
      <c r="L32" s="198">
        <v>255351</v>
      </c>
      <c r="M32" s="198">
        <v>0</v>
      </c>
      <c r="N32" s="198">
        <v>0</v>
      </c>
      <c r="O32" s="198">
        <f t="shared" si="4"/>
        <v>255351</v>
      </c>
      <c r="P32" s="200">
        <f t="shared" si="5"/>
        <v>-255351</v>
      </c>
    </row>
    <row r="33" spans="1:16" s="56" customFormat="1" ht="21.75" customHeight="1">
      <c r="A33" s="201"/>
      <c r="B33" s="98">
        <v>7</v>
      </c>
      <c r="C33" s="201"/>
      <c r="D33" s="201"/>
      <c r="E33" s="211" t="s">
        <v>339</v>
      </c>
      <c r="F33" s="188">
        <f>F34</f>
        <v>0</v>
      </c>
      <c r="G33" s="188">
        <f>G34</f>
        <v>0</v>
      </c>
      <c r="H33" s="188">
        <f t="shared" si="1"/>
        <v>0</v>
      </c>
      <c r="I33" s="188">
        <f>I34</f>
        <v>0</v>
      </c>
      <c r="J33" s="157">
        <f>J34</f>
        <v>0</v>
      </c>
      <c r="K33" s="157">
        <f t="shared" si="2"/>
        <v>0</v>
      </c>
      <c r="L33" s="188">
        <f aca="true" t="shared" si="12" ref="L33:N34">L34</f>
        <v>6402</v>
      </c>
      <c r="M33" s="188">
        <f t="shared" si="12"/>
        <v>0</v>
      </c>
      <c r="N33" s="188">
        <f t="shared" si="12"/>
        <v>0</v>
      </c>
      <c r="O33" s="157">
        <f t="shared" si="4"/>
        <v>6402</v>
      </c>
      <c r="P33" s="190">
        <f t="shared" si="5"/>
        <v>-6402</v>
      </c>
    </row>
    <row r="34" spans="1:16" ht="21.75" customHeight="1" thickBot="1">
      <c r="A34" s="208"/>
      <c r="B34" s="208"/>
      <c r="C34" s="208">
        <v>1</v>
      </c>
      <c r="D34" s="208"/>
      <c r="E34" s="217" t="s">
        <v>333</v>
      </c>
      <c r="F34" s="209">
        <f>F35</f>
        <v>0</v>
      </c>
      <c r="G34" s="209">
        <f>G35</f>
        <v>0</v>
      </c>
      <c r="H34" s="209">
        <f t="shared" si="1"/>
        <v>0</v>
      </c>
      <c r="I34" s="215">
        <f>I35</f>
        <v>0</v>
      </c>
      <c r="J34" s="209">
        <f>J35</f>
        <v>0</v>
      </c>
      <c r="K34" s="209">
        <f t="shared" si="2"/>
        <v>0</v>
      </c>
      <c r="L34" s="209">
        <f t="shared" si="12"/>
        <v>6402</v>
      </c>
      <c r="M34" s="209">
        <f t="shared" si="12"/>
        <v>0</v>
      </c>
      <c r="N34" s="209">
        <f t="shared" si="12"/>
        <v>0</v>
      </c>
      <c r="O34" s="209">
        <f t="shared" si="4"/>
        <v>6402</v>
      </c>
      <c r="P34" s="210">
        <f t="shared" si="5"/>
        <v>-6402</v>
      </c>
    </row>
    <row r="35" spans="1:16" ht="21.75" customHeight="1">
      <c r="A35" s="98"/>
      <c r="B35" s="98"/>
      <c r="C35" s="98"/>
      <c r="D35" s="98">
        <v>1</v>
      </c>
      <c r="E35" s="213" t="s">
        <v>334</v>
      </c>
      <c r="F35" s="198">
        <v>0</v>
      </c>
      <c r="G35" s="198">
        <v>0</v>
      </c>
      <c r="H35" s="198">
        <f t="shared" si="1"/>
        <v>0</v>
      </c>
      <c r="I35" s="199">
        <v>0</v>
      </c>
      <c r="J35" s="198">
        <v>0</v>
      </c>
      <c r="K35" s="198">
        <f t="shared" si="2"/>
        <v>0</v>
      </c>
      <c r="L35" s="198">
        <v>6402</v>
      </c>
      <c r="M35" s="198">
        <v>0</v>
      </c>
      <c r="N35" s="198">
        <v>0</v>
      </c>
      <c r="O35" s="198">
        <f t="shared" si="4"/>
        <v>6402</v>
      </c>
      <c r="P35" s="200">
        <f t="shared" si="5"/>
        <v>-6402</v>
      </c>
    </row>
    <row r="36" spans="1:16" ht="21.75" customHeight="1">
      <c r="A36" s="98">
        <v>3</v>
      </c>
      <c r="B36" s="201"/>
      <c r="C36" s="205"/>
      <c r="D36" s="205"/>
      <c r="E36" s="205" t="s">
        <v>340</v>
      </c>
      <c r="F36" s="206">
        <f aca="true" t="shared" si="13" ref="F36:G38">F37</f>
        <v>0</v>
      </c>
      <c r="G36" s="206">
        <f t="shared" si="13"/>
        <v>0</v>
      </c>
      <c r="H36" s="206">
        <f t="shared" si="1"/>
        <v>0</v>
      </c>
      <c r="I36" s="206">
        <f aca="true" t="shared" si="14" ref="I36:J38">I37</f>
        <v>0</v>
      </c>
      <c r="J36" s="207">
        <f t="shared" si="14"/>
        <v>0</v>
      </c>
      <c r="K36" s="206">
        <f t="shared" si="2"/>
        <v>0</v>
      </c>
      <c r="L36" s="206">
        <f aca="true" t="shared" si="15" ref="L36:N38">L37</f>
        <v>74110910</v>
      </c>
      <c r="M36" s="206">
        <f t="shared" si="15"/>
        <v>0</v>
      </c>
      <c r="N36" s="206">
        <f t="shared" si="15"/>
        <v>0</v>
      </c>
      <c r="O36" s="206">
        <f t="shared" si="4"/>
        <v>74110910</v>
      </c>
      <c r="P36" s="190">
        <f t="shared" si="5"/>
        <v>-74110910</v>
      </c>
    </row>
    <row r="37" spans="1:16" ht="21.75" customHeight="1">
      <c r="A37" s="201"/>
      <c r="B37" s="98">
        <v>1</v>
      </c>
      <c r="C37" s="201"/>
      <c r="D37" s="201"/>
      <c r="E37" s="211" t="s">
        <v>329</v>
      </c>
      <c r="F37" s="206">
        <f t="shared" si="13"/>
        <v>0</v>
      </c>
      <c r="G37" s="206">
        <f t="shared" si="13"/>
        <v>0</v>
      </c>
      <c r="H37" s="206">
        <f t="shared" si="1"/>
        <v>0</v>
      </c>
      <c r="I37" s="206">
        <f t="shared" si="14"/>
        <v>0</v>
      </c>
      <c r="J37" s="207">
        <f t="shared" si="14"/>
        <v>0</v>
      </c>
      <c r="K37" s="206">
        <f t="shared" si="2"/>
        <v>0</v>
      </c>
      <c r="L37" s="206">
        <f t="shared" si="15"/>
        <v>74110910</v>
      </c>
      <c r="M37" s="206">
        <f t="shared" si="15"/>
        <v>0</v>
      </c>
      <c r="N37" s="206">
        <f t="shared" si="15"/>
        <v>0</v>
      </c>
      <c r="O37" s="206">
        <f t="shared" si="4"/>
        <v>74110910</v>
      </c>
      <c r="P37" s="190">
        <f t="shared" si="5"/>
        <v>-74110910</v>
      </c>
    </row>
    <row r="38" spans="1:16" ht="21.75" customHeight="1">
      <c r="A38" s="98"/>
      <c r="B38" s="98"/>
      <c r="C38" s="98">
        <v>1</v>
      </c>
      <c r="D38" s="98"/>
      <c r="E38" s="212" t="s">
        <v>341</v>
      </c>
      <c r="F38" s="198">
        <f t="shared" si="13"/>
        <v>0</v>
      </c>
      <c r="G38" s="198">
        <f t="shared" si="13"/>
        <v>0</v>
      </c>
      <c r="H38" s="198">
        <f t="shared" si="1"/>
        <v>0</v>
      </c>
      <c r="I38" s="199">
        <f t="shared" si="14"/>
        <v>0</v>
      </c>
      <c r="J38" s="198">
        <f t="shared" si="14"/>
        <v>0</v>
      </c>
      <c r="K38" s="198">
        <f t="shared" si="2"/>
        <v>0</v>
      </c>
      <c r="L38" s="198">
        <f>L39</f>
        <v>74110910</v>
      </c>
      <c r="M38" s="198">
        <f t="shared" si="15"/>
        <v>0</v>
      </c>
      <c r="N38" s="198">
        <f t="shared" si="15"/>
        <v>0</v>
      </c>
      <c r="O38" s="198">
        <f t="shared" si="4"/>
        <v>74110910</v>
      </c>
      <c r="P38" s="204">
        <f t="shared" si="5"/>
        <v>-74110910</v>
      </c>
    </row>
    <row r="39" spans="1:16" ht="21.75" customHeight="1">
      <c r="A39" s="98"/>
      <c r="B39" s="98"/>
      <c r="C39" s="98"/>
      <c r="D39" s="98">
        <v>1</v>
      </c>
      <c r="E39" s="213" t="s">
        <v>327</v>
      </c>
      <c r="F39" s="198">
        <v>0</v>
      </c>
      <c r="G39" s="198">
        <v>0</v>
      </c>
      <c r="H39" s="198">
        <v>0</v>
      </c>
      <c r="I39" s="199">
        <v>0</v>
      </c>
      <c r="J39" s="198">
        <v>0</v>
      </c>
      <c r="K39" s="198">
        <v>0</v>
      </c>
      <c r="L39" s="198">
        <v>74110910</v>
      </c>
      <c r="M39" s="198">
        <v>0</v>
      </c>
      <c r="N39" s="198">
        <v>0</v>
      </c>
      <c r="O39" s="198">
        <v>74110910</v>
      </c>
      <c r="P39" s="204">
        <v>-74110910</v>
      </c>
    </row>
    <row r="40" spans="1:16" ht="21.75" customHeight="1">
      <c r="A40" s="98"/>
      <c r="B40" s="98"/>
      <c r="C40" s="98"/>
      <c r="D40" s="98"/>
      <c r="E40" s="213"/>
      <c r="F40" s="198"/>
      <c r="G40" s="198"/>
      <c r="H40" s="198"/>
      <c r="I40" s="199"/>
      <c r="J40" s="198"/>
      <c r="K40" s="198"/>
      <c r="L40" s="198"/>
      <c r="M40" s="198"/>
      <c r="N40" s="198"/>
      <c r="O40" s="198"/>
      <c r="P40" s="204"/>
    </row>
    <row r="41" spans="1:16" ht="21.75" customHeight="1">
      <c r="A41" s="98"/>
      <c r="B41" s="98"/>
      <c r="C41" s="98"/>
      <c r="D41" s="98"/>
      <c r="E41" s="213"/>
      <c r="F41" s="198"/>
      <c r="G41" s="198"/>
      <c r="H41" s="198"/>
      <c r="I41" s="199"/>
      <c r="J41" s="198"/>
      <c r="K41" s="198"/>
      <c r="L41" s="198"/>
      <c r="M41" s="198"/>
      <c r="N41" s="198"/>
      <c r="O41" s="198"/>
      <c r="P41" s="204"/>
    </row>
    <row r="42" spans="1:16" ht="21.75" customHeight="1">
      <c r="A42" s="98"/>
      <c r="B42" s="98"/>
      <c r="C42" s="98"/>
      <c r="D42" s="98"/>
      <c r="E42" s="213"/>
      <c r="F42" s="198"/>
      <c r="G42" s="198"/>
      <c r="H42" s="198"/>
      <c r="I42" s="199"/>
      <c r="J42" s="198"/>
      <c r="K42" s="198"/>
      <c r="L42" s="198"/>
      <c r="M42" s="198"/>
      <c r="N42" s="198"/>
      <c r="O42" s="198"/>
      <c r="P42" s="204"/>
    </row>
    <row r="43" spans="1:16" ht="21.75" customHeight="1">
      <c r="A43" s="98"/>
      <c r="B43" s="98"/>
      <c r="C43" s="98"/>
      <c r="D43" s="98"/>
      <c r="E43" s="213"/>
      <c r="F43" s="198"/>
      <c r="G43" s="198"/>
      <c r="H43" s="198"/>
      <c r="I43" s="199"/>
      <c r="J43" s="198"/>
      <c r="K43" s="198"/>
      <c r="L43" s="198"/>
      <c r="M43" s="198"/>
      <c r="N43" s="198"/>
      <c r="O43" s="198"/>
      <c r="P43" s="204"/>
    </row>
    <row r="44" spans="1:16" ht="21.75" customHeight="1">
      <c r="A44" s="98"/>
      <c r="B44" s="98"/>
      <c r="C44" s="98"/>
      <c r="D44" s="98"/>
      <c r="E44" s="213"/>
      <c r="F44" s="198"/>
      <c r="G44" s="198"/>
      <c r="H44" s="198"/>
      <c r="I44" s="199"/>
      <c r="J44" s="198"/>
      <c r="K44" s="198"/>
      <c r="L44" s="198"/>
      <c r="M44" s="198"/>
      <c r="N44" s="198"/>
      <c r="O44" s="198"/>
      <c r="P44" s="204"/>
    </row>
    <row r="45" spans="1:16" ht="21.75" customHeight="1">
      <c r="A45" s="98"/>
      <c r="B45" s="98"/>
      <c r="C45" s="98"/>
      <c r="D45" s="98"/>
      <c r="E45" s="213"/>
      <c r="F45" s="198"/>
      <c r="G45" s="198"/>
      <c r="H45" s="198"/>
      <c r="I45" s="199"/>
      <c r="J45" s="198"/>
      <c r="K45" s="198"/>
      <c r="L45" s="198"/>
      <c r="M45" s="198"/>
      <c r="N45" s="198"/>
      <c r="O45" s="198"/>
      <c r="P45" s="204"/>
    </row>
    <row r="46" spans="1:16" ht="21.75" customHeight="1">
      <c r="A46" s="98"/>
      <c r="B46" s="98"/>
      <c r="C46" s="98"/>
      <c r="D46" s="98"/>
      <c r="E46" s="213"/>
      <c r="F46" s="198"/>
      <c r="G46" s="198"/>
      <c r="H46" s="198"/>
      <c r="I46" s="199"/>
      <c r="J46" s="198"/>
      <c r="K46" s="198"/>
      <c r="L46" s="198"/>
      <c r="M46" s="198"/>
      <c r="N46" s="198"/>
      <c r="O46" s="198"/>
      <c r="P46" s="204"/>
    </row>
    <row r="47" spans="1:16" ht="21.75" customHeight="1">
      <c r="A47" s="98"/>
      <c r="B47" s="98"/>
      <c r="C47" s="98"/>
      <c r="D47" s="98"/>
      <c r="E47" s="213"/>
      <c r="F47" s="198"/>
      <c r="G47" s="198"/>
      <c r="H47" s="198"/>
      <c r="I47" s="199"/>
      <c r="J47" s="198"/>
      <c r="K47" s="198"/>
      <c r="L47" s="198"/>
      <c r="M47" s="198"/>
      <c r="N47" s="198"/>
      <c r="O47" s="198"/>
      <c r="P47" s="204"/>
    </row>
    <row r="48" spans="1:16" ht="21.75" customHeight="1">
      <c r="A48" s="98"/>
      <c r="B48" s="98"/>
      <c r="C48" s="98"/>
      <c r="D48" s="98"/>
      <c r="E48" s="213"/>
      <c r="F48" s="198"/>
      <c r="G48" s="198"/>
      <c r="H48" s="198"/>
      <c r="I48" s="199"/>
      <c r="J48" s="198"/>
      <c r="K48" s="198"/>
      <c r="L48" s="198"/>
      <c r="M48" s="198"/>
      <c r="N48" s="198"/>
      <c r="O48" s="198"/>
      <c r="P48" s="204"/>
    </row>
    <row r="49" spans="1:16" ht="21.75" customHeight="1">
      <c r="A49" s="98"/>
      <c r="B49" s="98"/>
      <c r="C49" s="98"/>
      <c r="D49" s="98"/>
      <c r="E49" s="213"/>
      <c r="F49" s="198"/>
      <c r="G49" s="198"/>
      <c r="H49" s="198"/>
      <c r="I49" s="199"/>
      <c r="J49" s="198"/>
      <c r="K49" s="198"/>
      <c r="L49" s="198"/>
      <c r="M49" s="198"/>
      <c r="N49" s="198"/>
      <c r="O49" s="198"/>
      <c r="P49" s="204"/>
    </row>
    <row r="50" spans="1:16" ht="21.75" customHeight="1">
      <c r="A50" s="98"/>
      <c r="B50" s="98"/>
      <c r="C50" s="98"/>
      <c r="D50" s="98"/>
      <c r="E50" s="213"/>
      <c r="F50" s="198"/>
      <c r="G50" s="198"/>
      <c r="H50" s="198"/>
      <c r="I50" s="199"/>
      <c r="J50" s="198"/>
      <c r="K50" s="198"/>
      <c r="L50" s="198"/>
      <c r="M50" s="198"/>
      <c r="N50" s="198"/>
      <c r="O50" s="198"/>
      <c r="P50" s="204"/>
    </row>
    <row r="51" spans="1:16" ht="21.75" customHeight="1">
      <c r="A51" s="98"/>
      <c r="B51" s="98"/>
      <c r="C51" s="98"/>
      <c r="D51" s="98"/>
      <c r="E51" s="213"/>
      <c r="F51" s="198"/>
      <c r="G51" s="198"/>
      <c r="H51" s="198"/>
      <c r="I51" s="199"/>
      <c r="J51" s="198"/>
      <c r="K51" s="198"/>
      <c r="L51" s="198"/>
      <c r="M51" s="198"/>
      <c r="N51" s="198"/>
      <c r="O51" s="198"/>
      <c r="P51" s="204"/>
    </row>
    <row r="52" spans="1:16" ht="21.75" customHeight="1">
      <c r="A52" s="98"/>
      <c r="B52" s="98"/>
      <c r="C52" s="98"/>
      <c r="D52" s="98"/>
      <c r="E52" s="213"/>
      <c r="F52" s="198"/>
      <c r="G52" s="198"/>
      <c r="H52" s="198"/>
      <c r="I52" s="199"/>
      <c r="J52" s="198"/>
      <c r="K52" s="198"/>
      <c r="L52" s="198"/>
      <c r="M52" s="198"/>
      <c r="N52" s="198"/>
      <c r="O52" s="198"/>
      <c r="P52" s="204"/>
    </row>
    <row r="53" spans="1:16" ht="21.75" customHeight="1">
      <c r="A53" s="98"/>
      <c r="B53" s="98"/>
      <c r="C53" s="98"/>
      <c r="D53" s="98"/>
      <c r="E53" s="213"/>
      <c r="F53" s="198"/>
      <c r="G53" s="198"/>
      <c r="H53" s="198"/>
      <c r="I53" s="199"/>
      <c r="J53" s="198"/>
      <c r="K53" s="198"/>
      <c r="L53" s="198"/>
      <c r="M53" s="198"/>
      <c r="N53" s="198"/>
      <c r="O53" s="198"/>
      <c r="P53" s="204"/>
    </row>
    <row r="54" spans="1:16" ht="21.75" customHeight="1">
      <c r="A54" s="98"/>
      <c r="B54" s="98"/>
      <c r="C54" s="98"/>
      <c r="D54" s="98"/>
      <c r="E54" s="213"/>
      <c r="F54" s="198"/>
      <c r="G54" s="198"/>
      <c r="H54" s="198"/>
      <c r="I54" s="199"/>
      <c r="J54" s="198"/>
      <c r="K54" s="198"/>
      <c r="L54" s="198"/>
      <c r="M54" s="198"/>
      <c r="N54" s="198"/>
      <c r="O54" s="198"/>
      <c r="P54" s="204"/>
    </row>
    <row r="55" spans="1:16" ht="21.75" customHeight="1">
      <c r="A55" s="98"/>
      <c r="B55" s="98"/>
      <c r="C55" s="98"/>
      <c r="D55" s="98"/>
      <c r="E55" s="213"/>
      <c r="F55" s="198"/>
      <c r="G55" s="198"/>
      <c r="H55" s="198"/>
      <c r="I55" s="199"/>
      <c r="J55" s="198"/>
      <c r="K55" s="198"/>
      <c r="L55" s="198"/>
      <c r="M55" s="198"/>
      <c r="N55" s="198"/>
      <c r="O55" s="198"/>
      <c r="P55" s="204"/>
    </row>
    <row r="56" spans="1:16" ht="21.75" customHeight="1">
      <c r="A56" s="98"/>
      <c r="B56" s="98"/>
      <c r="C56" s="98"/>
      <c r="D56" s="98"/>
      <c r="E56" s="213"/>
      <c r="F56" s="198"/>
      <c r="G56" s="198"/>
      <c r="H56" s="198"/>
      <c r="I56" s="199"/>
      <c r="J56" s="198"/>
      <c r="K56" s="198"/>
      <c r="L56" s="198"/>
      <c r="M56" s="198"/>
      <c r="N56" s="198"/>
      <c r="O56" s="198"/>
      <c r="P56" s="204"/>
    </row>
    <row r="57" spans="1:16" ht="21.75" customHeight="1">
      <c r="A57" s="98"/>
      <c r="B57" s="98"/>
      <c r="C57" s="98"/>
      <c r="D57" s="98"/>
      <c r="E57" s="213"/>
      <c r="F57" s="198"/>
      <c r="G57" s="198"/>
      <c r="H57" s="198"/>
      <c r="I57" s="199"/>
      <c r="J57" s="198"/>
      <c r="K57" s="198"/>
      <c r="L57" s="198"/>
      <c r="M57" s="198"/>
      <c r="N57" s="198"/>
      <c r="O57" s="198"/>
      <c r="P57" s="204"/>
    </row>
    <row r="58" spans="1:16" ht="21.75" customHeight="1">
      <c r="A58" s="98"/>
      <c r="B58" s="98"/>
      <c r="C58" s="98"/>
      <c r="D58" s="98"/>
      <c r="E58" s="213"/>
      <c r="F58" s="198"/>
      <c r="G58" s="198"/>
      <c r="H58" s="198"/>
      <c r="I58" s="199"/>
      <c r="J58" s="198"/>
      <c r="K58" s="198"/>
      <c r="L58" s="198"/>
      <c r="M58" s="198"/>
      <c r="N58" s="198"/>
      <c r="O58" s="198"/>
      <c r="P58" s="204"/>
    </row>
    <row r="59" spans="1:16" ht="21.75" customHeight="1">
      <c r="A59" s="98"/>
      <c r="B59" s="98"/>
      <c r="C59" s="98"/>
      <c r="D59" s="98"/>
      <c r="E59" s="213"/>
      <c r="F59" s="198"/>
      <c r="G59" s="198"/>
      <c r="H59" s="198"/>
      <c r="I59" s="199"/>
      <c r="J59" s="198"/>
      <c r="K59" s="198"/>
      <c r="L59" s="198"/>
      <c r="M59" s="198"/>
      <c r="N59" s="198"/>
      <c r="O59" s="198"/>
      <c r="P59" s="204"/>
    </row>
    <row r="60" spans="1:16" ht="21.75" customHeight="1">
      <c r="A60" s="98"/>
      <c r="B60" s="98"/>
      <c r="C60" s="98"/>
      <c r="D60" s="98"/>
      <c r="E60" s="213"/>
      <c r="F60" s="198"/>
      <c r="G60" s="198"/>
      <c r="H60" s="198"/>
      <c r="I60" s="199"/>
      <c r="J60" s="198"/>
      <c r="K60" s="198"/>
      <c r="L60" s="198"/>
      <c r="M60" s="198"/>
      <c r="N60" s="198"/>
      <c r="O60" s="198"/>
      <c r="P60" s="204"/>
    </row>
    <row r="61" spans="1:16" ht="21.75" customHeight="1">
      <c r="A61" s="98"/>
      <c r="B61" s="98"/>
      <c r="C61" s="98"/>
      <c r="D61" s="98"/>
      <c r="E61" s="213"/>
      <c r="F61" s="198"/>
      <c r="G61" s="198"/>
      <c r="H61" s="198"/>
      <c r="I61" s="199"/>
      <c r="J61" s="198"/>
      <c r="K61" s="198"/>
      <c r="L61" s="198"/>
      <c r="M61" s="198"/>
      <c r="N61" s="198"/>
      <c r="O61" s="198"/>
      <c r="P61" s="204"/>
    </row>
    <row r="62" spans="1:16" ht="21.75" customHeight="1">
      <c r="A62" s="98"/>
      <c r="B62" s="98"/>
      <c r="C62" s="98"/>
      <c r="D62" s="98"/>
      <c r="E62" s="213"/>
      <c r="F62" s="198"/>
      <c r="G62" s="198"/>
      <c r="H62" s="198"/>
      <c r="I62" s="199"/>
      <c r="J62" s="198"/>
      <c r="K62" s="198"/>
      <c r="L62" s="198"/>
      <c r="M62" s="198"/>
      <c r="N62" s="198"/>
      <c r="O62" s="198"/>
      <c r="P62" s="204"/>
    </row>
    <row r="63" spans="1:16" ht="21.75" customHeight="1" thickBot="1">
      <c r="A63" s="208"/>
      <c r="B63" s="208"/>
      <c r="C63" s="208"/>
      <c r="D63" s="208"/>
      <c r="E63" s="214"/>
      <c r="F63" s="209"/>
      <c r="G63" s="209"/>
      <c r="H63" s="209"/>
      <c r="I63" s="215"/>
      <c r="J63" s="209"/>
      <c r="K63" s="209"/>
      <c r="L63" s="209"/>
      <c r="M63" s="209"/>
      <c r="N63" s="209"/>
      <c r="O63" s="209"/>
      <c r="P63" s="216"/>
    </row>
    <row r="64" spans="1:16" ht="21.75" customHeight="1">
      <c r="A64" s="218"/>
      <c r="B64" s="218"/>
      <c r="C64" s="218"/>
      <c r="D64" s="218"/>
      <c r="E64" s="219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20"/>
    </row>
    <row r="65" spans="1:16" ht="21.75" customHeight="1">
      <c r="A65" s="218"/>
      <c r="B65" s="218"/>
      <c r="C65" s="218"/>
      <c r="D65" s="218"/>
      <c r="E65" s="219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20"/>
    </row>
  </sheetData>
  <sheetProtection/>
  <mergeCells count="1">
    <mergeCell ref="P4:P5"/>
  </mergeCells>
  <printOptions horizontalCentered="1"/>
  <pageMargins left="0.5511811023622047" right="0.5118110236220472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86"/>
  <sheetViews>
    <sheetView showGridLines="0"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L9" sqref="L9"/>
    </sheetView>
  </sheetViews>
  <sheetFormatPr defaultColWidth="9.00390625" defaultRowHeight="15.75"/>
  <cols>
    <col min="1" max="4" width="2.375" style="34" customWidth="1"/>
    <col min="5" max="5" width="20.875" style="34" customWidth="1"/>
    <col min="6" max="8" width="13.50390625" style="34" customWidth="1"/>
    <col min="9" max="9" width="14.75390625" style="34" customWidth="1"/>
    <col min="10" max="12" width="16.125" style="34" customWidth="1"/>
    <col min="13" max="13" width="17.125" style="34" customWidth="1"/>
    <col min="14" max="14" width="16.875" style="70" customWidth="1"/>
    <col min="15" max="16384" width="9.00390625" style="34" customWidth="1"/>
  </cols>
  <sheetData>
    <row r="1" spans="1:14" ht="24.75" customHeight="1">
      <c r="A1" s="28"/>
      <c r="B1" s="29"/>
      <c r="C1" s="30"/>
      <c r="D1" s="31"/>
      <c r="E1" s="31"/>
      <c r="F1" s="32"/>
      <c r="H1" s="19"/>
      <c r="I1" s="20" t="s">
        <v>314</v>
      </c>
      <c r="J1" s="103" t="s">
        <v>315</v>
      </c>
      <c r="K1" s="62"/>
      <c r="L1" s="62"/>
      <c r="M1" s="32"/>
      <c r="N1" s="32"/>
    </row>
    <row r="2" spans="1:14" ht="24.75" customHeight="1">
      <c r="A2" s="28"/>
      <c r="B2" s="35"/>
      <c r="C2" s="35"/>
      <c r="D2" s="36"/>
      <c r="E2" s="31"/>
      <c r="F2" s="32"/>
      <c r="G2" s="32"/>
      <c r="H2" s="20"/>
      <c r="I2" s="20" t="s">
        <v>77</v>
      </c>
      <c r="J2" s="21" t="s">
        <v>7</v>
      </c>
      <c r="K2" s="32"/>
      <c r="L2" s="32"/>
      <c r="M2" s="32"/>
      <c r="N2" s="32"/>
    </row>
    <row r="3" spans="1:14" s="5" customFormat="1" ht="21.75" customHeight="1" thickBot="1">
      <c r="A3" s="63"/>
      <c r="B3" s="63"/>
      <c r="C3" s="63"/>
      <c r="D3" s="63"/>
      <c r="E3" s="64"/>
      <c r="F3" s="63"/>
      <c r="H3" s="38"/>
      <c r="I3" s="38" t="s">
        <v>311</v>
      </c>
      <c r="J3" s="5" t="s">
        <v>326</v>
      </c>
      <c r="K3" s="63"/>
      <c r="L3" s="63"/>
      <c r="M3" s="63"/>
      <c r="N3" s="38" t="s">
        <v>72</v>
      </c>
    </row>
    <row r="4" spans="1:14" s="5" customFormat="1" ht="23.25" customHeight="1">
      <c r="A4" s="7" t="s">
        <v>73</v>
      </c>
      <c r="B4" s="7"/>
      <c r="C4" s="7"/>
      <c r="D4" s="7"/>
      <c r="E4" s="40"/>
      <c r="F4" s="7" t="s">
        <v>74</v>
      </c>
      <c r="G4" s="7"/>
      <c r="H4" s="40"/>
      <c r="I4" s="257" t="s">
        <v>46</v>
      </c>
      <c r="J4" s="257" t="s">
        <v>20</v>
      </c>
      <c r="K4" s="257" t="s">
        <v>80</v>
      </c>
      <c r="L4" s="257" t="s">
        <v>75</v>
      </c>
      <c r="M4" s="257" t="s">
        <v>53</v>
      </c>
      <c r="N4" s="254" t="s">
        <v>22</v>
      </c>
    </row>
    <row r="5" spans="1:14" s="5" customFormat="1" ht="33" customHeight="1">
      <c r="A5" s="10" t="s">
        <v>1</v>
      </c>
      <c r="B5" s="10" t="s">
        <v>2</v>
      </c>
      <c r="C5" s="10" t="s">
        <v>3</v>
      </c>
      <c r="D5" s="10" t="s">
        <v>4</v>
      </c>
      <c r="E5" s="96" t="s">
        <v>58</v>
      </c>
      <c r="F5" s="12" t="s">
        <v>30</v>
      </c>
      <c r="G5" s="44" t="s">
        <v>84</v>
      </c>
      <c r="H5" s="13" t="s">
        <v>29</v>
      </c>
      <c r="I5" s="258"/>
      <c r="J5" s="258"/>
      <c r="K5" s="258"/>
      <c r="L5" s="258"/>
      <c r="M5" s="258"/>
      <c r="N5" s="255"/>
    </row>
    <row r="6" spans="1:14" s="66" customFormat="1" ht="21.75" customHeight="1">
      <c r="A6" s="46"/>
      <c r="B6" s="46"/>
      <c r="C6" s="46"/>
      <c r="D6" s="46" t="s">
        <v>5</v>
      </c>
      <c r="E6" s="97" t="s">
        <v>6</v>
      </c>
      <c r="F6" s="157">
        <f>'歲入本年度'!F6</f>
        <v>28720000</v>
      </c>
      <c r="G6" s="157">
        <f>'歲入本年度'!G6</f>
        <v>0</v>
      </c>
      <c r="H6" s="157">
        <f>'歲入本年度'!H6</f>
        <v>28720000</v>
      </c>
      <c r="I6" s="157">
        <f>I7+I14+I36</f>
        <v>18720000</v>
      </c>
      <c r="J6" s="157">
        <f>J7+J14+J36</f>
        <v>109606272</v>
      </c>
      <c r="K6" s="157">
        <f>K7+K14+K36</f>
        <v>0</v>
      </c>
      <c r="L6" s="157">
        <f>L7+L14+L36</f>
        <v>0</v>
      </c>
      <c r="M6" s="282">
        <f>I6-J6-K6-L6</f>
        <v>-90886272</v>
      </c>
      <c r="N6" s="158">
        <f>H6-I6</f>
        <v>10000000</v>
      </c>
    </row>
    <row r="7" spans="1:14" s="67" customFormat="1" ht="21.75" customHeight="1">
      <c r="A7" s="98">
        <v>1</v>
      </c>
      <c r="B7" s="98"/>
      <c r="C7" s="98"/>
      <c r="D7" s="98"/>
      <c r="E7" s="84" t="s">
        <v>177</v>
      </c>
      <c r="F7" s="157">
        <f>'歲入本年度'!F7</f>
        <v>28720000</v>
      </c>
      <c r="G7" s="157">
        <f>'歲入本年度'!G7</f>
        <v>0</v>
      </c>
      <c r="H7" s="157">
        <f>'歲入本年度'!H7</f>
        <v>28720000</v>
      </c>
      <c r="I7" s="157">
        <f>I8+I11</f>
        <v>18720000</v>
      </c>
      <c r="J7" s="157">
        <f>J8+J11</f>
        <v>30003678</v>
      </c>
      <c r="K7" s="157">
        <f>K8+K11</f>
        <v>0</v>
      </c>
      <c r="L7" s="157">
        <f>L8+L11</f>
        <v>0</v>
      </c>
      <c r="M7" s="282">
        <f aca="true" t="shared" si="0" ref="M7:M38">I7-J7-K7-L7</f>
        <v>-11283678</v>
      </c>
      <c r="N7" s="190">
        <f aca="true" t="shared" si="1" ref="N7:N38">H7-I7</f>
        <v>10000000</v>
      </c>
    </row>
    <row r="8" spans="1:14" s="67" customFormat="1" ht="21.75" customHeight="1">
      <c r="A8" s="98"/>
      <c r="B8" s="98">
        <v>1</v>
      </c>
      <c r="C8" s="98"/>
      <c r="D8" s="98"/>
      <c r="E8" s="211" t="s">
        <v>178</v>
      </c>
      <c r="F8" s="157">
        <f>'歲入本年度'!F8</f>
        <v>28720000</v>
      </c>
      <c r="G8" s="157">
        <f>'歲入本年度'!G8</f>
        <v>0</v>
      </c>
      <c r="H8" s="157">
        <f>'歲入本年度'!H8</f>
        <v>28720000</v>
      </c>
      <c r="I8" s="157">
        <f aca="true" t="shared" si="2" ref="I8:L9">I9</f>
        <v>18720000</v>
      </c>
      <c r="J8" s="157">
        <f t="shared" si="2"/>
        <v>29843523</v>
      </c>
      <c r="K8" s="188">
        <f t="shared" si="2"/>
        <v>0</v>
      </c>
      <c r="L8" s="188">
        <f t="shared" si="2"/>
        <v>0</v>
      </c>
      <c r="M8" s="283">
        <f t="shared" si="0"/>
        <v>-11123523</v>
      </c>
      <c r="N8" s="202">
        <f t="shared" si="1"/>
        <v>10000000</v>
      </c>
    </row>
    <row r="9" spans="1:14" s="67" customFormat="1" ht="21.75" customHeight="1">
      <c r="A9" s="98"/>
      <c r="B9" s="98"/>
      <c r="C9" s="98">
        <v>1</v>
      </c>
      <c r="D9" s="98"/>
      <c r="E9" s="212" t="s">
        <v>179</v>
      </c>
      <c r="F9" s="198">
        <f>'歲入本年度'!F9</f>
        <v>28720000</v>
      </c>
      <c r="G9" s="198">
        <f>'歲入本年度'!G9</f>
        <v>0</v>
      </c>
      <c r="H9" s="198">
        <f>'歲入本年度'!H9</f>
        <v>28720000</v>
      </c>
      <c r="I9" s="198">
        <f t="shared" si="2"/>
        <v>18720000</v>
      </c>
      <c r="J9" s="198">
        <f t="shared" si="2"/>
        <v>29843523</v>
      </c>
      <c r="K9" s="199">
        <f t="shared" si="2"/>
        <v>0</v>
      </c>
      <c r="L9" s="199">
        <f t="shared" si="2"/>
        <v>0</v>
      </c>
      <c r="M9" s="284">
        <f t="shared" si="0"/>
        <v>-11123523</v>
      </c>
      <c r="N9" s="203">
        <f t="shared" si="1"/>
        <v>10000000</v>
      </c>
    </row>
    <row r="10" spans="1:14" s="67" customFormat="1" ht="21.75" customHeight="1">
      <c r="A10" s="98"/>
      <c r="B10" s="98"/>
      <c r="C10" s="98"/>
      <c r="D10" s="98">
        <v>1</v>
      </c>
      <c r="E10" s="213" t="s">
        <v>180</v>
      </c>
      <c r="F10" s="198">
        <f>'歲入本年度'!F10</f>
        <v>28720000</v>
      </c>
      <c r="G10" s="198">
        <f>'歲入本年度'!G10</f>
        <v>0</v>
      </c>
      <c r="H10" s="198">
        <f>'歲入本年度'!H10</f>
        <v>28720000</v>
      </c>
      <c r="I10" s="198">
        <v>18720000</v>
      </c>
      <c r="J10" s="198">
        <v>29843523</v>
      </c>
      <c r="K10" s="199">
        <v>0</v>
      </c>
      <c r="L10" s="199">
        <v>0</v>
      </c>
      <c r="M10" s="284">
        <f t="shared" si="0"/>
        <v>-11123523</v>
      </c>
      <c r="N10" s="203">
        <f t="shared" si="1"/>
        <v>10000000</v>
      </c>
    </row>
    <row r="11" spans="1:14" s="67" customFormat="1" ht="21.75" customHeight="1">
      <c r="A11" s="98"/>
      <c r="B11" s="98">
        <v>2</v>
      </c>
      <c r="C11" s="98"/>
      <c r="D11" s="98"/>
      <c r="E11" s="211" t="s">
        <v>329</v>
      </c>
      <c r="F11" s="157">
        <f>'歲入本年度'!F11</f>
        <v>0</v>
      </c>
      <c r="G11" s="157">
        <f>'歲入本年度'!G11</f>
        <v>0</v>
      </c>
      <c r="H11" s="157">
        <f>'歲入本年度'!H11</f>
        <v>0</v>
      </c>
      <c r="I11" s="157">
        <f aca="true" t="shared" si="3" ref="I11:L12">I12</f>
        <v>0</v>
      </c>
      <c r="J11" s="157">
        <f t="shared" si="3"/>
        <v>160155</v>
      </c>
      <c r="K11" s="188">
        <f t="shared" si="3"/>
        <v>0</v>
      </c>
      <c r="L11" s="188">
        <f t="shared" si="3"/>
        <v>0</v>
      </c>
      <c r="M11" s="283">
        <f t="shared" si="0"/>
        <v>-160155</v>
      </c>
      <c r="N11" s="202">
        <f t="shared" si="1"/>
        <v>0</v>
      </c>
    </row>
    <row r="12" spans="1:14" s="67" customFormat="1" ht="21.75" customHeight="1">
      <c r="A12" s="98"/>
      <c r="B12" s="98"/>
      <c r="C12" s="98">
        <v>1</v>
      </c>
      <c r="D12" s="98"/>
      <c r="E12" s="212" t="s">
        <v>330</v>
      </c>
      <c r="F12" s="198">
        <f>'歲入本年度'!F12</f>
        <v>0</v>
      </c>
      <c r="G12" s="198">
        <f>'歲入本年度'!G12</f>
        <v>0</v>
      </c>
      <c r="H12" s="198">
        <f>'歲入本年度'!H12</f>
        <v>0</v>
      </c>
      <c r="I12" s="198">
        <f t="shared" si="3"/>
        <v>0</v>
      </c>
      <c r="J12" s="198">
        <f t="shared" si="3"/>
        <v>160155</v>
      </c>
      <c r="K12" s="199">
        <f t="shared" si="3"/>
        <v>0</v>
      </c>
      <c r="L12" s="199">
        <f t="shared" si="3"/>
        <v>0</v>
      </c>
      <c r="M12" s="284">
        <f t="shared" si="0"/>
        <v>-160155</v>
      </c>
      <c r="N12" s="203">
        <f t="shared" si="1"/>
        <v>0</v>
      </c>
    </row>
    <row r="13" spans="1:14" s="67" customFormat="1" ht="21.75" customHeight="1">
      <c r="A13" s="98"/>
      <c r="B13" s="98"/>
      <c r="C13" s="98"/>
      <c r="D13" s="98">
        <v>1</v>
      </c>
      <c r="E13" s="213" t="s">
        <v>331</v>
      </c>
      <c r="F13" s="198">
        <f>'歲入本年度'!F13</f>
        <v>0</v>
      </c>
      <c r="G13" s="198">
        <f>'歲入本年度'!G13</f>
        <v>0</v>
      </c>
      <c r="H13" s="198">
        <f>'歲入本年度'!H13</f>
        <v>0</v>
      </c>
      <c r="I13" s="198">
        <v>0</v>
      </c>
      <c r="J13" s="198">
        <v>160155</v>
      </c>
      <c r="K13" s="199">
        <v>0</v>
      </c>
      <c r="L13" s="199">
        <v>0</v>
      </c>
      <c r="M13" s="284">
        <f t="shared" si="0"/>
        <v>-160155</v>
      </c>
      <c r="N13" s="203">
        <f t="shared" si="1"/>
        <v>0</v>
      </c>
    </row>
    <row r="14" spans="1:14" s="67" customFormat="1" ht="21.75" customHeight="1">
      <c r="A14" s="98">
        <v>2</v>
      </c>
      <c r="B14" s="201"/>
      <c r="C14" s="201"/>
      <c r="D14" s="201"/>
      <c r="E14" s="84" t="s">
        <v>79</v>
      </c>
      <c r="F14" s="157">
        <f>'歲入本年度'!F14</f>
        <v>0</v>
      </c>
      <c r="G14" s="157">
        <f>'歲入本年度'!G14</f>
        <v>0</v>
      </c>
      <c r="H14" s="157">
        <f>'歲入本年度'!H14</f>
        <v>0</v>
      </c>
      <c r="I14" s="157">
        <f>I15+I18+I21+I24+I27+I30+I33</f>
        <v>0</v>
      </c>
      <c r="J14" s="157">
        <f>J15+J18+J21+J24+J27+J30+J33</f>
        <v>5491684</v>
      </c>
      <c r="K14" s="188">
        <f>K15+K18+K21+K24+K27+K30+K33</f>
        <v>0</v>
      </c>
      <c r="L14" s="188">
        <f>L15+L18+L21+L24+L27+L30+L33</f>
        <v>0</v>
      </c>
      <c r="M14" s="283">
        <f t="shared" si="0"/>
        <v>-5491684</v>
      </c>
      <c r="N14" s="202">
        <f t="shared" si="1"/>
        <v>0</v>
      </c>
    </row>
    <row r="15" spans="1:14" s="67" customFormat="1" ht="21.75" customHeight="1">
      <c r="A15" s="201"/>
      <c r="B15" s="98">
        <v>1</v>
      </c>
      <c r="C15" s="201"/>
      <c r="D15" s="201"/>
      <c r="E15" s="211" t="s">
        <v>332</v>
      </c>
      <c r="F15" s="157">
        <f>'歲入本年度'!F15</f>
        <v>0</v>
      </c>
      <c r="G15" s="157">
        <f>'歲入本年度'!G15</f>
        <v>0</v>
      </c>
      <c r="H15" s="157">
        <f>'歲入本年度'!H15</f>
        <v>0</v>
      </c>
      <c r="I15" s="157">
        <f aca="true" t="shared" si="4" ref="I15:L16">I16</f>
        <v>0</v>
      </c>
      <c r="J15" s="157">
        <f t="shared" si="4"/>
        <v>85303</v>
      </c>
      <c r="K15" s="188">
        <f t="shared" si="4"/>
        <v>0</v>
      </c>
      <c r="L15" s="188">
        <f t="shared" si="4"/>
        <v>0</v>
      </c>
      <c r="M15" s="283">
        <f t="shared" si="0"/>
        <v>-85303</v>
      </c>
      <c r="N15" s="202">
        <f t="shared" si="1"/>
        <v>0</v>
      </c>
    </row>
    <row r="16" spans="1:14" s="67" customFormat="1" ht="21.75" customHeight="1">
      <c r="A16" s="98"/>
      <c r="B16" s="98"/>
      <c r="C16" s="98">
        <v>1</v>
      </c>
      <c r="D16" s="98"/>
      <c r="E16" s="212" t="s">
        <v>333</v>
      </c>
      <c r="F16" s="198">
        <f>'歲入本年度'!F16</f>
        <v>0</v>
      </c>
      <c r="G16" s="198">
        <f>'歲入本年度'!G16</f>
        <v>0</v>
      </c>
      <c r="H16" s="198">
        <f>'歲入本年度'!H16</f>
        <v>0</v>
      </c>
      <c r="I16" s="198">
        <f t="shared" si="4"/>
        <v>0</v>
      </c>
      <c r="J16" s="198">
        <f t="shared" si="4"/>
        <v>85303</v>
      </c>
      <c r="K16" s="199">
        <f t="shared" si="4"/>
        <v>0</v>
      </c>
      <c r="L16" s="199">
        <f t="shared" si="4"/>
        <v>0</v>
      </c>
      <c r="M16" s="284">
        <f t="shared" si="0"/>
        <v>-85303</v>
      </c>
      <c r="N16" s="203">
        <f t="shared" si="1"/>
        <v>0</v>
      </c>
    </row>
    <row r="17" spans="1:14" s="67" customFormat="1" ht="21.75" customHeight="1">
      <c r="A17" s="98"/>
      <c r="B17" s="98"/>
      <c r="C17" s="98"/>
      <c r="D17" s="98">
        <v>1</v>
      </c>
      <c r="E17" s="213" t="s">
        <v>334</v>
      </c>
      <c r="F17" s="198">
        <f>'歲入本年度'!F17</f>
        <v>0</v>
      </c>
      <c r="G17" s="198">
        <f>'歲入本年度'!G17</f>
        <v>0</v>
      </c>
      <c r="H17" s="198">
        <f>'歲入本年度'!H17</f>
        <v>0</v>
      </c>
      <c r="I17" s="198">
        <v>0</v>
      </c>
      <c r="J17" s="198">
        <v>85303</v>
      </c>
      <c r="K17" s="199">
        <v>0</v>
      </c>
      <c r="L17" s="199">
        <v>0</v>
      </c>
      <c r="M17" s="284">
        <f t="shared" si="0"/>
        <v>-85303</v>
      </c>
      <c r="N17" s="203">
        <f t="shared" si="1"/>
        <v>0</v>
      </c>
    </row>
    <row r="18" spans="1:14" s="67" customFormat="1" ht="21.75" customHeight="1">
      <c r="A18" s="201"/>
      <c r="B18" s="98">
        <v>2</v>
      </c>
      <c r="C18" s="201"/>
      <c r="D18" s="201"/>
      <c r="E18" s="211" t="s">
        <v>335</v>
      </c>
      <c r="F18" s="157">
        <f>'歲入本年度'!F18</f>
        <v>0</v>
      </c>
      <c r="G18" s="157">
        <f>'歲入本年度'!G18</f>
        <v>0</v>
      </c>
      <c r="H18" s="157">
        <f>'歲入本年度'!H18</f>
        <v>0</v>
      </c>
      <c r="I18" s="157">
        <f aca="true" t="shared" si="5" ref="I18:L19">I19</f>
        <v>0</v>
      </c>
      <c r="J18" s="157">
        <f t="shared" si="5"/>
        <v>312286</v>
      </c>
      <c r="K18" s="188">
        <f t="shared" si="5"/>
        <v>0</v>
      </c>
      <c r="L18" s="188">
        <f t="shared" si="5"/>
        <v>0</v>
      </c>
      <c r="M18" s="283">
        <f t="shared" si="0"/>
        <v>-312286</v>
      </c>
      <c r="N18" s="202">
        <f t="shared" si="1"/>
        <v>0</v>
      </c>
    </row>
    <row r="19" spans="1:14" s="67" customFormat="1" ht="21.75" customHeight="1">
      <c r="A19" s="98"/>
      <c r="B19" s="98"/>
      <c r="C19" s="98">
        <v>1</v>
      </c>
      <c r="D19" s="98"/>
      <c r="E19" s="212" t="s">
        <v>333</v>
      </c>
      <c r="F19" s="198">
        <f>'歲入本年度'!F19</f>
        <v>0</v>
      </c>
      <c r="G19" s="198">
        <f>'歲入本年度'!G19</f>
        <v>0</v>
      </c>
      <c r="H19" s="198">
        <f>'歲入本年度'!H19</f>
        <v>0</v>
      </c>
      <c r="I19" s="198">
        <f t="shared" si="5"/>
        <v>0</v>
      </c>
      <c r="J19" s="198">
        <f t="shared" si="5"/>
        <v>312286</v>
      </c>
      <c r="K19" s="199">
        <f t="shared" si="5"/>
        <v>0</v>
      </c>
      <c r="L19" s="199">
        <f t="shared" si="5"/>
        <v>0</v>
      </c>
      <c r="M19" s="284">
        <f t="shared" si="0"/>
        <v>-312286</v>
      </c>
      <c r="N19" s="203">
        <f t="shared" si="1"/>
        <v>0</v>
      </c>
    </row>
    <row r="20" spans="1:14" s="67" customFormat="1" ht="21.75" customHeight="1">
      <c r="A20" s="98"/>
      <c r="B20" s="98"/>
      <c r="C20" s="98"/>
      <c r="D20" s="98">
        <v>1</v>
      </c>
      <c r="E20" s="213" t="s">
        <v>334</v>
      </c>
      <c r="F20" s="198">
        <f>'歲入本年度'!F20</f>
        <v>0</v>
      </c>
      <c r="G20" s="198">
        <f>'歲入本年度'!G20</f>
        <v>0</v>
      </c>
      <c r="H20" s="198">
        <f>'歲入本年度'!H20</f>
        <v>0</v>
      </c>
      <c r="I20" s="198">
        <v>0</v>
      </c>
      <c r="J20" s="198">
        <v>312286</v>
      </c>
      <c r="K20" s="199">
        <v>0</v>
      </c>
      <c r="L20" s="199">
        <v>0</v>
      </c>
      <c r="M20" s="284">
        <f t="shared" si="0"/>
        <v>-312286</v>
      </c>
      <c r="N20" s="203">
        <f t="shared" si="1"/>
        <v>0</v>
      </c>
    </row>
    <row r="21" spans="1:14" s="67" customFormat="1" ht="21.75" customHeight="1">
      <c r="A21" s="201"/>
      <c r="B21" s="98">
        <v>3</v>
      </c>
      <c r="C21" s="201"/>
      <c r="D21" s="201"/>
      <c r="E21" s="211" t="s">
        <v>336</v>
      </c>
      <c r="F21" s="157">
        <f>'歲入本年度'!F21</f>
        <v>0</v>
      </c>
      <c r="G21" s="157">
        <f>'歲入本年度'!G21</f>
        <v>0</v>
      </c>
      <c r="H21" s="157">
        <f>'歲入本年度'!H21</f>
        <v>0</v>
      </c>
      <c r="I21" s="157">
        <f aca="true" t="shared" si="6" ref="I21:L22">I22</f>
        <v>0</v>
      </c>
      <c r="J21" s="157">
        <f t="shared" si="6"/>
        <v>284820</v>
      </c>
      <c r="K21" s="188">
        <f t="shared" si="6"/>
        <v>0</v>
      </c>
      <c r="L21" s="188">
        <f t="shared" si="6"/>
        <v>0</v>
      </c>
      <c r="M21" s="283">
        <f t="shared" si="0"/>
        <v>-284820</v>
      </c>
      <c r="N21" s="202">
        <f t="shared" si="1"/>
        <v>0</v>
      </c>
    </row>
    <row r="22" spans="1:14" s="67" customFormat="1" ht="21.75" customHeight="1">
      <c r="A22" s="98"/>
      <c r="B22" s="98"/>
      <c r="C22" s="98">
        <v>1</v>
      </c>
      <c r="D22" s="98"/>
      <c r="E22" s="212" t="s">
        <v>333</v>
      </c>
      <c r="F22" s="198">
        <f>'歲入本年度'!F22</f>
        <v>0</v>
      </c>
      <c r="G22" s="198">
        <f>'歲入本年度'!G22</f>
        <v>0</v>
      </c>
      <c r="H22" s="198">
        <f>'歲入本年度'!H22</f>
        <v>0</v>
      </c>
      <c r="I22" s="198">
        <f t="shared" si="6"/>
        <v>0</v>
      </c>
      <c r="J22" s="198">
        <f t="shared" si="6"/>
        <v>284820</v>
      </c>
      <c r="K22" s="199">
        <f t="shared" si="6"/>
        <v>0</v>
      </c>
      <c r="L22" s="199">
        <f t="shared" si="6"/>
        <v>0</v>
      </c>
      <c r="M22" s="284">
        <f t="shared" si="0"/>
        <v>-284820</v>
      </c>
      <c r="N22" s="203">
        <f t="shared" si="1"/>
        <v>0</v>
      </c>
    </row>
    <row r="23" spans="1:14" s="67" customFormat="1" ht="21.75" customHeight="1">
      <c r="A23" s="98"/>
      <c r="B23" s="98"/>
      <c r="C23" s="98"/>
      <c r="D23" s="98">
        <v>1</v>
      </c>
      <c r="E23" s="213" t="s">
        <v>334</v>
      </c>
      <c r="F23" s="198">
        <f>'歲入本年度'!F23</f>
        <v>0</v>
      </c>
      <c r="G23" s="198">
        <f>'歲入本年度'!G23</f>
        <v>0</v>
      </c>
      <c r="H23" s="198">
        <f>'歲入本年度'!H23</f>
        <v>0</v>
      </c>
      <c r="I23" s="198">
        <v>0</v>
      </c>
      <c r="J23" s="198">
        <v>284820</v>
      </c>
      <c r="K23" s="199">
        <v>0</v>
      </c>
      <c r="L23" s="199">
        <v>0</v>
      </c>
      <c r="M23" s="284">
        <f t="shared" si="0"/>
        <v>-284820</v>
      </c>
      <c r="N23" s="203">
        <f t="shared" si="1"/>
        <v>0</v>
      </c>
    </row>
    <row r="24" spans="1:14" s="67" customFormat="1" ht="21.75" customHeight="1">
      <c r="A24" s="201"/>
      <c r="B24" s="98">
        <v>4</v>
      </c>
      <c r="C24" s="201"/>
      <c r="D24" s="201"/>
      <c r="E24" s="211" t="s">
        <v>329</v>
      </c>
      <c r="F24" s="157">
        <f>'歲入本年度'!F24</f>
        <v>0</v>
      </c>
      <c r="G24" s="157">
        <f>'歲入本年度'!G24</f>
        <v>0</v>
      </c>
      <c r="H24" s="157">
        <f>'歲入本年度'!H24</f>
        <v>0</v>
      </c>
      <c r="I24" s="157">
        <f aca="true" t="shared" si="7" ref="I24:L25">I25</f>
        <v>0</v>
      </c>
      <c r="J24" s="157">
        <f t="shared" si="7"/>
        <v>4361868</v>
      </c>
      <c r="K24" s="188">
        <f t="shared" si="7"/>
        <v>0</v>
      </c>
      <c r="L24" s="188">
        <f t="shared" si="7"/>
        <v>0</v>
      </c>
      <c r="M24" s="283">
        <f t="shared" si="0"/>
        <v>-4361868</v>
      </c>
      <c r="N24" s="202">
        <f t="shared" si="1"/>
        <v>0</v>
      </c>
    </row>
    <row r="25" spans="1:14" s="67" customFormat="1" ht="21.75" customHeight="1">
      <c r="A25" s="98"/>
      <c r="B25" s="98"/>
      <c r="C25" s="98">
        <v>1</v>
      </c>
      <c r="D25" s="98"/>
      <c r="E25" s="212" t="s">
        <v>333</v>
      </c>
      <c r="F25" s="198">
        <f>'歲入本年度'!F25</f>
        <v>0</v>
      </c>
      <c r="G25" s="198">
        <f>'歲入本年度'!G25</f>
        <v>0</v>
      </c>
      <c r="H25" s="198">
        <f>'歲入本年度'!H25</f>
        <v>0</v>
      </c>
      <c r="I25" s="198">
        <f t="shared" si="7"/>
        <v>0</v>
      </c>
      <c r="J25" s="198">
        <f t="shared" si="7"/>
        <v>4361868</v>
      </c>
      <c r="K25" s="199">
        <f t="shared" si="7"/>
        <v>0</v>
      </c>
      <c r="L25" s="199">
        <f t="shared" si="7"/>
        <v>0</v>
      </c>
      <c r="M25" s="284">
        <f t="shared" si="0"/>
        <v>-4361868</v>
      </c>
      <c r="N25" s="203">
        <f t="shared" si="1"/>
        <v>0</v>
      </c>
    </row>
    <row r="26" spans="1:14" s="67" customFormat="1" ht="21.75" customHeight="1">
      <c r="A26" s="98"/>
      <c r="B26" s="98"/>
      <c r="C26" s="98"/>
      <c r="D26" s="98">
        <v>1</v>
      </c>
      <c r="E26" s="213" t="s">
        <v>334</v>
      </c>
      <c r="F26" s="198">
        <f>'歲入本年度'!F26</f>
        <v>0</v>
      </c>
      <c r="G26" s="198">
        <f>'歲入本年度'!G26</f>
        <v>0</v>
      </c>
      <c r="H26" s="198">
        <f>'歲入本年度'!H26</f>
        <v>0</v>
      </c>
      <c r="I26" s="198">
        <v>0</v>
      </c>
      <c r="J26" s="198">
        <v>4361868</v>
      </c>
      <c r="K26" s="199">
        <v>0</v>
      </c>
      <c r="L26" s="199">
        <v>0</v>
      </c>
      <c r="M26" s="284">
        <f t="shared" si="0"/>
        <v>-4361868</v>
      </c>
      <c r="N26" s="203">
        <f t="shared" si="1"/>
        <v>0</v>
      </c>
    </row>
    <row r="27" spans="1:14" s="67" customFormat="1" ht="21.75" customHeight="1">
      <c r="A27" s="201"/>
      <c r="B27" s="98">
        <v>5</v>
      </c>
      <c r="C27" s="201"/>
      <c r="D27" s="201"/>
      <c r="E27" s="211" t="s">
        <v>337</v>
      </c>
      <c r="F27" s="157">
        <f>'歲入本年度'!F27</f>
        <v>0</v>
      </c>
      <c r="G27" s="157">
        <f>'歲入本年度'!G27</f>
        <v>0</v>
      </c>
      <c r="H27" s="157">
        <f>'歲入本年度'!H27</f>
        <v>0</v>
      </c>
      <c r="I27" s="157">
        <f aca="true" t="shared" si="8" ref="I27:L28">I28</f>
        <v>0</v>
      </c>
      <c r="J27" s="157">
        <f t="shared" si="8"/>
        <v>47201</v>
      </c>
      <c r="K27" s="188">
        <f t="shared" si="8"/>
        <v>0</v>
      </c>
      <c r="L27" s="188">
        <f t="shared" si="8"/>
        <v>0</v>
      </c>
      <c r="M27" s="283">
        <f t="shared" si="0"/>
        <v>-47201</v>
      </c>
      <c r="N27" s="202">
        <f t="shared" si="1"/>
        <v>0</v>
      </c>
    </row>
    <row r="28" spans="1:14" s="67" customFormat="1" ht="21.75" customHeight="1">
      <c r="A28" s="98"/>
      <c r="B28" s="98"/>
      <c r="C28" s="98">
        <v>1</v>
      </c>
      <c r="D28" s="98"/>
      <c r="E28" s="212" t="s">
        <v>333</v>
      </c>
      <c r="F28" s="198">
        <f>'歲入本年度'!F28</f>
        <v>0</v>
      </c>
      <c r="G28" s="198">
        <f>'歲入本年度'!G28</f>
        <v>0</v>
      </c>
      <c r="H28" s="198">
        <f>'歲入本年度'!H28</f>
        <v>0</v>
      </c>
      <c r="I28" s="198">
        <f t="shared" si="8"/>
        <v>0</v>
      </c>
      <c r="J28" s="198">
        <f t="shared" si="8"/>
        <v>47201</v>
      </c>
      <c r="K28" s="199">
        <f t="shared" si="8"/>
        <v>0</v>
      </c>
      <c r="L28" s="199">
        <f t="shared" si="8"/>
        <v>0</v>
      </c>
      <c r="M28" s="284">
        <f t="shared" si="0"/>
        <v>-47201</v>
      </c>
      <c r="N28" s="203">
        <f t="shared" si="1"/>
        <v>0</v>
      </c>
    </row>
    <row r="29" spans="1:14" s="67" customFormat="1" ht="21.75" customHeight="1">
      <c r="A29" s="98"/>
      <c r="B29" s="98"/>
      <c r="C29" s="98"/>
      <c r="D29" s="98">
        <v>1</v>
      </c>
      <c r="E29" s="213" t="s">
        <v>334</v>
      </c>
      <c r="F29" s="198">
        <f>'歲入本年度'!F29</f>
        <v>0</v>
      </c>
      <c r="G29" s="198">
        <f>'歲入本年度'!G29</f>
        <v>0</v>
      </c>
      <c r="H29" s="198">
        <f>'歲入本年度'!H29</f>
        <v>0</v>
      </c>
      <c r="I29" s="198">
        <v>0</v>
      </c>
      <c r="J29" s="198">
        <v>47201</v>
      </c>
      <c r="K29" s="199">
        <v>0</v>
      </c>
      <c r="L29" s="199">
        <v>0</v>
      </c>
      <c r="M29" s="284">
        <f t="shared" si="0"/>
        <v>-47201</v>
      </c>
      <c r="N29" s="203">
        <f t="shared" si="1"/>
        <v>0</v>
      </c>
    </row>
    <row r="30" spans="1:14" s="67" customFormat="1" ht="21.75" customHeight="1">
      <c r="A30" s="201"/>
      <c r="B30" s="98">
        <v>6</v>
      </c>
      <c r="C30" s="201"/>
      <c r="D30" s="201"/>
      <c r="E30" s="211" t="s">
        <v>338</v>
      </c>
      <c r="F30" s="157">
        <f>'歲入本年度'!F30</f>
        <v>0</v>
      </c>
      <c r="G30" s="157">
        <f>'歲入本年度'!G30</f>
        <v>0</v>
      </c>
      <c r="H30" s="157">
        <f>'歲入本年度'!H30</f>
        <v>0</v>
      </c>
      <c r="I30" s="157">
        <f aca="true" t="shared" si="9" ref="I30:L31">I31</f>
        <v>0</v>
      </c>
      <c r="J30" s="157">
        <f t="shared" si="9"/>
        <v>393804</v>
      </c>
      <c r="K30" s="188">
        <f t="shared" si="9"/>
        <v>0</v>
      </c>
      <c r="L30" s="188">
        <f t="shared" si="9"/>
        <v>0</v>
      </c>
      <c r="M30" s="283">
        <f t="shared" si="0"/>
        <v>-393804</v>
      </c>
      <c r="N30" s="202">
        <f t="shared" si="1"/>
        <v>0</v>
      </c>
    </row>
    <row r="31" spans="1:14" s="67" customFormat="1" ht="21.75" customHeight="1">
      <c r="A31" s="98"/>
      <c r="B31" s="98"/>
      <c r="C31" s="98">
        <v>1</v>
      </c>
      <c r="D31" s="98"/>
      <c r="E31" s="212" t="s">
        <v>333</v>
      </c>
      <c r="F31" s="198">
        <f>'歲入本年度'!F31</f>
        <v>0</v>
      </c>
      <c r="G31" s="198">
        <f>'歲入本年度'!G31</f>
        <v>0</v>
      </c>
      <c r="H31" s="198">
        <f>'歲入本年度'!H31</f>
        <v>0</v>
      </c>
      <c r="I31" s="198">
        <f t="shared" si="9"/>
        <v>0</v>
      </c>
      <c r="J31" s="198">
        <f t="shared" si="9"/>
        <v>393804</v>
      </c>
      <c r="K31" s="199">
        <f t="shared" si="9"/>
        <v>0</v>
      </c>
      <c r="L31" s="199">
        <f t="shared" si="9"/>
        <v>0</v>
      </c>
      <c r="M31" s="284">
        <f t="shared" si="0"/>
        <v>-393804</v>
      </c>
      <c r="N31" s="203">
        <f t="shared" si="1"/>
        <v>0</v>
      </c>
    </row>
    <row r="32" spans="1:14" s="67" customFormat="1" ht="21.75" customHeight="1">
      <c r="A32" s="98"/>
      <c r="B32" s="98"/>
      <c r="C32" s="98"/>
      <c r="D32" s="98">
        <v>1</v>
      </c>
      <c r="E32" s="213" t="s">
        <v>334</v>
      </c>
      <c r="F32" s="198">
        <f>'歲入本年度'!F32</f>
        <v>0</v>
      </c>
      <c r="G32" s="198">
        <f>'歲入本年度'!G32</f>
        <v>0</v>
      </c>
      <c r="H32" s="198">
        <f>'歲入本年度'!H32</f>
        <v>0</v>
      </c>
      <c r="I32" s="198">
        <v>0</v>
      </c>
      <c r="J32" s="198">
        <v>393804</v>
      </c>
      <c r="K32" s="199">
        <v>0</v>
      </c>
      <c r="L32" s="199">
        <v>0</v>
      </c>
      <c r="M32" s="284">
        <f t="shared" si="0"/>
        <v>-393804</v>
      </c>
      <c r="N32" s="203">
        <f t="shared" si="1"/>
        <v>0</v>
      </c>
    </row>
    <row r="33" spans="1:14" s="67" customFormat="1" ht="21.75" customHeight="1">
      <c r="A33" s="201"/>
      <c r="B33" s="98">
        <v>7</v>
      </c>
      <c r="C33" s="201"/>
      <c r="D33" s="201"/>
      <c r="E33" s="211" t="s">
        <v>339</v>
      </c>
      <c r="F33" s="157">
        <f>'歲入本年度'!F33</f>
        <v>0</v>
      </c>
      <c r="G33" s="157">
        <f>'歲入本年度'!G33</f>
        <v>0</v>
      </c>
      <c r="H33" s="157">
        <f>'歲入本年度'!H33</f>
        <v>0</v>
      </c>
      <c r="I33" s="157">
        <f aca="true" t="shared" si="10" ref="I33:L34">I34</f>
        <v>0</v>
      </c>
      <c r="J33" s="157">
        <f t="shared" si="10"/>
        <v>6402</v>
      </c>
      <c r="K33" s="188">
        <f t="shared" si="10"/>
        <v>0</v>
      </c>
      <c r="L33" s="188">
        <f t="shared" si="10"/>
        <v>0</v>
      </c>
      <c r="M33" s="283">
        <f t="shared" si="0"/>
        <v>-6402</v>
      </c>
      <c r="N33" s="202">
        <f t="shared" si="1"/>
        <v>0</v>
      </c>
    </row>
    <row r="34" spans="1:14" s="67" customFormat="1" ht="21.75" customHeight="1" thickBot="1">
      <c r="A34" s="208"/>
      <c r="B34" s="208"/>
      <c r="C34" s="208">
        <v>1</v>
      </c>
      <c r="D34" s="208"/>
      <c r="E34" s="217" t="s">
        <v>333</v>
      </c>
      <c r="F34" s="209">
        <f>'歲入本年度'!F34</f>
        <v>0</v>
      </c>
      <c r="G34" s="209">
        <f>'歲入本年度'!G34</f>
        <v>0</v>
      </c>
      <c r="H34" s="209">
        <f>'歲入本年度'!H34</f>
        <v>0</v>
      </c>
      <c r="I34" s="209">
        <f t="shared" si="10"/>
        <v>0</v>
      </c>
      <c r="J34" s="209">
        <f t="shared" si="10"/>
        <v>6402</v>
      </c>
      <c r="K34" s="215">
        <f t="shared" si="10"/>
        <v>0</v>
      </c>
      <c r="L34" s="215">
        <f t="shared" si="10"/>
        <v>0</v>
      </c>
      <c r="M34" s="285">
        <f t="shared" si="0"/>
        <v>-6402</v>
      </c>
      <c r="N34" s="223">
        <f t="shared" si="1"/>
        <v>0</v>
      </c>
    </row>
    <row r="35" spans="1:14" s="67" customFormat="1" ht="21.75" customHeight="1">
      <c r="A35" s="98"/>
      <c r="B35" s="98"/>
      <c r="C35" s="98"/>
      <c r="D35" s="98">
        <v>1</v>
      </c>
      <c r="E35" s="213" t="s">
        <v>334</v>
      </c>
      <c r="F35" s="198">
        <f>'歲入本年度'!F35</f>
        <v>0</v>
      </c>
      <c r="G35" s="198">
        <f>'歲入本年度'!G35</f>
        <v>0</v>
      </c>
      <c r="H35" s="198">
        <f>'歲入本年度'!H35</f>
        <v>0</v>
      </c>
      <c r="I35" s="198"/>
      <c r="J35" s="198">
        <v>6402</v>
      </c>
      <c r="K35" s="199">
        <v>0</v>
      </c>
      <c r="L35" s="199">
        <v>0</v>
      </c>
      <c r="M35" s="284">
        <f t="shared" si="0"/>
        <v>-6402</v>
      </c>
      <c r="N35" s="203">
        <f t="shared" si="1"/>
        <v>0</v>
      </c>
    </row>
    <row r="36" spans="1:14" s="67" customFormat="1" ht="21.75" customHeight="1">
      <c r="A36" s="98">
        <v>3</v>
      </c>
      <c r="B36" s="201"/>
      <c r="C36" s="201"/>
      <c r="D36" s="201"/>
      <c r="E36" s="84" t="s">
        <v>328</v>
      </c>
      <c r="F36" s="157">
        <f>'歲入本年度'!F36</f>
        <v>0</v>
      </c>
      <c r="G36" s="157">
        <f>'歲入本年度'!G36</f>
        <v>0</v>
      </c>
      <c r="H36" s="157">
        <f>'歲入本年度'!H36</f>
        <v>0</v>
      </c>
      <c r="I36" s="157">
        <f aca="true" t="shared" si="11" ref="I36:L38">I37</f>
        <v>0</v>
      </c>
      <c r="J36" s="157">
        <f t="shared" si="11"/>
        <v>74110910</v>
      </c>
      <c r="K36" s="188">
        <f t="shared" si="11"/>
        <v>0</v>
      </c>
      <c r="L36" s="188">
        <f t="shared" si="11"/>
        <v>0</v>
      </c>
      <c r="M36" s="283">
        <f t="shared" si="0"/>
        <v>-74110910</v>
      </c>
      <c r="N36" s="202">
        <f t="shared" si="1"/>
        <v>0</v>
      </c>
    </row>
    <row r="37" spans="1:14" s="67" customFormat="1" ht="21.75" customHeight="1">
      <c r="A37" s="201"/>
      <c r="B37" s="98">
        <v>1</v>
      </c>
      <c r="C37" s="201"/>
      <c r="D37" s="201"/>
      <c r="E37" s="211" t="s">
        <v>329</v>
      </c>
      <c r="F37" s="157">
        <f>'歲入本年度'!F37</f>
        <v>0</v>
      </c>
      <c r="G37" s="157">
        <f>'歲入本年度'!G37</f>
        <v>0</v>
      </c>
      <c r="H37" s="157">
        <f>'歲入本年度'!H37</f>
        <v>0</v>
      </c>
      <c r="I37" s="157">
        <f t="shared" si="11"/>
        <v>0</v>
      </c>
      <c r="J37" s="157">
        <f t="shared" si="11"/>
        <v>74110910</v>
      </c>
      <c r="K37" s="188">
        <f t="shared" si="11"/>
        <v>0</v>
      </c>
      <c r="L37" s="188">
        <f t="shared" si="11"/>
        <v>0</v>
      </c>
      <c r="M37" s="283">
        <f t="shared" si="0"/>
        <v>-74110910</v>
      </c>
      <c r="N37" s="202">
        <f t="shared" si="1"/>
        <v>0</v>
      </c>
    </row>
    <row r="38" spans="1:14" s="67" customFormat="1" ht="21.75" customHeight="1">
      <c r="A38" s="98"/>
      <c r="B38" s="98"/>
      <c r="C38" s="98">
        <v>1</v>
      </c>
      <c r="D38" s="98"/>
      <c r="E38" s="212" t="s">
        <v>341</v>
      </c>
      <c r="F38" s="198">
        <f>'歲入本年度'!F38</f>
        <v>0</v>
      </c>
      <c r="G38" s="198">
        <f>'歲入本年度'!G38</f>
        <v>0</v>
      </c>
      <c r="H38" s="198">
        <f>'歲入本年度'!H38</f>
        <v>0</v>
      </c>
      <c r="I38" s="198">
        <f t="shared" si="11"/>
        <v>0</v>
      </c>
      <c r="J38" s="198">
        <f t="shared" si="11"/>
        <v>74110910</v>
      </c>
      <c r="K38" s="199">
        <f t="shared" si="11"/>
        <v>0</v>
      </c>
      <c r="L38" s="199">
        <f t="shared" si="11"/>
        <v>0</v>
      </c>
      <c r="M38" s="284">
        <f t="shared" si="0"/>
        <v>-74110910</v>
      </c>
      <c r="N38" s="203">
        <f t="shared" si="1"/>
        <v>0</v>
      </c>
    </row>
    <row r="39" spans="1:14" s="67" customFormat="1" ht="21.75" customHeight="1">
      <c r="A39" s="98"/>
      <c r="B39" s="98"/>
      <c r="C39" s="98"/>
      <c r="D39" s="98">
        <v>1</v>
      </c>
      <c r="E39" s="225" t="s">
        <v>342</v>
      </c>
      <c r="F39" s="198">
        <f>'歲入本年度'!F39</f>
        <v>0</v>
      </c>
      <c r="G39" s="198">
        <f>'歲入本年度'!G39</f>
        <v>0</v>
      </c>
      <c r="H39" s="198">
        <f>'歲入本年度'!H39</f>
        <v>0</v>
      </c>
      <c r="I39" s="198">
        <v>0</v>
      </c>
      <c r="J39" s="198">
        <v>74110910</v>
      </c>
      <c r="K39" s="199">
        <v>0</v>
      </c>
      <c r="L39" s="199">
        <v>0</v>
      </c>
      <c r="M39" s="284">
        <f>I39-J39-K39-L39</f>
        <v>-74110910</v>
      </c>
      <c r="N39" s="203">
        <f>H39-I39</f>
        <v>0</v>
      </c>
    </row>
    <row r="40" spans="1:14" s="67" customFormat="1" ht="21.75" customHeight="1">
      <c r="A40" s="98"/>
      <c r="B40" s="98"/>
      <c r="C40" s="98"/>
      <c r="D40" s="98"/>
      <c r="E40" s="225"/>
      <c r="F40" s="198"/>
      <c r="G40" s="198"/>
      <c r="H40" s="198"/>
      <c r="I40" s="198"/>
      <c r="J40" s="198"/>
      <c r="K40" s="199"/>
      <c r="L40" s="199"/>
      <c r="M40" s="221"/>
      <c r="N40" s="203"/>
    </row>
    <row r="41" spans="1:14" s="67" customFormat="1" ht="21.75" customHeight="1">
      <c r="A41" s="98"/>
      <c r="B41" s="98"/>
      <c r="C41" s="98"/>
      <c r="D41" s="98"/>
      <c r="E41" s="225"/>
      <c r="F41" s="198"/>
      <c r="G41" s="198"/>
      <c r="H41" s="198"/>
      <c r="I41" s="198"/>
      <c r="J41" s="198"/>
      <c r="K41" s="199"/>
      <c r="L41" s="199"/>
      <c r="M41" s="221"/>
      <c r="N41" s="203"/>
    </row>
    <row r="42" spans="1:14" s="67" customFormat="1" ht="21.75" customHeight="1">
      <c r="A42" s="98"/>
      <c r="B42" s="98"/>
      <c r="C42" s="98"/>
      <c r="D42" s="98"/>
      <c r="E42" s="225"/>
      <c r="F42" s="198"/>
      <c r="G42" s="198"/>
      <c r="H42" s="198"/>
      <c r="I42" s="198"/>
      <c r="J42" s="198"/>
      <c r="K42" s="199"/>
      <c r="L42" s="199"/>
      <c r="M42" s="221"/>
      <c r="N42" s="203"/>
    </row>
    <row r="43" spans="1:14" s="67" customFormat="1" ht="21.75" customHeight="1">
      <c r="A43" s="98"/>
      <c r="B43" s="98"/>
      <c r="C43" s="98"/>
      <c r="D43" s="98"/>
      <c r="E43" s="225"/>
      <c r="F43" s="198"/>
      <c r="G43" s="198"/>
      <c r="H43" s="198"/>
      <c r="I43" s="198"/>
      <c r="J43" s="198"/>
      <c r="K43" s="199"/>
      <c r="L43" s="199"/>
      <c r="M43" s="221"/>
      <c r="N43" s="203"/>
    </row>
    <row r="44" spans="1:14" s="67" customFormat="1" ht="21.75" customHeight="1">
      <c r="A44" s="98"/>
      <c r="B44" s="98"/>
      <c r="C44" s="98"/>
      <c r="D44" s="98"/>
      <c r="E44" s="225"/>
      <c r="F44" s="198"/>
      <c r="G44" s="198"/>
      <c r="H44" s="198"/>
      <c r="I44" s="198"/>
      <c r="J44" s="198"/>
      <c r="K44" s="199"/>
      <c r="L44" s="199"/>
      <c r="M44" s="221"/>
      <c r="N44" s="203"/>
    </row>
    <row r="45" spans="1:14" s="67" customFormat="1" ht="21.75" customHeight="1">
      <c r="A45" s="98"/>
      <c r="B45" s="98"/>
      <c r="C45" s="98"/>
      <c r="D45" s="98"/>
      <c r="E45" s="225"/>
      <c r="F45" s="198"/>
      <c r="G45" s="198"/>
      <c r="H45" s="198"/>
      <c r="I45" s="198"/>
      <c r="J45" s="198"/>
      <c r="K45" s="199"/>
      <c r="L45" s="199"/>
      <c r="M45" s="221"/>
      <c r="N45" s="203"/>
    </row>
    <row r="46" spans="1:14" s="67" customFormat="1" ht="21.75" customHeight="1">
      <c r="A46" s="98"/>
      <c r="B46" s="98"/>
      <c r="C46" s="98"/>
      <c r="D46" s="98"/>
      <c r="E46" s="225"/>
      <c r="F46" s="198"/>
      <c r="G46" s="198"/>
      <c r="H46" s="198"/>
      <c r="I46" s="198"/>
      <c r="J46" s="198"/>
      <c r="K46" s="199"/>
      <c r="L46" s="199"/>
      <c r="M46" s="221"/>
      <c r="N46" s="203"/>
    </row>
    <row r="47" spans="1:14" s="67" customFormat="1" ht="21.75" customHeight="1">
      <c r="A47" s="98"/>
      <c r="B47" s="98"/>
      <c r="C47" s="98"/>
      <c r="D47" s="98"/>
      <c r="E47" s="225"/>
      <c r="F47" s="198"/>
      <c r="G47" s="198"/>
      <c r="H47" s="198"/>
      <c r="I47" s="198"/>
      <c r="J47" s="198"/>
      <c r="K47" s="199"/>
      <c r="L47" s="199"/>
      <c r="M47" s="221"/>
      <c r="N47" s="203"/>
    </row>
    <row r="48" spans="1:14" s="67" customFormat="1" ht="21.75" customHeight="1">
      <c r="A48" s="98"/>
      <c r="B48" s="98"/>
      <c r="C48" s="98"/>
      <c r="D48" s="98"/>
      <c r="E48" s="225"/>
      <c r="F48" s="198"/>
      <c r="G48" s="198"/>
      <c r="H48" s="198"/>
      <c r="I48" s="198"/>
      <c r="J48" s="198"/>
      <c r="K48" s="199"/>
      <c r="L48" s="199"/>
      <c r="M48" s="221"/>
      <c r="N48" s="203"/>
    </row>
    <row r="49" spans="1:14" s="67" customFormat="1" ht="21.75" customHeight="1">
      <c r="A49" s="98"/>
      <c r="B49" s="98"/>
      <c r="C49" s="98"/>
      <c r="D49" s="98"/>
      <c r="E49" s="225"/>
      <c r="F49" s="198"/>
      <c r="G49" s="198"/>
      <c r="H49" s="198"/>
      <c r="I49" s="198"/>
      <c r="J49" s="198"/>
      <c r="K49" s="199"/>
      <c r="L49" s="199"/>
      <c r="M49" s="221"/>
      <c r="N49" s="203"/>
    </row>
    <row r="50" spans="1:14" s="67" customFormat="1" ht="21.75" customHeight="1">
      <c r="A50" s="98"/>
      <c r="B50" s="98"/>
      <c r="C50" s="98"/>
      <c r="D50" s="98"/>
      <c r="E50" s="225"/>
      <c r="F50" s="198"/>
      <c r="G50" s="198"/>
      <c r="H50" s="198"/>
      <c r="I50" s="198"/>
      <c r="J50" s="198"/>
      <c r="K50" s="199"/>
      <c r="L50" s="199"/>
      <c r="M50" s="221"/>
      <c r="N50" s="203"/>
    </row>
    <row r="51" spans="1:14" s="67" customFormat="1" ht="21.75" customHeight="1">
      <c r="A51" s="98"/>
      <c r="B51" s="98"/>
      <c r="C51" s="98"/>
      <c r="D51" s="98"/>
      <c r="E51" s="225"/>
      <c r="F51" s="198"/>
      <c r="G51" s="198"/>
      <c r="H51" s="198"/>
      <c r="I51" s="198"/>
      <c r="J51" s="198"/>
      <c r="K51" s="199"/>
      <c r="L51" s="199"/>
      <c r="M51" s="221"/>
      <c r="N51" s="203"/>
    </row>
    <row r="52" spans="1:14" s="67" customFormat="1" ht="21.75" customHeight="1">
      <c r="A52" s="98"/>
      <c r="B52" s="98"/>
      <c r="C52" s="98"/>
      <c r="D52" s="98"/>
      <c r="E52" s="225"/>
      <c r="F52" s="198"/>
      <c r="G52" s="198"/>
      <c r="H52" s="198"/>
      <c r="I52" s="198"/>
      <c r="J52" s="198"/>
      <c r="K52" s="199"/>
      <c r="L52" s="199"/>
      <c r="M52" s="221"/>
      <c r="N52" s="203"/>
    </row>
    <row r="53" spans="1:14" s="67" customFormat="1" ht="21.75" customHeight="1">
      <c r="A53" s="98"/>
      <c r="B53" s="98"/>
      <c r="C53" s="98"/>
      <c r="D53" s="98"/>
      <c r="E53" s="225"/>
      <c r="F53" s="198"/>
      <c r="G53" s="198"/>
      <c r="H53" s="198"/>
      <c r="I53" s="198"/>
      <c r="J53" s="198"/>
      <c r="K53" s="199"/>
      <c r="L53" s="199"/>
      <c r="M53" s="221"/>
      <c r="N53" s="203"/>
    </row>
    <row r="54" spans="1:14" s="67" customFormat="1" ht="21.75" customHeight="1">
      <c r="A54" s="98"/>
      <c r="B54" s="98"/>
      <c r="C54" s="98"/>
      <c r="D54" s="98"/>
      <c r="E54" s="225"/>
      <c r="F54" s="198"/>
      <c r="G54" s="198"/>
      <c r="H54" s="198"/>
      <c r="I54" s="198"/>
      <c r="J54" s="198"/>
      <c r="K54" s="199"/>
      <c r="L54" s="199"/>
      <c r="M54" s="221"/>
      <c r="N54" s="203"/>
    </row>
    <row r="55" spans="1:14" s="67" customFormat="1" ht="21.75" customHeight="1">
      <c r="A55" s="98"/>
      <c r="B55" s="98"/>
      <c r="C55" s="98"/>
      <c r="D55" s="98"/>
      <c r="E55" s="225"/>
      <c r="F55" s="198"/>
      <c r="G55" s="198"/>
      <c r="H55" s="198"/>
      <c r="I55" s="198"/>
      <c r="J55" s="198"/>
      <c r="K55" s="199"/>
      <c r="L55" s="199"/>
      <c r="M55" s="221"/>
      <c r="N55" s="203"/>
    </row>
    <row r="56" spans="1:14" s="67" customFormat="1" ht="21.75" customHeight="1">
      <c r="A56" s="98"/>
      <c r="B56" s="98"/>
      <c r="C56" s="98"/>
      <c r="D56" s="98"/>
      <c r="E56" s="225"/>
      <c r="F56" s="198"/>
      <c r="G56" s="198"/>
      <c r="H56" s="198"/>
      <c r="I56" s="198"/>
      <c r="J56" s="198"/>
      <c r="K56" s="199"/>
      <c r="L56" s="199"/>
      <c r="M56" s="221"/>
      <c r="N56" s="203"/>
    </row>
    <row r="57" spans="1:14" s="67" customFormat="1" ht="21.75" customHeight="1">
      <c r="A57" s="98"/>
      <c r="B57" s="98"/>
      <c r="C57" s="98"/>
      <c r="D57" s="98"/>
      <c r="E57" s="225"/>
      <c r="F57" s="198"/>
      <c r="G57" s="198"/>
      <c r="H57" s="198"/>
      <c r="I57" s="198"/>
      <c r="J57" s="198"/>
      <c r="K57" s="199"/>
      <c r="L57" s="199"/>
      <c r="M57" s="221"/>
      <c r="N57" s="203"/>
    </row>
    <row r="58" spans="1:14" s="67" customFormat="1" ht="21.75" customHeight="1">
      <c r="A58" s="98"/>
      <c r="B58" s="98"/>
      <c r="C58" s="98"/>
      <c r="D58" s="98"/>
      <c r="E58" s="225"/>
      <c r="F58" s="198"/>
      <c r="G58" s="198"/>
      <c r="H58" s="198"/>
      <c r="I58" s="198"/>
      <c r="J58" s="198"/>
      <c r="K58" s="199"/>
      <c r="L58" s="199"/>
      <c r="M58" s="221"/>
      <c r="N58" s="203"/>
    </row>
    <row r="59" spans="1:14" s="67" customFormat="1" ht="21.75" customHeight="1">
      <c r="A59" s="98"/>
      <c r="B59" s="98"/>
      <c r="C59" s="98"/>
      <c r="D59" s="98"/>
      <c r="E59" s="225"/>
      <c r="F59" s="198"/>
      <c r="G59" s="198"/>
      <c r="H59" s="198"/>
      <c r="I59" s="198"/>
      <c r="J59" s="198"/>
      <c r="K59" s="199"/>
      <c r="L59" s="199"/>
      <c r="M59" s="221"/>
      <c r="N59" s="203"/>
    </row>
    <row r="60" spans="1:14" s="67" customFormat="1" ht="21.75" customHeight="1">
      <c r="A60" s="98"/>
      <c r="B60" s="98"/>
      <c r="C60" s="98"/>
      <c r="D60" s="98"/>
      <c r="E60" s="225"/>
      <c r="F60" s="198"/>
      <c r="G60" s="198"/>
      <c r="H60" s="198"/>
      <c r="I60" s="198"/>
      <c r="J60" s="198"/>
      <c r="K60" s="199"/>
      <c r="L60" s="199"/>
      <c r="M60" s="221"/>
      <c r="N60" s="203"/>
    </row>
    <row r="61" spans="1:14" s="67" customFormat="1" ht="21.75" customHeight="1">
      <c r="A61" s="98"/>
      <c r="B61" s="98"/>
      <c r="C61" s="98"/>
      <c r="D61" s="98"/>
      <c r="E61" s="225"/>
      <c r="F61" s="198"/>
      <c r="G61" s="198"/>
      <c r="H61" s="198"/>
      <c r="I61" s="198"/>
      <c r="J61" s="198"/>
      <c r="K61" s="199"/>
      <c r="L61" s="199"/>
      <c r="M61" s="221"/>
      <c r="N61" s="203"/>
    </row>
    <row r="62" spans="1:14" s="67" customFormat="1" ht="21.75" customHeight="1">
      <c r="A62" s="98"/>
      <c r="B62" s="98"/>
      <c r="C62" s="98"/>
      <c r="D62" s="98"/>
      <c r="E62" s="225"/>
      <c r="F62" s="198"/>
      <c r="G62" s="198"/>
      <c r="H62" s="198"/>
      <c r="I62" s="198"/>
      <c r="J62" s="198"/>
      <c r="K62" s="199"/>
      <c r="L62" s="199"/>
      <c r="M62" s="221"/>
      <c r="N62" s="203"/>
    </row>
    <row r="63" spans="1:14" s="67" customFormat="1" ht="21.75" customHeight="1" thickBot="1">
      <c r="A63" s="208"/>
      <c r="B63" s="208"/>
      <c r="C63" s="208"/>
      <c r="D63" s="208"/>
      <c r="E63" s="224"/>
      <c r="F63" s="209"/>
      <c r="G63" s="209"/>
      <c r="H63" s="209"/>
      <c r="I63" s="209"/>
      <c r="J63" s="209"/>
      <c r="K63" s="215"/>
      <c r="L63" s="215"/>
      <c r="M63" s="222"/>
      <c r="N63" s="223"/>
    </row>
    <row r="64" spans="6:14" ht="24.75" customHeight="1">
      <c r="F64" s="67"/>
      <c r="G64" s="67"/>
      <c r="H64" s="67"/>
      <c r="I64" s="68"/>
      <c r="J64" s="68"/>
      <c r="K64" s="68"/>
      <c r="L64" s="68"/>
      <c r="M64" s="68"/>
      <c r="N64" s="68"/>
    </row>
    <row r="65" spans="6:14" ht="16.5">
      <c r="F65" s="67"/>
      <c r="G65" s="67"/>
      <c r="H65" s="67"/>
      <c r="I65" s="67"/>
      <c r="J65" s="67"/>
      <c r="K65" s="67"/>
      <c r="L65" s="67"/>
      <c r="M65" s="67"/>
      <c r="N65" s="69"/>
    </row>
    <row r="66" spans="6:14" ht="16.5">
      <c r="F66" s="67"/>
      <c r="G66" s="67"/>
      <c r="H66" s="67"/>
      <c r="I66" s="67"/>
      <c r="J66" s="67"/>
      <c r="K66" s="67"/>
      <c r="L66" s="67"/>
      <c r="M66" s="67"/>
      <c r="N66" s="69"/>
    </row>
    <row r="67" spans="6:14" ht="16.5">
      <c r="F67" s="67"/>
      <c r="G67" s="67"/>
      <c r="H67" s="67"/>
      <c r="I67" s="67"/>
      <c r="J67" s="67"/>
      <c r="K67" s="67"/>
      <c r="L67" s="67"/>
      <c r="M67" s="67"/>
      <c r="N67" s="69"/>
    </row>
    <row r="68" spans="6:14" ht="16.5">
      <c r="F68" s="67"/>
      <c r="G68" s="67"/>
      <c r="H68" s="67"/>
      <c r="I68" s="67"/>
      <c r="J68" s="67"/>
      <c r="K68" s="67"/>
      <c r="L68" s="67"/>
      <c r="M68" s="67"/>
      <c r="N68" s="69"/>
    </row>
    <row r="69" spans="6:14" ht="16.5">
      <c r="F69" s="67"/>
      <c r="G69" s="67"/>
      <c r="H69" s="67"/>
      <c r="I69" s="67"/>
      <c r="J69" s="67"/>
      <c r="K69" s="67"/>
      <c r="L69" s="67"/>
      <c r="M69" s="67"/>
      <c r="N69" s="69"/>
    </row>
    <row r="70" spans="6:14" ht="16.5">
      <c r="F70" s="67"/>
      <c r="G70" s="67"/>
      <c r="H70" s="67"/>
      <c r="I70" s="67"/>
      <c r="J70" s="67"/>
      <c r="K70" s="67"/>
      <c r="L70" s="67"/>
      <c r="M70" s="67"/>
      <c r="N70" s="69"/>
    </row>
    <row r="71" spans="6:14" ht="16.5">
      <c r="F71" s="67"/>
      <c r="G71" s="67"/>
      <c r="H71" s="67"/>
      <c r="I71" s="67"/>
      <c r="J71" s="67"/>
      <c r="K71" s="67"/>
      <c r="L71" s="67"/>
      <c r="M71" s="67"/>
      <c r="N71" s="69"/>
    </row>
    <row r="72" spans="6:14" ht="16.5">
      <c r="F72" s="67"/>
      <c r="G72" s="67"/>
      <c r="H72" s="67"/>
      <c r="I72" s="67"/>
      <c r="J72" s="67"/>
      <c r="K72" s="67"/>
      <c r="L72" s="67"/>
      <c r="M72" s="67"/>
      <c r="N72" s="69"/>
    </row>
    <row r="73" spans="6:14" ht="16.5">
      <c r="F73" s="67"/>
      <c r="G73" s="67"/>
      <c r="H73" s="67"/>
      <c r="I73" s="67"/>
      <c r="J73" s="67"/>
      <c r="K73" s="67"/>
      <c r="L73" s="67"/>
      <c r="M73" s="67"/>
      <c r="N73" s="69"/>
    </row>
    <row r="74" spans="6:14" ht="16.5">
      <c r="F74" s="67"/>
      <c r="G74" s="67"/>
      <c r="H74" s="67"/>
      <c r="I74" s="67"/>
      <c r="J74" s="67"/>
      <c r="K74" s="67"/>
      <c r="L74" s="67"/>
      <c r="M74" s="67"/>
      <c r="N74" s="69"/>
    </row>
    <row r="75" spans="6:14" ht="16.5">
      <c r="F75" s="67"/>
      <c r="G75" s="67"/>
      <c r="H75" s="67"/>
      <c r="I75" s="67"/>
      <c r="J75" s="67"/>
      <c r="K75" s="67"/>
      <c r="L75" s="67"/>
      <c r="M75" s="67"/>
      <c r="N75" s="69"/>
    </row>
    <row r="76" spans="6:14" ht="16.5">
      <c r="F76" s="67"/>
      <c r="G76" s="67"/>
      <c r="H76" s="67"/>
      <c r="I76" s="67"/>
      <c r="J76" s="67"/>
      <c r="K76" s="67"/>
      <c r="L76" s="67"/>
      <c r="M76" s="67"/>
      <c r="N76" s="69"/>
    </row>
    <row r="77" spans="6:14" ht="16.5">
      <c r="F77" s="67"/>
      <c r="G77" s="67"/>
      <c r="H77" s="67"/>
      <c r="I77" s="67"/>
      <c r="J77" s="67"/>
      <c r="K77" s="67"/>
      <c r="L77" s="67"/>
      <c r="M77" s="67"/>
      <c r="N77" s="69"/>
    </row>
    <row r="78" spans="6:14" ht="16.5">
      <c r="F78" s="67"/>
      <c r="G78" s="67"/>
      <c r="H78" s="67"/>
      <c r="I78" s="67"/>
      <c r="J78" s="67"/>
      <c r="K78" s="67"/>
      <c r="L78" s="67"/>
      <c r="M78" s="67"/>
      <c r="N78" s="69"/>
    </row>
    <row r="79" spans="6:14" ht="16.5">
      <c r="F79" s="67"/>
      <c r="G79" s="67"/>
      <c r="H79" s="67"/>
      <c r="I79" s="67"/>
      <c r="J79" s="67"/>
      <c r="K79" s="67"/>
      <c r="L79" s="67"/>
      <c r="M79" s="67"/>
      <c r="N79" s="69"/>
    </row>
    <row r="80" spans="6:14" ht="16.5">
      <c r="F80" s="67"/>
      <c r="G80" s="67"/>
      <c r="H80" s="67"/>
      <c r="I80" s="67"/>
      <c r="J80" s="67"/>
      <c r="K80" s="67"/>
      <c r="L80" s="67"/>
      <c r="M80" s="67"/>
      <c r="N80" s="69"/>
    </row>
    <row r="81" spans="6:14" ht="16.5">
      <c r="F81" s="67"/>
      <c r="G81" s="67"/>
      <c r="H81" s="67"/>
      <c r="I81" s="67"/>
      <c r="J81" s="67"/>
      <c r="K81" s="67"/>
      <c r="L81" s="67"/>
      <c r="M81" s="67"/>
      <c r="N81" s="69"/>
    </row>
    <row r="82" spans="6:14" ht="16.5">
      <c r="F82" s="67"/>
      <c r="G82" s="67"/>
      <c r="H82" s="67"/>
      <c r="I82" s="67"/>
      <c r="J82" s="67"/>
      <c r="K82" s="67"/>
      <c r="L82" s="67"/>
      <c r="M82" s="67"/>
      <c r="N82" s="69"/>
    </row>
    <row r="83" spans="6:14" ht="16.5">
      <c r="F83" s="67"/>
      <c r="G83" s="67"/>
      <c r="H83" s="67"/>
      <c r="I83" s="67"/>
      <c r="J83" s="67"/>
      <c r="K83" s="67"/>
      <c r="L83" s="67"/>
      <c r="M83" s="67"/>
      <c r="N83" s="69"/>
    </row>
    <row r="84" spans="6:14" ht="16.5">
      <c r="F84" s="67"/>
      <c r="G84" s="67"/>
      <c r="H84" s="67"/>
      <c r="I84" s="67"/>
      <c r="J84" s="67"/>
      <c r="K84" s="67"/>
      <c r="L84" s="67"/>
      <c r="M84" s="67"/>
      <c r="N84" s="69"/>
    </row>
    <row r="85" spans="9:14" ht="16.5">
      <c r="I85" s="67"/>
      <c r="J85" s="67"/>
      <c r="K85" s="67"/>
      <c r="L85" s="67"/>
      <c r="M85" s="67"/>
      <c r="N85" s="69"/>
    </row>
    <row r="86" spans="9:14" ht="16.5">
      <c r="I86" s="67"/>
      <c r="J86" s="67"/>
      <c r="K86" s="67"/>
      <c r="L86" s="67"/>
      <c r="M86" s="67"/>
      <c r="N86" s="69"/>
    </row>
  </sheetData>
  <sheetProtection/>
  <mergeCells count="6">
    <mergeCell ref="M4:M5"/>
    <mergeCell ref="N4:N5"/>
    <mergeCell ref="I4:I5"/>
    <mergeCell ref="J4:J5"/>
    <mergeCell ref="K4:K5"/>
    <mergeCell ref="L4:L5"/>
  </mergeCells>
  <printOptions horizontalCentered="1"/>
  <pageMargins left="0.5511811023622047" right="0.5511811023622047" top="0.7874015748031497" bottom="0.98" header="0.5118110236220472" footer="0.5118110236220472"/>
  <pageSetup horizontalDpi="600" verticalDpi="600" orientation="portrait" pageOrder="overThenDown" paperSize="9" scale="98" r:id="rId2"/>
  <rowBreaks count="1" manualBreakCount="1">
    <brk id="34" max="13" man="1"/>
  </rowBreaks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7"/>
  <sheetViews>
    <sheetView showGridLines="0" zoomScaleSheetLayoutView="85" workbookViewId="0" topLeftCell="A1">
      <pane xSplit="5" ySplit="5" topLeftCell="F6" activePane="bottomRight" state="frozen"/>
      <selection pane="topLeft" activeCell="P8" sqref="P8"/>
      <selection pane="topRight" activeCell="P8" sqref="P8"/>
      <selection pane="bottomLeft" activeCell="P8" sqref="P8"/>
      <selection pane="bottomRight" activeCell="F15" sqref="F15"/>
    </sheetView>
  </sheetViews>
  <sheetFormatPr defaultColWidth="9.00390625" defaultRowHeight="15.75"/>
  <cols>
    <col min="1" max="4" width="2.375" style="109" customWidth="1"/>
    <col min="5" max="5" width="20.875" style="109" customWidth="1"/>
    <col min="6" max="6" width="16.125" style="109" customWidth="1"/>
    <col min="7" max="7" width="12.75390625" style="109" customWidth="1"/>
    <col min="8" max="8" width="16.125" style="109" customWidth="1"/>
    <col min="9" max="9" width="14.625" style="109" customWidth="1"/>
    <col min="10" max="10" width="14.75390625" style="183" customWidth="1"/>
    <col min="11" max="11" width="15.875" style="109" customWidth="1"/>
    <col min="12" max="12" width="15.00390625" style="109" customWidth="1"/>
    <col min="13" max="14" width="8.00390625" style="109" customWidth="1"/>
    <col min="15" max="15" width="14.875" style="109" customWidth="1"/>
    <col min="16" max="16" width="14.625" style="109" customWidth="1"/>
    <col min="17" max="16384" width="9.00390625" style="109" customWidth="1"/>
  </cols>
  <sheetData>
    <row r="1" spans="1:16" ht="24.75" customHeight="1">
      <c r="A1" s="105"/>
      <c r="B1" s="106"/>
      <c r="C1" s="107"/>
      <c r="D1" s="108"/>
      <c r="E1" s="108"/>
      <c r="F1" s="107"/>
      <c r="H1" s="110"/>
      <c r="I1" s="20" t="s">
        <v>314</v>
      </c>
      <c r="J1" s="178" t="s">
        <v>315</v>
      </c>
      <c r="K1" s="111"/>
      <c r="M1" s="112"/>
      <c r="N1" s="112"/>
      <c r="O1" s="112"/>
      <c r="P1" s="107"/>
    </row>
    <row r="2" spans="1:16" ht="24.75" customHeight="1">
      <c r="A2" s="105"/>
      <c r="B2" s="114"/>
      <c r="C2" s="114"/>
      <c r="D2" s="114"/>
      <c r="E2" s="108"/>
      <c r="F2" s="107"/>
      <c r="G2" s="107"/>
      <c r="H2" s="111"/>
      <c r="I2" s="20" t="s">
        <v>312</v>
      </c>
      <c r="J2" s="179" t="s">
        <v>0</v>
      </c>
      <c r="K2" s="111"/>
      <c r="M2" s="115"/>
      <c r="N2" s="115"/>
      <c r="O2" s="115"/>
      <c r="P2" s="107"/>
    </row>
    <row r="3" spans="1:16" s="118" customFormat="1" ht="21.75" customHeight="1" thickBot="1">
      <c r="A3" s="116"/>
      <c r="B3" s="116"/>
      <c r="C3" s="116"/>
      <c r="D3" s="116"/>
      <c r="E3" s="117"/>
      <c r="F3" s="116"/>
      <c r="H3" s="119"/>
      <c r="I3" s="119" t="s">
        <v>325</v>
      </c>
      <c r="J3" s="180" t="s">
        <v>326</v>
      </c>
      <c r="K3" s="119"/>
      <c r="P3" s="119" t="s">
        <v>90</v>
      </c>
    </row>
    <row r="4" spans="1:16" s="118" customFormat="1" ht="23.25" customHeight="1">
      <c r="A4" s="120" t="s">
        <v>91</v>
      </c>
      <c r="B4" s="120"/>
      <c r="C4" s="120"/>
      <c r="D4" s="120"/>
      <c r="E4" s="121"/>
      <c r="F4" s="265" t="s">
        <v>92</v>
      </c>
      <c r="G4" s="266"/>
      <c r="H4" s="267"/>
      <c r="I4" s="184" t="s">
        <v>316</v>
      </c>
      <c r="J4" s="273" t="s">
        <v>317</v>
      </c>
      <c r="K4" s="274"/>
      <c r="L4" s="270" t="s">
        <v>187</v>
      </c>
      <c r="M4" s="271"/>
      <c r="N4" s="271"/>
      <c r="O4" s="272"/>
      <c r="P4" s="268" t="s">
        <v>93</v>
      </c>
    </row>
    <row r="5" spans="1:16" s="118" customFormat="1" ht="33" customHeight="1">
      <c r="A5" s="122" t="s">
        <v>1</v>
      </c>
      <c r="B5" s="122" t="s">
        <v>2</v>
      </c>
      <c r="C5" s="122" t="s">
        <v>3</v>
      </c>
      <c r="D5" s="122" t="s">
        <v>4</v>
      </c>
      <c r="E5" s="123" t="s">
        <v>94</v>
      </c>
      <c r="F5" s="124" t="s">
        <v>30</v>
      </c>
      <c r="G5" s="187" t="s">
        <v>323</v>
      </c>
      <c r="H5" s="125" t="s">
        <v>95</v>
      </c>
      <c r="I5" s="123" t="s">
        <v>181</v>
      </c>
      <c r="J5" s="181" t="s">
        <v>182</v>
      </c>
      <c r="K5" s="123" t="s">
        <v>183</v>
      </c>
      <c r="L5" s="123" t="s">
        <v>184</v>
      </c>
      <c r="M5" s="123" t="s">
        <v>185</v>
      </c>
      <c r="N5" s="123" t="s">
        <v>186</v>
      </c>
      <c r="O5" s="123" t="s">
        <v>183</v>
      </c>
      <c r="P5" s="269"/>
    </row>
    <row r="6" spans="1:16" s="128" customFormat="1" ht="16.5">
      <c r="A6" s="126"/>
      <c r="B6" s="126"/>
      <c r="C6" s="126"/>
      <c r="D6" s="126" t="s">
        <v>5</v>
      </c>
      <c r="E6" s="127" t="s">
        <v>6</v>
      </c>
      <c r="F6" s="168">
        <f aca="true" t="shared" si="0" ref="F6:L6">F7+F28+F60+F64+F79+F93+F139+F146+F161</f>
        <v>116508241000</v>
      </c>
      <c r="G6" s="168">
        <f t="shared" si="0"/>
        <v>0</v>
      </c>
      <c r="H6" s="168">
        <f t="shared" si="0"/>
        <v>116508241000</v>
      </c>
      <c r="I6" s="186">
        <f t="shared" si="0"/>
        <v>49825662000</v>
      </c>
      <c r="J6" s="185">
        <f>J7+J28+J60+J64+J79+J93+J139+J146+J161</f>
        <v>17632181586</v>
      </c>
      <c r="K6" s="168">
        <f>K7+K28+K60+K64+K79+K93+K139+K146+K161</f>
        <v>67457843586</v>
      </c>
      <c r="L6" s="168">
        <f t="shared" si="0"/>
        <v>40678694975</v>
      </c>
      <c r="M6" s="168">
        <f>M7+M28+M60+M64+M79+M93+M139+M146+M161</f>
        <v>0</v>
      </c>
      <c r="N6" s="168">
        <f>N7+N28+N60+N64+N79+N93+N139+N146+N161</f>
        <v>0</v>
      </c>
      <c r="O6" s="168">
        <f>O7+O28+O60+O64+O79+O93+O139+O146+O161</f>
        <v>40678694975</v>
      </c>
      <c r="P6" s="242">
        <f>P7+P28+P60+P64+P79+P93+P139+P146+P161</f>
        <v>26779148611</v>
      </c>
    </row>
    <row r="7" spans="1:16" s="131" customFormat="1" ht="16.5">
      <c r="A7" s="129">
        <v>1</v>
      </c>
      <c r="B7" s="129"/>
      <c r="C7" s="129"/>
      <c r="D7" s="129"/>
      <c r="E7" s="142" t="s">
        <v>96</v>
      </c>
      <c r="F7" s="168">
        <f aca="true" t="shared" si="1" ref="F7:L7">F8+F11+F20+F25</f>
        <v>8974508000</v>
      </c>
      <c r="G7" s="168">
        <f t="shared" si="1"/>
        <v>0</v>
      </c>
      <c r="H7" s="168">
        <f t="shared" si="1"/>
        <v>8974508000</v>
      </c>
      <c r="I7" s="169">
        <f t="shared" si="1"/>
        <v>3113097000</v>
      </c>
      <c r="J7" s="168">
        <f>J8+J11+J20+J25</f>
        <v>162165796</v>
      </c>
      <c r="K7" s="168">
        <f>K8+K11+K20+K25</f>
        <v>3275262796</v>
      </c>
      <c r="L7" s="168">
        <f t="shared" si="1"/>
        <v>1517778262</v>
      </c>
      <c r="M7" s="168">
        <f>M8+M11+M20+M25</f>
        <v>0</v>
      </c>
      <c r="N7" s="168">
        <f>N8+N11+N20+N25</f>
        <v>0</v>
      </c>
      <c r="O7" s="168">
        <f>O8+O11+O20+O25</f>
        <v>1517778262</v>
      </c>
      <c r="P7" s="242">
        <f>P8+P11+P20+P25</f>
        <v>1757484534</v>
      </c>
    </row>
    <row r="8" spans="1:16" s="131" customFormat="1" ht="16.5" customHeight="1">
      <c r="A8" s="129"/>
      <c r="B8" s="129">
        <v>1</v>
      </c>
      <c r="C8" s="129"/>
      <c r="D8" s="129"/>
      <c r="E8" s="143" t="s">
        <v>97</v>
      </c>
      <c r="F8" s="168">
        <f aca="true" t="shared" si="2" ref="F8:L9">F9</f>
        <v>882235000</v>
      </c>
      <c r="G8" s="168">
        <f t="shared" si="2"/>
        <v>0</v>
      </c>
      <c r="H8" s="168">
        <f t="shared" si="2"/>
        <v>882235000</v>
      </c>
      <c r="I8" s="169">
        <f t="shared" si="2"/>
        <v>161781000</v>
      </c>
      <c r="J8" s="168">
        <f>J9</f>
        <v>0</v>
      </c>
      <c r="K8" s="168">
        <f>K9</f>
        <v>161781000</v>
      </c>
      <c r="L8" s="168">
        <f t="shared" si="2"/>
        <v>110974924</v>
      </c>
      <c r="M8" s="168">
        <f aca="true" t="shared" si="3" ref="M8:P9">M9</f>
        <v>0</v>
      </c>
      <c r="N8" s="168">
        <f t="shared" si="3"/>
        <v>0</v>
      </c>
      <c r="O8" s="168">
        <f t="shared" si="3"/>
        <v>110974924</v>
      </c>
      <c r="P8" s="242">
        <f t="shared" si="3"/>
        <v>50806076</v>
      </c>
    </row>
    <row r="9" spans="1:16" s="131" customFormat="1" ht="18" customHeight="1">
      <c r="A9" s="129"/>
      <c r="B9" s="129"/>
      <c r="C9" s="129"/>
      <c r="D9" s="129"/>
      <c r="E9" s="144" t="s">
        <v>98</v>
      </c>
      <c r="F9" s="168">
        <f t="shared" si="2"/>
        <v>882235000</v>
      </c>
      <c r="G9" s="168">
        <f t="shared" si="2"/>
        <v>0</v>
      </c>
      <c r="H9" s="168">
        <f t="shared" si="2"/>
        <v>882235000</v>
      </c>
      <c r="I9" s="169">
        <f t="shared" si="2"/>
        <v>161781000</v>
      </c>
      <c r="J9" s="168">
        <f>J10</f>
        <v>0</v>
      </c>
      <c r="K9" s="168">
        <f>K10</f>
        <v>161781000</v>
      </c>
      <c r="L9" s="168">
        <f t="shared" si="2"/>
        <v>110974924</v>
      </c>
      <c r="M9" s="168">
        <f t="shared" si="3"/>
        <v>0</v>
      </c>
      <c r="N9" s="168">
        <f t="shared" si="3"/>
        <v>0</v>
      </c>
      <c r="O9" s="168">
        <f t="shared" si="3"/>
        <v>110974924</v>
      </c>
      <c r="P9" s="242">
        <f t="shared" si="3"/>
        <v>50806076</v>
      </c>
    </row>
    <row r="10" spans="1:16" s="131" customFormat="1" ht="33">
      <c r="A10" s="129"/>
      <c r="B10" s="129"/>
      <c r="C10" s="129">
        <v>1</v>
      </c>
      <c r="D10" s="129"/>
      <c r="E10" s="145" t="s">
        <v>188</v>
      </c>
      <c r="F10" s="152">
        <v>882235000</v>
      </c>
      <c r="G10" s="152">
        <v>0</v>
      </c>
      <c r="H10" s="152">
        <f>G10+F10</f>
        <v>882235000</v>
      </c>
      <c r="I10" s="153">
        <v>161781000</v>
      </c>
      <c r="J10" s="152">
        <v>0</v>
      </c>
      <c r="K10" s="152">
        <f>SUM(I10:J10)</f>
        <v>161781000</v>
      </c>
      <c r="L10" s="152">
        <v>110974924</v>
      </c>
      <c r="M10" s="152">
        <v>0</v>
      </c>
      <c r="N10" s="152">
        <v>0</v>
      </c>
      <c r="O10" s="152">
        <f>SUM(L10:N10)</f>
        <v>110974924</v>
      </c>
      <c r="P10" s="243">
        <f>K10-O10</f>
        <v>50806076</v>
      </c>
    </row>
    <row r="11" spans="1:16" s="131" customFormat="1" ht="34.5" customHeight="1">
      <c r="A11" s="129"/>
      <c r="B11" s="129">
        <v>2</v>
      </c>
      <c r="C11" s="129"/>
      <c r="D11" s="129"/>
      <c r="E11" s="132" t="s">
        <v>99</v>
      </c>
      <c r="F11" s="168">
        <f aca="true" t="shared" si="4" ref="F11:L11">F12</f>
        <v>470500000</v>
      </c>
      <c r="G11" s="168">
        <f t="shared" si="4"/>
        <v>0</v>
      </c>
      <c r="H11" s="168">
        <f t="shared" si="4"/>
        <v>470500000</v>
      </c>
      <c r="I11" s="169">
        <f t="shared" si="4"/>
        <v>242000000</v>
      </c>
      <c r="J11" s="168">
        <f>J12</f>
        <v>5000000</v>
      </c>
      <c r="K11" s="168">
        <f>K12</f>
        <v>247000000</v>
      </c>
      <c r="L11" s="168">
        <f t="shared" si="4"/>
        <v>207717066</v>
      </c>
      <c r="M11" s="168">
        <f>M12</f>
        <v>0</v>
      </c>
      <c r="N11" s="168">
        <f>N12</f>
        <v>0</v>
      </c>
      <c r="O11" s="168">
        <f>O12</f>
        <v>207717066</v>
      </c>
      <c r="P11" s="242">
        <f>P12</f>
        <v>39282934</v>
      </c>
    </row>
    <row r="12" spans="1:16" s="131" customFormat="1" ht="20.25" customHeight="1">
      <c r="A12" s="129"/>
      <c r="B12" s="129"/>
      <c r="C12" s="129"/>
      <c r="D12" s="129"/>
      <c r="E12" s="133" t="s">
        <v>100</v>
      </c>
      <c r="F12" s="168">
        <f aca="true" t="shared" si="5" ref="F12:L12">F13+F18</f>
        <v>470500000</v>
      </c>
      <c r="G12" s="168">
        <f t="shared" si="5"/>
        <v>0</v>
      </c>
      <c r="H12" s="168">
        <f t="shared" si="5"/>
        <v>470500000</v>
      </c>
      <c r="I12" s="169">
        <f t="shared" si="5"/>
        <v>242000000</v>
      </c>
      <c r="J12" s="168">
        <f>J13+J18</f>
        <v>5000000</v>
      </c>
      <c r="K12" s="168">
        <f>K13+K18</f>
        <v>247000000</v>
      </c>
      <c r="L12" s="168">
        <f t="shared" si="5"/>
        <v>207717066</v>
      </c>
      <c r="M12" s="168">
        <f>M13+M18</f>
        <v>0</v>
      </c>
      <c r="N12" s="168">
        <f>N13+N18</f>
        <v>0</v>
      </c>
      <c r="O12" s="168">
        <f>O13+O18</f>
        <v>207717066</v>
      </c>
      <c r="P12" s="242">
        <f>P13+P18</f>
        <v>39282934</v>
      </c>
    </row>
    <row r="13" spans="1:16" s="131" customFormat="1" ht="16.5" customHeight="1">
      <c r="A13" s="129"/>
      <c r="B13" s="129"/>
      <c r="C13" s="129">
        <v>1</v>
      </c>
      <c r="D13" s="129"/>
      <c r="E13" s="137" t="s">
        <v>189</v>
      </c>
      <c r="F13" s="152">
        <f aca="true" t="shared" si="6" ref="F13:L13">SUM(F14:F17)</f>
        <v>450500000</v>
      </c>
      <c r="G13" s="152">
        <f t="shared" si="6"/>
        <v>0</v>
      </c>
      <c r="H13" s="152">
        <f t="shared" si="6"/>
        <v>450500000</v>
      </c>
      <c r="I13" s="153">
        <f t="shared" si="6"/>
        <v>222000000</v>
      </c>
      <c r="J13" s="152">
        <f>SUM(J14:J17)</f>
        <v>5000000</v>
      </c>
      <c r="K13" s="152">
        <f>SUM(K14:K17)</f>
        <v>227000000</v>
      </c>
      <c r="L13" s="152">
        <f t="shared" si="6"/>
        <v>205940292</v>
      </c>
      <c r="M13" s="152">
        <f>SUM(M14:M17)</f>
        <v>0</v>
      </c>
      <c r="N13" s="152">
        <f>SUM(N14:N17)</f>
        <v>0</v>
      </c>
      <c r="O13" s="152">
        <f>SUM(O14:O17)</f>
        <v>205940292</v>
      </c>
      <c r="P13" s="243">
        <f>SUM(P14:P17)</f>
        <v>21059708</v>
      </c>
    </row>
    <row r="14" spans="1:16" s="135" customFormat="1" ht="33">
      <c r="A14" s="129"/>
      <c r="B14" s="129"/>
      <c r="C14" s="129"/>
      <c r="D14" s="129">
        <v>1</v>
      </c>
      <c r="E14" s="134" t="s">
        <v>101</v>
      </c>
      <c r="F14" s="152">
        <v>87000000</v>
      </c>
      <c r="G14" s="152">
        <v>0</v>
      </c>
      <c r="H14" s="152">
        <f>G14+F14</f>
        <v>87000000</v>
      </c>
      <c r="I14" s="153">
        <v>46500000</v>
      </c>
      <c r="J14" s="152">
        <v>0</v>
      </c>
      <c r="K14" s="152">
        <f>SUM(I14:J14)</f>
        <v>46500000</v>
      </c>
      <c r="L14" s="152">
        <v>40127647</v>
      </c>
      <c r="M14" s="152">
        <v>0</v>
      </c>
      <c r="N14" s="152">
        <v>0</v>
      </c>
      <c r="O14" s="152">
        <f>SUM(L14:N14)</f>
        <v>40127647</v>
      </c>
      <c r="P14" s="243">
        <f>K14-O14</f>
        <v>6372353</v>
      </c>
    </row>
    <row r="15" spans="1:16" s="135" customFormat="1" ht="49.5">
      <c r="A15" s="129"/>
      <c r="B15" s="129"/>
      <c r="C15" s="129"/>
      <c r="D15" s="129">
        <v>2</v>
      </c>
      <c r="E15" s="134" t="s">
        <v>102</v>
      </c>
      <c r="F15" s="152">
        <v>80000000</v>
      </c>
      <c r="G15" s="152">
        <v>0</v>
      </c>
      <c r="H15" s="152">
        <f>G15+F15</f>
        <v>80000000</v>
      </c>
      <c r="I15" s="153">
        <v>30000000</v>
      </c>
      <c r="J15" s="152">
        <v>5000000</v>
      </c>
      <c r="K15" s="152">
        <f>SUM(I15:J15)</f>
        <v>35000000</v>
      </c>
      <c r="L15" s="152">
        <v>32808446</v>
      </c>
      <c r="M15" s="152">
        <v>0</v>
      </c>
      <c r="N15" s="152">
        <v>0</v>
      </c>
      <c r="O15" s="152">
        <f>SUM(L15:N15)</f>
        <v>32808446</v>
      </c>
      <c r="P15" s="243">
        <f>K15-O15</f>
        <v>2191554</v>
      </c>
    </row>
    <row r="16" spans="1:16" s="135" customFormat="1" ht="33">
      <c r="A16" s="129"/>
      <c r="B16" s="129"/>
      <c r="C16" s="129"/>
      <c r="D16" s="129">
        <v>3</v>
      </c>
      <c r="E16" s="134" t="s">
        <v>103</v>
      </c>
      <c r="F16" s="152">
        <v>280000000</v>
      </c>
      <c r="G16" s="152">
        <v>0</v>
      </c>
      <c r="H16" s="152">
        <f>G16+F16</f>
        <v>280000000</v>
      </c>
      <c r="I16" s="153">
        <v>142000000</v>
      </c>
      <c r="J16" s="152">
        <v>0</v>
      </c>
      <c r="K16" s="152">
        <f>SUM(I16:J16)</f>
        <v>142000000</v>
      </c>
      <c r="L16" s="152">
        <v>132287799</v>
      </c>
      <c r="M16" s="152">
        <v>0</v>
      </c>
      <c r="N16" s="152">
        <v>0</v>
      </c>
      <c r="O16" s="152">
        <f>SUM(L16:N16)</f>
        <v>132287799</v>
      </c>
      <c r="P16" s="243">
        <f>K16-O16</f>
        <v>9712201</v>
      </c>
    </row>
    <row r="17" spans="1:16" s="135" customFormat="1" ht="49.5">
      <c r="A17" s="129"/>
      <c r="B17" s="129"/>
      <c r="C17" s="129"/>
      <c r="D17" s="129">
        <v>4</v>
      </c>
      <c r="E17" s="134" t="s">
        <v>104</v>
      </c>
      <c r="F17" s="152">
        <v>3500000</v>
      </c>
      <c r="G17" s="152">
        <v>0</v>
      </c>
      <c r="H17" s="152">
        <f>G17+F17</f>
        <v>3500000</v>
      </c>
      <c r="I17" s="153">
        <v>3500000</v>
      </c>
      <c r="J17" s="152">
        <v>0</v>
      </c>
      <c r="K17" s="152">
        <f>SUM(I17:J17)</f>
        <v>3500000</v>
      </c>
      <c r="L17" s="152">
        <v>716400</v>
      </c>
      <c r="M17" s="152">
        <v>0</v>
      </c>
      <c r="N17" s="152">
        <v>0</v>
      </c>
      <c r="O17" s="152">
        <f>SUM(L17:N17)</f>
        <v>716400</v>
      </c>
      <c r="P17" s="243">
        <f>K17-O17</f>
        <v>2783600</v>
      </c>
    </row>
    <row r="18" spans="1:16" s="131" customFormat="1" ht="16.5">
      <c r="A18" s="129"/>
      <c r="B18" s="129"/>
      <c r="C18" s="129">
        <v>2</v>
      </c>
      <c r="D18" s="129"/>
      <c r="E18" s="137" t="s">
        <v>190</v>
      </c>
      <c r="F18" s="152">
        <f aca="true" t="shared" si="7" ref="F18:L18">F19</f>
        <v>20000000</v>
      </c>
      <c r="G18" s="152">
        <f t="shared" si="7"/>
        <v>0</v>
      </c>
      <c r="H18" s="152">
        <f t="shared" si="7"/>
        <v>20000000</v>
      </c>
      <c r="I18" s="153">
        <f t="shared" si="7"/>
        <v>20000000</v>
      </c>
      <c r="J18" s="152">
        <f>J19</f>
        <v>0</v>
      </c>
      <c r="K18" s="152">
        <f>K19</f>
        <v>20000000</v>
      </c>
      <c r="L18" s="152">
        <f t="shared" si="7"/>
        <v>1776774</v>
      </c>
      <c r="M18" s="152">
        <f>M19</f>
        <v>0</v>
      </c>
      <c r="N18" s="152">
        <f>N19</f>
        <v>0</v>
      </c>
      <c r="O18" s="152">
        <f>O19</f>
        <v>1776774</v>
      </c>
      <c r="P18" s="243">
        <f>P19</f>
        <v>18223226</v>
      </c>
    </row>
    <row r="19" spans="1:16" s="135" customFormat="1" ht="49.5">
      <c r="A19" s="129"/>
      <c r="B19" s="129"/>
      <c r="C19" s="129"/>
      <c r="D19" s="129">
        <v>1</v>
      </c>
      <c r="E19" s="134" t="s">
        <v>105</v>
      </c>
      <c r="F19" s="152">
        <v>20000000</v>
      </c>
      <c r="G19" s="152">
        <v>0</v>
      </c>
      <c r="H19" s="152">
        <f>G19+F19</f>
        <v>20000000</v>
      </c>
      <c r="I19" s="153">
        <v>20000000</v>
      </c>
      <c r="J19" s="152">
        <v>0</v>
      </c>
      <c r="K19" s="152">
        <f>SUM(I19:J19)</f>
        <v>20000000</v>
      </c>
      <c r="L19" s="152">
        <v>1776774</v>
      </c>
      <c r="M19" s="152">
        <v>0</v>
      </c>
      <c r="N19" s="152">
        <v>0</v>
      </c>
      <c r="O19" s="152">
        <f>SUM(L19:N19)</f>
        <v>1776774</v>
      </c>
      <c r="P19" s="243">
        <f>K19-O19</f>
        <v>18223226</v>
      </c>
    </row>
    <row r="20" spans="1:16" s="131" customFormat="1" ht="17.25" customHeight="1">
      <c r="A20" s="129"/>
      <c r="B20" s="129">
        <v>3</v>
      </c>
      <c r="C20" s="129"/>
      <c r="D20" s="129"/>
      <c r="E20" s="132" t="s">
        <v>106</v>
      </c>
      <c r="F20" s="168">
        <f aca="true" t="shared" si="8" ref="F20:L20">F21+F23</f>
        <v>7525448000</v>
      </c>
      <c r="G20" s="168">
        <f t="shared" si="8"/>
        <v>0</v>
      </c>
      <c r="H20" s="168">
        <f t="shared" si="8"/>
        <v>7525448000</v>
      </c>
      <c r="I20" s="169">
        <f t="shared" si="8"/>
        <v>2676615000</v>
      </c>
      <c r="J20" s="168">
        <f>J21+J23</f>
        <v>148259000</v>
      </c>
      <c r="K20" s="168">
        <f>K21+K23</f>
        <v>2824874000</v>
      </c>
      <c r="L20" s="168">
        <f t="shared" si="8"/>
        <v>1172125634</v>
      </c>
      <c r="M20" s="168">
        <f>M21+M23</f>
        <v>0</v>
      </c>
      <c r="N20" s="168">
        <f>N21+N23</f>
        <v>0</v>
      </c>
      <c r="O20" s="168">
        <f>O21+O23</f>
        <v>1172125634</v>
      </c>
      <c r="P20" s="242">
        <f>P21+P23</f>
        <v>1652748366</v>
      </c>
    </row>
    <row r="21" spans="1:16" s="131" customFormat="1" ht="17.25" customHeight="1">
      <c r="A21" s="129"/>
      <c r="B21" s="129"/>
      <c r="C21" s="129"/>
      <c r="D21" s="129"/>
      <c r="E21" s="133" t="s">
        <v>107</v>
      </c>
      <c r="F21" s="168">
        <f aca="true" t="shared" si="9" ref="F21:L21">F22</f>
        <v>5425448000</v>
      </c>
      <c r="G21" s="168">
        <f t="shared" si="9"/>
        <v>0</v>
      </c>
      <c r="H21" s="168">
        <f t="shared" si="9"/>
        <v>5425448000</v>
      </c>
      <c r="I21" s="169">
        <f t="shared" si="9"/>
        <v>2201615000</v>
      </c>
      <c r="J21" s="168">
        <f>J22</f>
        <v>98259000</v>
      </c>
      <c r="K21" s="168">
        <f>K22</f>
        <v>2299874000</v>
      </c>
      <c r="L21" s="168">
        <f t="shared" si="9"/>
        <v>647223759</v>
      </c>
      <c r="M21" s="168">
        <f>M22</f>
        <v>0</v>
      </c>
      <c r="N21" s="168">
        <f>N22</f>
        <v>0</v>
      </c>
      <c r="O21" s="168">
        <f>O22</f>
        <v>647223759</v>
      </c>
      <c r="P21" s="242">
        <f>P22</f>
        <v>1652650241</v>
      </c>
    </row>
    <row r="22" spans="1:16" s="131" customFormat="1" ht="15.75" customHeight="1">
      <c r="A22" s="129"/>
      <c r="B22" s="129"/>
      <c r="C22" s="129">
        <v>1</v>
      </c>
      <c r="D22" s="129"/>
      <c r="E22" s="146" t="s">
        <v>191</v>
      </c>
      <c r="F22" s="152">
        <v>5425448000</v>
      </c>
      <c r="G22" s="152">
        <v>0</v>
      </c>
      <c r="H22" s="152">
        <f>G22+F22</f>
        <v>5425448000</v>
      </c>
      <c r="I22" s="153">
        <v>2201615000</v>
      </c>
      <c r="J22" s="152">
        <v>98259000</v>
      </c>
      <c r="K22" s="152">
        <f>SUM(I22:J22)</f>
        <v>2299874000</v>
      </c>
      <c r="L22" s="152">
        <v>647223759</v>
      </c>
      <c r="M22" s="152">
        <v>0</v>
      </c>
      <c r="N22" s="152">
        <v>0</v>
      </c>
      <c r="O22" s="152">
        <f>SUM(L22:N22)</f>
        <v>647223759</v>
      </c>
      <c r="P22" s="243">
        <f>K22-O22</f>
        <v>1652650241</v>
      </c>
    </row>
    <row r="23" spans="1:16" s="131" customFormat="1" ht="17.25" customHeight="1">
      <c r="A23" s="129"/>
      <c r="B23" s="129"/>
      <c r="C23" s="129"/>
      <c r="D23" s="129"/>
      <c r="E23" s="133" t="s">
        <v>98</v>
      </c>
      <c r="F23" s="168">
        <f aca="true" t="shared" si="10" ref="F23:L23">F24</f>
        <v>2100000000</v>
      </c>
      <c r="G23" s="168">
        <f t="shared" si="10"/>
        <v>0</v>
      </c>
      <c r="H23" s="168">
        <f t="shared" si="10"/>
        <v>2100000000</v>
      </c>
      <c r="I23" s="169">
        <f t="shared" si="10"/>
        <v>475000000</v>
      </c>
      <c r="J23" s="168">
        <f>J24</f>
        <v>50000000</v>
      </c>
      <c r="K23" s="168">
        <f>K24</f>
        <v>525000000</v>
      </c>
      <c r="L23" s="168">
        <f t="shared" si="10"/>
        <v>524901875</v>
      </c>
      <c r="M23" s="168">
        <f>M24</f>
        <v>0</v>
      </c>
      <c r="N23" s="168">
        <f>N24</f>
        <v>0</v>
      </c>
      <c r="O23" s="168">
        <f>O24</f>
        <v>524901875</v>
      </c>
      <c r="P23" s="242">
        <f>P24</f>
        <v>98125</v>
      </c>
    </row>
    <row r="24" spans="1:16" s="166" customFormat="1" ht="33">
      <c r="A24" s="129"/>
      <c r="B24" s="129"/>
      <c r="C24" s="129">
        <v>2</v>
      </c>
      <c r="D24" s="129"/>
      <c r="E24" s="137" t="s">
        <v>192</v>
      </c>
      <c r="F24" s="152">
        <v>2100000000</v>
      </c>
      <c r="G24" s="152">
        <v>0</v>
      </c>
      <c r="H24" s="152">
        <f>G24+F24</f>
        <v>2100000000</v>
      </c>
      <c r="I24" s="153">
        <v>475000000</v>
      </c>
      <c r="J24" s="152">
        <v>50000000</v>
      </c>
      <c r="K24" s="152">
        <f>SUM(I24:J24)</f>
        <v>525000000</v>
      </c>
      <c r="L24" s="152">
        <v>524901875</v>
      </c>
      <c r="M24" s="152">
        <v>0</v>
      </c>
      <c r="N24" s="152">
        <v>0</v>
      </c>
      <c r="O24" s="152">
        <f>SUM(L24:N24)</f>
        <v>524901875</v>
      </c>
      <c r="P24" s="243">
        <f>K24-O24</f>
        <v>98125</v>
      </c>
    </row>
    <row r="25" spans="1:16" s="131" customFormat="1" ht="34.5" customHeight="1">
      <c r="A25" s="129"/>
      <c r="B25" s="129">
        <v>4</v>
      </c>
      <c r="C25" s="129"/>
      <c r="D25" s="129"/>
      <c r="E25" s="132" t="s">
        <v>320</v>
      </c>
      <c r="F25" s="168">
        <f aca="true" t="shared" si="11" ref="F25:L26">F26</f>
        <v>96325000</v>
      </c>
      <c r="G25" s="168">
        <f t="shared" si="11"/>
        <v>0</v>
      </c>
      <c r="H25" s="168">
        <f t="shared" si="11"/>
        <v>96325000</v>
      </c>
      <c r="I25" s="169">
        <f t="shared" si="11"/>
        <v>32701000</v>
      </c>
      <c r="J25" s="168">
        <f>J26</f>
        <v>8906796</v>
      </c>
      <c r="K25" s="168">
        <f>K26</f>
        <v>41607796</v>
      </c>
      <c r="L25" s="168">
        <f t="shared" si="11"/>
        <v>26960638</v>
      </c>
      <c r="M25" s="168">
        <f aca="true" t="shared" si="12" ref="M25:P26">M26</f>
        <v>0</v>
      </c>
      <c r="N25" s="168">
        <f t="shared" si="12"/>
        <v>0</v>
      </c>
      <c r="O25" s="168">
        <f t="shared" si="12"/>
        <v>26960638</v>
      </c>
      <c r="P25" s="242">
        <f t="shared" si="12"/>
        <v>14647158</v>
      </c>
    </row>
    <row r="26" spans="1:16" s="131" customFormat="1" ht="19.5" customHeight="1">
      <c r="A26" s="129"/>
      <c r="B26" s="129"/>
      <c r="C26" s="129"/>
      <c r="D26" s="129"/>
      <c r="E26" s="133" t="s">
        <v>108</v>
      </c>
      <c r="F26" s="168">
        <f t="shared" si="11"/>
        <v>96325000</v>
      </c>
      <c r="G26" s="168">
        <f t="shared" si="11"/>
        <v>0</v>
      </c>
      <c r="H26" s="168">
        <f t="shared" si="11"/>
        <v>96325000</v>
      </c>
      <c r="I26" s="169">
        <f t="shared" si="11"/>
        <v>32701000</v>
      </c>
      <c r="J26" s="168">
        <f>J27</f>
        <v>8906796</v>
      </c>
      <c r="K26" s="168">
        <f>K27</f>
        <v>41607796</v>
      </c>
      <c r="L26" s="168">
        <f t="shared" si="11"/>
        <v>26960638</v>
      </c>
      <c r="M26" s="168">
        <f t="shared" si="12"/>
        <v>0</v>
      </c>
      <c r="N26" s="168">
        <f t="shared" si="12"/>
        <v>0</v>
      </c>
      <c r="O26" s="168">
        <f t="shared" si="12"/>
        <v>26960638</v>
      </c>
      <c r="P26" s="242">
        <f t="shared" si="12"/>
        <v>14647158</v>
      </c>
    </row>
    <row r="27" spans="1:16" s="131" customFormat="1" ht="21.75" customHeight="1">
      <c r="A27" s="129"/>
      <c r="B27" s="129"/>
      <c r="C27" s="129">
        <v>1</v>
      </c>
      <c r="D27" s="129"/>
      <c r="E27" s="146" t="s">
        <v>191</v>
      </c>
      <c r="F27" s="152">
        <v>96325000</v>
      </c>
      <c r="G27" s="152">
        <v>0</v>
      </c>
      <c r="H27" s="152">
        <f>G27+F27</f>
        <v>96325000</v>
      </c>
      <c r="I27" s="153">
        <v>32701000</v>
      </c>
      <c r="J27" s="152">
        <v>8906796</v>
      </c>
      <c r="K27" s="152">
        <f>SUM(I27:J27)</f>
        <v>41607796</v>
      </c>
      <c r="L27" s="152">
        <v>26960638</v>
      </c>
      <c r="M27" s="152">
        <v>0</v>
      </c>
      <c r="N27" s="152">
        <v>0</v>
      </c>
      <c r="O27" s="152">
        <f>SUM(L27:N27)</f>
        <v>26960638</v>
      </c>
      <c r="P27" s="243">
        <f>K27-O27</f>
        <v>14647158</v>
      </c>
    </row>
    <row r="28" spans="1:16" s="131" customFormat="1" ht="21" customHeight="1">
      <c r="A28" s="129">
        <v>2</v>
      </c>
      <c r="B28" s="129"/>
      <c r="C28" s="129"/>
      <c r="D28" s="129"/>
      <c r="E28" s="130" t="s">
        <v>109</v>
      </c>
      <c r="F28" s="168">
        <f aca="true" t="shared" si="13" ref="F28:L28">F29+F37+F44+F48+F52+F56</f>
        <v>19990306000</v>
      </c>
      <c r="G28" s="168">
        <f t="shared" si="13"/>
        <v>233615000</v>
      </c>
      <c r="H28" s="168">
        <f t="shared" si="13"/>
        <v>20223921000</v>
      </c>
      <c r="I28" s="169">
        <f t="shared" si="13"/>
        <v>6182632000</v>
      </c>
      <c r="J28" s="168">
        <f>J29+J37+J44+J48+J52+J56</f>
        <v>4093858075</v>
      </c>
      <c r="K28" s="168">
        <f>K29+K37+K44+K48+K52+K56</f>
        <v>10276490075</v>
      </c>
      <c r="L28" s="168">
        <f t="shared" si="13"/>
        <v>6628843288</v>
      </c>
      <c r="M28" s="168">
        <f>M29+M37+M44+M48+M52+M56</f>
        <v>0</v>
      </c>
      <c r="N28" s="168">
        <f>N29+N37+N44+N48+N52+N56</f>
        <v>0</v>
      </c>
      <c r="O28" s="168">
        <f>O29+O37+O44+O48+O52+O56</f>
        <v>6628843288</v>
      </c>
      <c r="P28" s="242">
        <f>P29+P37+P44+P48+P52+P56</f>
        <v>3647646787</v>
      </c>
    </row>
    <row r="29" spans="1:16" s="131" customFormat="1" ht="17.25" customHeight="1">
      <c r="A29" s="129"/>
      <c r="B29" s="129">
        <v>1</v>
      </c>
      <c r="C29" s="129"/>
      <c r="D29" s="129"/>
      <c r="E29" s="132" t="s">
        <v>110</v>
      </c>
      <c r="F29" s="168">
        <f aca="true" t="shared" si="14" ref="F29:L29">F30+F33</f>
        <v>2416969000</v>
      </c>
      <c r="G29" s="168">
        <f t="shared" si="14"/>
        <v>27491000</v>
      </c>
      <c r="H29" s="168">
        <f t="shared" si="14"/>
        <v>2444460000</v>
      </c>
      <c r="I29" s="169">
        <f t="shared" si="14"/>
        <v>736022000</v>
      </c>
      <c r="J29" s="168">
        <f>J30+J33</f>
        <v>591675883</v>
      </c>
      <c r="K29" s="168">
        <f>K30+K33</f>
        <v>1327697883</v>
      </c>
      <c r="L29" s="168">
        <f t="shared" si="14"/>
        <v>1124928833</v>
      </c>
      <c r="M29" s="168">
        <f>M30+M33</f>
        <v>0</v>
      </c>
      <c r="N29" s="168">
        <f>N30+N33</f>
        <v>0</v>
      </c>
      <c r="O29" s="168">
        <f>O30+O33</f>
        <v>1124928833</v>
      </c>
      <c r="P29" s="242">
        <f>P30+P33</f>
        <v>202769050</v>
      </c>
    </row>
    <row r="30" spans="1:16" s="131" customFormat="1" ht="17.25" customHeight="1">
      <c r="A30" s="129"/>
      <c r="B30" s="129"/>
      <c r="C30" s="129"/>
      <c r="D30" s="129"/>
      <c r="E30" s="133" t="s">
        <v>107</v>
      </c>
      <c r="F30" s="168">
        <f aca="true" t="shared" si="15" ref="F30:L31">F31</f>
        <v>920259000</v>
      </c>
      <c r="G30" s="168">
        <f t="shared" si="15"/>
        <v>0</v>
      </c>
      <c r="H30" s="168">
        <f t="shared" si="15"/>
        <v>920259000</v>
      </c>
      <c r="I30" s="169">
        <f t="shared" si="15"/>
        <v>420679000</v>
      </c>
      <c r="J30" s="168">
        <f>J31</f>
        <v>28353106</v>
      </c>
      <c r="K30" s="168">
        <f>K31</f>
        <v>449032106</v>
      </c>
      <c r="L30" s="168">
        <f t="shared" si="15"/>
        <v>291979313</v>
      </c>
      <c r="M30" s="168">
        <f aca="true" t="shared" si="16" ref="M30:P31">M31</f>
        <v>0</v>
      </c>
      <c r="N30" s="168">
        <f t="shared" si="16"/>
        <v>0</v>
      </c>
      <c r="O30" s="168">
        <f t="shared" si="16"/>
        <v>291979313</v>
      </c>
      <c r="P30" s="242">
        <f t="shared" si="16"/>
        <v>157052793</v>
      </c>
    </row>
    <row r="31" spans="1:16" s="131" customFormat="1" ht="17.25" thickBot="1">
      <c r="A31" s="139"/>
      <c r="B31" s="139"/>
      <c r="C31" s="139">
        <v>1</v>
      </c>
      <c r="D31" s="139"/>
      <c r="E31" s="167" t="s">
        <v>191</v>
      </c>
      <c r="F31" s="150">
        <f t="shared" si="15"/>
        <v>920259000</v>
      </c>
      <c r="G31" s="150">
        <f t="shared" si="15"/>
        <v>0</v>
      </c>
      <c r="H31" s="150">
        <f t="shared" si="15"/>
        <v>920259000</v>
      </c>
      <c r="I31" s="151">
        <f t="shared" si="15"/>
        <v>420679000</v>
      </c>
      <c r="J31" s="150">
        <f>J32</f>
        <v>28353106</v>
      </c>
      <c r="K31" s="150">
        <f>K32</f>
        <v>449032106</v>
      </c>
      <c r="L31" s="150">
        <f t="shared" si="15"/>
        <v>291979313</v>
      </c>
      <c r="M31" s="150">
        <f t="shared" si="16"/>
        <v>0</v>
      </c>
      <c r="N31" s="150">
        <f t="shared" si="16"/>
        <v>0</v>
      </c>
      <c r="O31" s="150">
        <f t="shared" si="16"/>
        <v>291979313</v>
      </c>
      <c r="P31" s="244">
        <f t="shared" si="16"/>
        <v>157052793</v>
      </c>
    </row>
    <row r="32" spans="1:16" s="135" customFormat="1" ht="33">
      <c r="A32" s="129"/>
      <c r="B32" s="129"/>
      <c r="C32" s="129"/>
      <c r="D32" s="129">
        <v>1</v>
      </c>
      <c r="E32" s="134" t="s">
        <v>318</v>
      </c>
      <c r="F32" s="152">
        <v>920259000</v>
      </c>
      <c r="G32" s="152">
        <v>0</v>
      </c>
      <c r="H32" s="152">
        <f>G32+F32</f>
        <v>920259000</v>
      </c>
      <c r="I32" s="153">
        <v>420679000</v>
      </c>
      <c r="J32" s="152">
        <v>28353106</v>
      </c>
      <c r="K32" s="152">
        <f>SUM(I32:J32)</f>
        <v>449032106</v>
      </c>
      <c r="L32" s="152">
        <v>291979313</v>
      </c>
      <c r="M32" s="152">
        <v>0</v>
      </c>
      <c r="N32" s="152">
        <v>0</v>
      </c>
      <c r="O32" s="152">
        <f>SUM(L32:N32)</f>
        <v>291979313</v>
      </c>
      <c r="P32" s="243">
        <f>K32-O32</f>
        <v>157052793</v>
      </c>
    </row>
    <row r="33" spans="1:16" s="131" customFormat="1" ht="16.5">
      <c r="A33" s="129"/>
      <c r="B33" s="129"/>
      <c r="C33" s="129"/>
      <c r="D33" s="129"/>
      <c r="E33" s="133" t="s">
        <v>98</v>
      </c>
      <c r="F33" s="168">
        <f aca="true" t="shared" si="17" ref="F33:L33">F34</f>
        <v>1496710000</v>
      </c>
      <c r="G33" s="168">
        <f t="shared" si="17"/>
        <v>27491000</v>
      </c>
      <c r="H33" s="168">
        <f t="shared" si="17"/>
        <v>1524201000</v>
      </c>
      <c r="I33" s="169">
        <f t="shared" si="17"/>
        <v>315343000</v>
      </c>
      <c r="J33" s="168">
        <f>J34</f>
        <v>563322777</v>
      </c>
      <c r="K33" s="168">
        <f>K34</f>
        <v>878665777</v>
      </c>
      <c r="L33" s="168">
        <f t="shared" si="17"/>
        <v>832949520</v>
      </c>
      <c r="M33" s="168">
        <f>M34</f>
        <v>0</v>
      </c>
      <c r="N33" s="168">
        <f>N34</f>
        <v>0</v>
      </c>
      <c r="O33" s="168">
        <f>O34</f>
        <v>832949520</v>
      </c>
      <c r="P33" s="242">
        <f>P34</f>
        <v>45716257</v>
      </c>
    </row>
    <row r="34" spans="1:16" s="131" customFormat="1" ht="33">
      <c r="A34" s="129"/>
      <c r="B34" s="129"/>
      <c r="C34" s="129">
        <v>2</v>
      </c>
      <c r="D34" s="129"/>
      <c r="E34" s="137" t="s">
        <v>192</v>
      </c>
      <c r="F34" s="152">
        <f aca="true" t="shared" si="18" ref="F34:L34">SUM(F35:F36)</f>
        <v>1496710000</v>
      </c>
      <c r="G34" s="152">
        <f t="shared" si="18"/>
        <v>27491000</v>
      </c>
      <c r="H34" s="152">
        <f t="shared" si="18"/>
        <v>1524201000</v>
      </c>
      <c r="I34" s="153">
        <f t="shared" si="18"/>
        <v>315343000</v>
      </c>
      <c r="J34" s="152">
        <f>SUM(J35:J36)</f>
        <v>563322777</v>
      </c>
      <c r="K34" s="152">
        <f>SUM(K35:K36)</f>
        <v>878665777</v>
      </c>
      <c r="L34" s="152">
        <f t="shared" si="18"/>
        <v>832949520</v>
      </c>
      <c r="M34" s="152">
        <f>SUM(M35:M36)</f>
        <v>0</v>
      </c>
      <c r="N34" s="152">
        <f>SUM(N35:N36)</f>
        <v>0</v>
      </c>
      <c r="O34" s="152">
        <f>SUM(O35:O36)</f>
        <v>832949520</v>
      </c>
      <c r="P34" s="243">
        <f>SUM(P35:P36)</f>
        <v>45716257</v>
      </c>
    </row>
    <row r="35" spans="1:16" s="135" customFormat="1" ht="16.5">
      <c r="A35" s="129"/>
      <c r="B35" s="129"/>
      <c r="C35" s="129"/>
      <c r="D35" s="129">
        <v>1</v>
      </c>
      <c r="E35" s="134" t="s">
        <v>111</v>
      </c>
      <c r="F35" s="152">
        <v>1159305000</v>
      </c>
      <c r="G35" s="152">
        <v>27491000</v>
      </c>
      <c r="H35" s="152">
        <f>G35+F35</f>
        <v>1186796000</v>
      </c>
      <c r="I35" s="153">
        <v>299425000</v>
      </c>
      <c r="J35" s="152">
        <v>278943777</v>
      </c>
      <c r="K35" s="152">
        <f>SUM(I35:J35)</f>
        <v>578368777</v>
      </c>
      <c r="L35" s="152">
        <v>547226983</v>
      </c>
      <c r="M35" s="152">
        <v>0</v>
      </c>
      <c r="N35" s="152">
        <v>0</v>
      </c>
      <c r="O35" s="152">
        <f>SUM(L35:N35)</f>
        <v>547226983</v>
      </c>
      <c r="P35" s="243">
        <f>K35-O35</f>
        <v>31141794</v>
      </c>
    </row>
    <row r="36" spans="1:16" s="135" customFormat="1" ht="16.5" customHeight="1">
      <c r="A36" s="129"/>
      <c r="B36" s="129"/>
      <c r="C36" s="129"/>
      <c r="D36" s="129">
        <v>2</v>
      </c>
      <c r="E36" s="134" t="s">
        <v>112</v>
      </c>
      <c r="F36" s="152">
        <v>337405000</v>
      </c>
      <c r="G36" s="152">
        <v>0</v>
      </c>
      <c r="H36" s="152">
        <f>G36+F36</f>
        <v>337405000</v>
      </c>
      <c r="I36" s="153">
        <v>15918000</v>
      </c>
      <c r="J36" s="152">
        <v>284379000</v>
      </c>
      <c r="K36" s="152">
        <f>SUM(I36:J36)</f>
        <v>300297000</v>
      </c>
      <c r="L36" s="152">
        <v>285722537</v>
      </c>
      <c r="M36" s="152">
        <v>0</v>
      </c>
      <c r="N36" s="152">
        <v>0</v>
      </c>
      <c r="O36" s="152">
        <f>SUM(L36:N36)</f>
        <v>285722537</v>
      </c>
      <c r="P36" s="243">
        <f>K36-O36</f>
        <v>14574463</v>
      </c>
    </row>
    <row r="37" spans="1:16" s="131" customFormat="1" ht="18" customHeight="1">
      <c r="A37" s="129"/>
      <c r="B37" s="129">
        <v>2</v>
      </c>
      <c r="C37" s="129"/>
      <c r="D37" s="129"/>
      <c r="E37" s="132" t="s">
        <v>113</v>
      </c>
      <c r="F37" s="168">
        <f aca="true" t="shared" si="19" ref="F37:L37">F38+F41</f>
        <v>14687109000</v>
      </c>
      <c r="G37" s="168">
        <f t="shared" si="19"/>
        <v>0</v>
      </c>
      <c r="H37" s="168">
        <f t="shared" si="19"/>
        <v>14687109000</v>
      </c>
      <c r="I37" s="169">
        <f t="shared" si="19"/>
        <v>3688827000</v>
      </c>
      <c r="J37" s="168">
        <f>J38+J41</f>
        <v>3119850567</v>
      </c>
      <c r="K37" s="168">
        <f>K38+K41</f>
        <v>6808677567</v>
      </c>
      <c r="L37" s="168">
        <f t="shared" si="19"/>
        <v>4685095391</v>
      </c>
      <c r="M37" s="168">
        <f>M38+M41</f>
        <v>0</v>
      </c>
      <c r="N37" s="168">
        <f>N38+N41</f>
        <v>0</v>
      </c>
      <c r="O37" s="168">
        <f>O38+O41</f>
        <v>4685095391</v>
      </c>
      <c r="P37" s="242">
        <f>P38+P41</f>
        <v>2123582176</v>
      </c>
    </row>
    <row r="38" spans="1:16" s="131" customFormat="1" ht="16.5">
      <c r="A38" s="129"/>
      <c r="B38" s="129"/>
      <c r="C38" s="129"/>
      <c r="D38" s="129"/>
      <c r="E38" s="133" t="s">
        <v>114</v>
      </c>
      <c r="F38" s="168">
        <f aca="true" t="shared" si="20" ref="F38:L39">F39</f>
        <v>5790350000</v>
      </c>
      <c r="G38" s="168">
        <f t="shared" si="20"/>
        <v>0</v>
      </c>
      <c r="H38" s="168">
        <f t="shared" si="20"/>
        <v>5790350000</v>
      </c>
      <c r="I38" s="169">
        <f t="shared" si="20"/>
        <v>2546062000</v>
      </c>
      <c r="J38" s="168">
        <f>J39</f>
        <v>1644915940</v>
      </c>
      <c r="K38" s="168">
        <f>K39</f>
        <v>4190977940</v>
      </c>
      <c r="L38" s="168">
        <f t="shared" si="20"/>
        <v>3153323839</v>
      </c>
      <c r="M38" s="168">
        <f aca="true" t="shared" si="21" ref="M38:P39">M39</f>
        <v>0</v>
      </c>
      <c r="N38" s="168">
        <f t="shared" si="21"/>
        <v>0</v>
      </c>
      <c r="O38" s="168">
        <f t="shared" si="21"/>
        <v>3153323839</v>
      </c>
      <c r="P38" s="242">
        <f t="shared" si="21"/>
        <v>1037654101</v>
      </c>
    </row>
    <row r="39" spans="1:16" s="131" customFormat="1" ht="16.5">
      <c r="A39" s="129"/>
      <c r="B39" s="129"/>
      <c r="C39" s="129">
        <v>1</v>
      </c>
      <c r="D39" s="129"/>
      <c r="E39" s="146" t="s">
        <v>191</v>
      </c>
      <c r="F39" s="152">
        <f t="shared" si="20"/>
        <v>5790350000</v>
      </c>
      <c r="G39" s="152">
        <f t="shared" si="20"/>
        <v>0</v>
      </c>
      <c r="H39" s="152">
        <f t="shared" si="20"/>
        <v>5790350000</v>
      </c>
      <c r="I39" s="153">
        <f t="shared" si="20"/>
        <v>2546062000</v>
      </c>
      <c r="J39" s="152">
        <f>J40</f>
        <v>1644915940</v>
      </c>
      <c r="K39" s="152">
        <f>K40</f>
        <v>4190977940</v>
      </c>
      <c r="L39" s="152">
        <f t="shared" si="20"/>
        <v>3153323839</v>
      </c>
      <c r="M39" s="152">
        <f t="shared" si="21"/>
        <v>0</v>
      </c>
      <c r="N39" s="152">
        <f t="shared" si="21"/>
        <v>0</v>
      </c>
      <c r="O39" s="152">
        <f t="shared" si="21"/>
        <v>3153323839</v>
      </c>
      <c r="P39" s="243">
        <f t="shared" si="21"/>
        <v>1037654101</v>
      </c>
    </row>
    <row r="40" spans="1:16" s="135" customFormat="1" ht="33">
      <c r="A40" s="129"/>
      <c r="B40" s="129"/>
      <c r="C40" s="129"/>
      <c r="D40" s="129">
        <v>1</v>
      </c>
      <c r="E40" s="134" t="s">
        <v>318</v>
      </c>
      <c r="F40" s="152">
        <v>5790350000</v>
      </c>
      <c r="G40" s="152">
        <v>0</v>
      </c>
      <c r="H40" s="152">
        <f>G40+F40</f>
        <v>5790350000</v>
      </c>
      <c r="I40" s="153">
        <v>2546062000</v>
      </c>
      <c r="J40" s="152">
        <v>1644915940</v>
      </c>
      <c r="K40" s="152">
        <f>SUM(I40:J40)</f>
        <v>4190977940</v>
      </c>
      <c r="L40" s="152">
        <v>3153323839</v>
      </c>
      <c r="M40" s="152">
        <v>0</v>
      </c>
      <c r="N40" s="152">
        <v>0</v>
      </c>
      <c r="O40" s="152">
        <f>SUM(L40:N40)</f>
        <v>3153323839</v>
      </c>
      <c r="P40" s="243">
        <f>K40-O40</f>
        <v>1037654101</v>
      </c>
    </row>
    <row r="41" spans="1:16" s="131" customFormat="1" ht="16.5">
      <c r="A41" s="129"/>
      <c r="B41" s="129"/>
      <c r="C41" s="129"/>
      <c r="D41" s="129"/>
      <c r="E41" s="133" t="s">
        <v>98</v>
      </c>
      <c r="F41" s="168">
        <f aca="true" t="shared" si="22" ref="F41:L42">F42</f>
        <v>8896759000</v>
      </c>
      <c r="G41" s="168">
        <f t="shared" si="22"/>
        <v>0</v>
      </c>
      <c r="H41" s="168">
        <f t="shared" si="22"/>
        <v>8896759000</v>
      </c>
      <c r="I41" s="169">
        <f t="shared" si="22"/>
        <v>1142765000</v>
      </c>
      <c r="J41" s="168">
        <f>J42</f>
        <v>1474934627</v>
      </c>
      <c r="K41" s="168">
        <f>K42</f>
        <v>2617699627</v>
      </c>
      <c r="L41" s="168">
        <f t="shared" si="22"/>
        <v>1531771552</v>
      </c>
      <c r="M41" s="168">
        <f aca="true" t="shared" si="23" ref="M41:P42">M42</f>
        <v>0</v>
      </c>
      <c r="N41" s="168">
        <f t="shared" si="23"/>
        <v>0</v>
      </c>
      <c r="O41" s="168">
        <f t="shared" si="23"/>
        <v>1531771552</v>
      </c>
      <c r="P41" s="242">
        <f t="shared" si="23"/>
        <v>1085928075</v>
      </c>
    </row>
    <row r="42" spans="1:16" s="131" customFormat="1" ht="33">
      <c r="A42" s="129"/>
      <c r="B42" s="129"/>
      <c r="C42" s="129">
        <v>2</v>
      </c>
      <c r="D42" s="129"/>
      <c r="E42" s="137" t="s">
        <v>192</v>
      </c>
      <c r="F42" s="152">
        <f t="shared" si="22"/>
        <v>8896759000</v>
      </c>
      <c r="G42" s="152">
        <f t="shared" si="22"/>
        <v>0</v>
      </c>
      <c r="H42" s="152">
        <f t="shared" si="22"/>
        <v>8896759000</v>
      </c>
      <c r="I42" s="153">
        <f t="shared" si="22"/>
        <v>1142765000</v>
      </c>
      <c r="J42" s="152">
        <f>J43</f>
        <v>1474934627</v>
      </c>
      <c r="K42" s="152">
        <f>K43</f>
        <v>2617699627</v>
      </c>
      <c r="L42" s="152">
        <f t="shared" si="22"/>
        <v>1531771552</v>
      </c>
      <c r="M42" s="152">
        <f t="shared" si="23"/>
        <v>0</v>
      </c>
      <c r="N42" s="152">
        <f t="shared" si="23"/>
        <v>0</v>
      </c>
      <c r="O42" s="152">
        <f t="shared" si="23"/>
        <v>1531771552</v>
      </c>
      <c r="P42" s="243">
        <f t="shared" si="23"/>
        <v>1085928075</v>
      </c>
    </row>
    <row r="43" spans="1:16" s="135" customFormat="1" ht="16.5">
      <c r="A43" s="129"/>
      <c r="B43" s="129"/>
      <c r="C43" s="129"/>
      <c r="D43" s="129">
        <v>1</v>
      </c>
      <c r="E43" s="134" t="s">
        <v>115</v>
      </c>
      <c r="F43" s="152">
        <v>8896759000</v>
      </c>
      <c r="G43" s="152">
        <v>0</v>
      </c>
      <c r="H43" s="152">
        <f>G43+F43</f>
        <v>8896759000</v>
      </c>
      <c r="I43" s="153">
        <v>1142765000</v>
      </c>
      <c r="J43" s="152">
        <v>1474934627</v>
      </c>
      <c r="K43" s="152">
        <f>SUM(I43:J43)</f>
        <v>2617699627</v>
      </c>
      <c r="L43" s="152">
        <v>1531771552</v>
      </c>
      <c r="M43" s="152">
        <v>0</v>
      </c>
      <c r="N43" s="152">
        <v>0</v>
      </c>
      <c r="O43" s="152">
        <f>SUM(L43:N43)</f>
        <v>1531771552</v>
      </c>
      <c r="P43" s="243">
        <f>K43-O43</f>
        <v>1085928075</v>
      </c>
    </row>
    <row r="44" spans="1:16" s="131" customFormat="1" ht="18" customHeight="1">
      <c r="A44" s="129"/>
      <c r="B44" s="129">
        <v>3</v>
      </c>
      <c r="C44" s="129"/>
      <c r="D44" s="129"/>
      <c r="E44" s="132" t="s">
        <v>116</v>
      </c>
      <c r="F44" s="168">
        <f aca="true" t="shared" si="24" ref="F44:L46">F45</f>
        <v>150000000</v>
      </c>
      <c r="G44" s="168">
        <f t="shared" si="24"/>
        <v>206124000</v>
      </c>
      <c r="H44" s="168">
        <f t="shared" si="24"/>
        <v>356124000</v>
      </c>
      <c r="I44" s="169">
        <f t="shared" si="24"/>
        <v>275237000</v>
      </c>
      <c r="J44" s="168">
        <f aca="true" t="shared" si="25" ref="J44:K46">J45</f>
        <v>0</v>
      </c>
      <c r="K44" s="168">
        <f t="shared" si="25"/>
        <v>275237000</v>
      </c>
      <c r="L44" s="168">
        <f t="shared" si="24"/>
        <v>209057380</v>
      </c>
      <c r="M44" s="168">
        <f aca="true" t="shared" si="26" ref="M44:N46">M45</f>
        <v>0</v>
      </c>
      <c r="N44" s="168">
        <f t="shared" si="26"/>
        <v>0</v>
      </c>
      <c r="O44" s="168">
        <f aca="true" t="shared" si="27" ref="O44:P46">O45</f>
        <v>209057380</v>
      </c>
      <c r="P44" s="242">
        <f t="shared" si="27"/>
        <v>66179620</v>
      </c>
    </row>
    <row r="45" spans="1:16" s="131" customFormat="1" ht="19.5" customHeight="1">
      <c r="A45" s="129"/>
      <c r="B45" s="129"/>
      <c r="C45" s="129"/>
      <c r="D45" s="129"/>
      <c r="E45" s="133" t="s">
        <v>107</v>
      </c>
      <c r="F45" s="168">
        <f t="shared" si="24"/>
        <v>150000000</v>
      </c>
      <c r="G45" s="168">
        <f t="shared" si="24"/>
        <v>206124000</v>
      </c>
      <c r="H45" s="168">
        <f t="shared" si="24"/>
        <v>356124000</v>
      </c>
      <c r="I45" s="169">
        <f t="shared" si="24"/>
        <v>275237000</v>
      </c>
      <c r="J45" s="168">
        <f t="shared" si="25"/>
        <v>0</v>
      </c>
      <c r="K45" s="168">
        <f t="shared" si="25"/>
        <v>275237000</v>
      </c>
      <c r="L45" s="168">
        <f t="shared" si="24"/>
        <v>209057380</v>
      </c>
      <c r="M45" s="168">
        <f t="shared" si="26"/>
        <v>0</v>
      </c>
      <c r="N45" s="168">
        <f t="shared" si="26"/>
        <v>0</v>
      </c>
      <c r="O45" s="168">
        <f t="shared" si="27"/>
        <v>209057380</v>
      </c>
      <c r="P45" s="242">
        <f t="shared" si="27"/>
        <v>66179620</v>
      </c>
    </row>
    <row r="46" spans="1:16" s="131" customFormat="1" ht="18.75" customHeight="1">
      <c r="A46" s="129"/>
      <c r="B46" s="129"/>
      <c r="C46" s="129">
        <v>1</v>
      </c>
      <c r="D46" s="129"/>
      <c r="E46" s="146" t="s">
        <v>191</v>
      </c>
      <c r="F46" s="152">
        <f t="shared" si="24"/>
        <v>150000000</v>
      </c>
      <c r="G46" s="152">
        <f t="shared" si="24"/>
        <v>206124000</v>
      </c>
      <c r="H46" s="152">
        <f t="shared" si="24"/>
        <v>356124000</v>
      </c>
      <c r="I46" s="153">
        <f t="shared" si="24"/>
        <v>275237000</v>
      </c>
      <c r="J46" s="152">
        <f t="shared" si="25"/>
        <v>0</v>
      </c>
      <c r="K46" s="152">
        <f t="shared" si="25"/>
        <v>275237000</v>
      </c>
      <c r="L46" s="152">
        <f t="shared" si="24"/>
        <v>209057380</v>
      </c>
      <c r="M46" s="152">
        <f t="shared" si="26"/>
        <v>0</v>
      </c>
      <c r="N46" s="152">
        <f t="shared" si="26"/>
        <v>0</v>
      </c>
      <c r="O46" s="152">
        <f t="shared" si="27"/>
        <v>209057380</v>
      </c>
      <c r="P46" s="243">
        <f t="shared" si="27"/>
        <v>66179620</v>
      </c>
    </row>
    <row r="47" spans="1:16" s="135" customFormat="1" ht="33">
      <c r="A47" s="129"/>
      <c r="B47" s="129"/>
      <c r="C47" s="129"/>
      <c r="D47" s="129">
        <v>1</v>
      </c>
      <c r="E47" s="134" t="s">
        <v>318</v>
      </c>
      <c r="F47" s="152">
        <v>150000000</v>
      </c>
      <c r="G47" s="152">
        <v>206124000</v>
      </c>
      <c r="H47" s="152">
        <f>G47+F47</f>
        <v>356124000</v>
      </c>
      <c r="I47" s="153">
        <v>275237000</v>
      </c>
      <c r="J47" s="152">
        <v>0</v>
      </c>
      <c r="K47" s="152">
        <f>SUM(I47:J47)</f>
        <v>275237000</v>
      </c>
      <c r="L47" s="152">
        <v>209057380</v>
      </c>
      <c r="M47" s="152">
        <v>0</v>
      </c>
      <c r="N47" s="152">
        <v>0</v>
      </c>
      <c r="O47" s="152">
        <f>SUM(L47:N47)</f>
        <v>209057380</v>
      </c>
      <c r="P47" s="243">
        <f>K47-O47</f>
        <v>66179620</v>
      </c>
    </row>
    <row r="48" spans="1:16" s="131" customFormat="1" ht="19.5" customHeight="1">
      <c r="A48" s="129"/>
      <c r="B48" s="129">
        <v>4</v>
      </c>
      <c r="C48" s="129"/>
      <c r="D48" s="129"/>
      <c r="E48" s="132" t="s">
        <v>117</v>
      </c>
      <c r="F48" s="168">
        <f aca="true" t="shared" si="28" ref="F48:L50">F49</f>
        <v>1656978000</v>
      </c>
      <c r="G48" s="168">
        <f t="shared" si="28"/>
        <v>0</v>
      </c>
      <c r="H48" s="168">
        <f t="shared" si="28"/>
        <v>1656978000</v>
      </c>
      <c r="I48" s="169">
        <f t="shared" si="28"/>
        <v>1009896000</v>
      </c>
      <c r="J48" s="168">
        <f aca="true" t="shared" si="29" ref="J48:K50">J49</f>
        <v>286331625</v>
      </c>
      <c r="K48" s="168">
        <f t="shared" si="29"/>
        <v>1296227625</v>
      </c>
      <c r="L48" s="168">
        <f t="shared" si="28"/>
        <v>478405271</v>
      </c>
      <c r="M48" s="168">
        <f aca="true" t="shared" si="30" ref="M48:N50">M49</f>
        <v>0</v>
      </c>
      <c r="N48" s="168">
        <f t="shared" si="30"/>
        <v>0</v>
      </c>
      <c r="O48" s="168">
        <f aca="true" t="shared" si="31" ref="O48:P50">O49</f>
        <v>478405271</v>
      </c>
      <c r="P48" s="242">
        <f t="shared" si="31"/>
        <v>817822354</v>
      </c>
    </row>
    <row r="49" spans="1:16" s="166" customFormat="1" ht="18.75" customHeight="1">
      <c r="A49" s="129"/>
      <c r="B49" s="129"/>
      <c r="C49" s="129"/>
      <c r="D49" s="129"/>
      <c r="E49" s="133" t="s">
        <v>107</v>
      </c>
      <c r="F49" s="168">
        <f t="shared" si="28"/>
        <v>1656978000</v>
      </c>
      <c r="G49" s="168">
        <f t="shared" si="28"/>
        <v>0</v>
      </c>
      <c r="H49" s="168">
        <f t="shared" si="28"/>
        <v>1656978000</v>
      </c>
      <c r="I49" s="169">
        <f t="shared" si="28"/>
        <v>1009896000</v>
      </c>
      <c r="J49" s="168">
        <f t="shared" si="29"/>
        <v>286331625</v>
      </c>
      <c r="K49" s="168">
        <f t="shared" si="29"/>
        <v>1296227625</v>
      </c>
      <c r="L49" s="168">
        <f t="shared" si="28"/>
        <v>478405271</v>
      </c>
      <c r="M49" s="168">
        <f t="shared" si="30"/>
        <v>0</v>
      </c>
      <c r="N49" s="168">
        <f t="shared" si="30"/>
        <v>0</v>
      </c>
      <c r="O49" s="168">
        <f t="shared" si="31"/>
        <v>478405271</v>
      </c>
      <c r="P49" s="242">
        <f t="shared" si="31"/>
        <v>817822354</v>
      </c>
    </row>
    <row r="50" spans="1:16" s="131" customFormat="1" ht="18.75" customHeight="1">
      <c r="A50" s="129"/>
      <c r="B50" s="129"/>
      <c r="C50" s="129">
        <v>1</v>
      </c>
      <c r="D50" s="129"/>
      <c r="E50" s="146" t="s">
        <v>193</v>
      </c>
      <c r="F50" s="152">
        <f t="shared" si="28"/>
        <v>1656978000</v>
      </c>
      <c r="G50" s="152">
        <f t="shared" si="28"/>
        <v>0</v>
      </c>
      <c r="H50" s="152">
        <f t="shared" si="28"/>
        <v>1656978000</v>
      </c>
      <c r="I50" s="153">
        <f t="shared" si="28"/>
        <v>1009896000</v>
      </c>
      <c r="J50" s="152">
        <f t="shared" si="29"/>
        <v>286331625</v>
      </c>
      <c r="K50" s="152">
        <f t="shared" si="29"/>
        <v>1296227625</v>
      </c>
      <c r="L50" s="152">
        <f t="shared" si="28"/>
        <v>478405271</v>
      </c>
      <c r="M50" s="152">
        <f t="shared" si="30"/>
        <v>0</v>
      </c>
      <c r="N50" s="152">
        <f t="shared" si="30"/>
        <v>0</v>
      </c>
      <c r="O50" s="152">
        <f t="shared" si="31"/>
        <v>478405271</v>
      </c>
      <c r="P50" s="243">
        <f t="shared" si="31"/>
        <v>817822354</v>
      </c>
    </row>
    <row r="51" spans="1:16" s="135" customFormat="1" ht="19.5" customHeight="1">
      <c r="A51" s="129"/>
      <c r="B51" s="129"/>
      <c r="C51" s="129"/>
      <c r="D51" s="129">
        <v>1</v>
      </c>
      <c r="E51" s="134" t="s">
        <v>118</v>
      </c>
      <c r="F51" s="152">
        <v>1656978000</v>
      </c>
      <c r="G51" s="152">
        <v>0</v>
      </c>
      <c r="H51" s="152">
        <f>G51+F51</f>
        <v>1656978000</v>
      </c>
      <c r="I51" s="153">
        <v>1009896000</v>
      </c>
      <c r="J51" s="152">
        <v>286331625</v>
      </c>
      <c r="K51" s="152">
        <f>SUM(I51:J51)</f>
        <v>1296227625</v>
      </c>
      <c r="L51" s="152">
        <v>478405271</v>
      </c>
      <c r="M51" s="152">
        <v>0</v>
      </c>
      <c r="N51" s="152">
        <v>0</v>
      </c>
      <c r="O51" s="152">
        <f>SUM(L51:N51)</f>
        <v>478405271</v>
      </c>
      <c r="P51" s="243">
        <f>K51-O51</f>
        <v>817822354</v>
      </c>
    </row>
    <row r="52" spans="1:16" s="131" customFormat="1" ht="21" customHeight="1">
      <c r="A52" s="129"/>
      <c r="B52" s="129">
        <v>5</v>
      </c>
      <c r="C52" s="129"/>
      <c r="D52" s="129"/>
      <c r="E52" s="132" t="s">
        <v>119</v>
      </c>
      <c r="F52" s="168">
        <f aca="true" t="shared" si="32" ref="F52:L54">F53</f>
        <v>1013850000</v>
      </c>
      <c r="G52" s="168">
        <f t="shared" si="32"/>
        <v>0</v>
      </c>
      <c r="H52" s="168">
        <f t="shared" si="32"/>
        <v>1013850000</v>
      </c>
      <c r="I52" s="169">
        <f t="shared" si="32"/>
        <v>437850000</v>
      </c>
      <c r="J52" s="168">
        <f aca="true" t="shared" si="33" ref="J52:K54">J53</f>
        <v>96000000</v>
      </c>
      <c r="K52" s="168">
        <f t="shared" si="33"/>
        <v>533850000</v>
      </c>
      <c r="L52" s="168">
        <f t="shared" si="32"/>
        <v>97456413</v>
      </c>
      <c r="M52" s="168">
        <f aca="true" t="shared" si="34" ref="M52:N54">M53</f>
        <v>0</v>
      </c>
      <c r="N52" s="168">
        <f t="shared" si="34"/>
        <v>0</v>
      </c>
      <c r="O52" s="168">
        <f aca="true" t="shared" si="35" ref="O52:P54">O53</f>
        <v>97456413</v>
      </c>
      <c r="P52" s="242">
        <f t="shared" si="35"/>
        <v>436393587</v>
      </c>
    </row>
    <row r="53" spans="1:16" s="131" customFormat="1" ht="18.75" customHeight="1">
      <c r="A53" s="129"/>
      <c r="B53" s="129"/>
      <c r="C53" s="129"/>
      <c r="D53" s="129"/>
      <c r="E53" s="133" t="s">
        <v>107</v>
      </c>
      <c r="F53" s="168">
        <f t="shared" si="32"/>
        <v>1013850000</v>
      </c>
      <c r="G53" s="168">
        <f t="shared" si="32"/>
        <v>0</v>
      </c>
      <c r="H53" s="168">
        <f t="shared" si="32"/>
        <v>1013850000</v>
      </c>
      <c r="I53" s="169">
        <f t="shared" si="32"/>
        <v>437850000</v>
      </c>
      <c r="J53" s="168">
        <f t="shared" si="33"/>
        <v>96000000</v>
      </c>
      <c r="K53" s="168">
        <f t="shared" si="33"/>
        <v>533850000</v>
      </c>
      <c r="L53" s="168">
        <f t="shared" si="32"/>
        <v>97456413</v>
      </c>
      <c r="M53" s="168">
        <f t="shared" si="34"/>
        <v>0</v>
      </c>
      <c r="N53" s="168">
        <f t="shared" si="34"/>
        <v>0</v>
      </c>
      <c r="O53" s="168">
        <f t="shared" si="35"/>
        <v>97456413</v>
      </c>
      <c r="P53" s="242">
        <f t="shared" si="35"/>
        <v>436393587</v>
      </c>
    </row>
    <row r="54" spans="1:16" s="131" customFormat="1" ht="17.25" customHeight="1">
      <c r="A54" s="129"/>
      <c r="B54" s="129"/>
      <c r="C54" s="129">
        <v>1</v>
      </c>
      <c r="D54" s="129"/>
      <c r="E54" s="146" t="s">
        <v>193</v>
      </c>
      <c r="F54" s="152">
        <f t="shared" si="32"/>
        <v>1013850000</v>
      </c>
      <c r="G54" s="152">
        <f t="shared" si="32"/>
        <v>0</v>
      </c>
      <c r="H54" s="152">
        <f t="shared" si="32"/>
        <v>1013850000</v>
      </c>
      <c r="I54" s="153">
        <f t="shared" si="32"/>
        <v>437850000</v>
      </c>
      <c r="J54" s="152">
        <f t="shared" si="33"/>
        <v>96000000</v>
      </c>
      <c r="K54" s="152">
        <f t="shared" si="33"/>
        <v>533850000</v>
      </c>
      <c r="L54" s="152">
        <f t="shared" si="32"/>
        <v>97456413</v>
      </c>
      <c r="M54" s="152">
        <f t="shared" si="34"/>
        <v>0</v>
      </c>
      <c r="N54" s="152">
        <f t="shared" si="34"/>
        <v>0</v>
      </c>
      <c r="O54" s="152">
        <f t="shared" si="35"/>
        <v>97456413</v>
      </c>
      <c r="P54" s="243">
        <f t="shared" si="35"/>
        <v>436393587</v>
      </c>
    </row>
    <row r="55" spans="1:16" s="135" customFormat="1" ht="17.25" customHeight="1">
      <c r="A55" s="129"/>
      <c r="B55" s="129"/>
      <c r="C55" s="129"/>
      <c r="D55" s="129">
        <v>1</v>
      </c>
      <c r="E55" s="134" t="s">
        <v>120</v>
      </c>
      <c r="F55" s="152">
        <v>1013850000</v>
      </c>
      <c r="G55" s="152">
        <v>0</v>
      </c>
      <c r="H55" s="152">
        <f>G55+F55</f>
        <v>1013850000</v>
      </c>
      <c r="I55" s="153">
        <v>437850000</v>
      </c>
      <c r="J55" s="152">
        <v>96000000</v>
      </c>
      <c r="K55" s="152">
        <f>SUM(I55:J55)</f>
        <v>533850000</v>
      </c>
      <c r="L55" s="152">
        <v>97456413</v>
      </c>
      <c r="M55" s="152">
        <v>0</v>
      </c>
      <c r="N55" s="152">
        <v>0</v>
      </c>
      <c r="O55" s="152">
        <f>SUM(L55:N55)</f>
        <v>97456413</v>
      </c>
      <c r="P55" s="243">
        <f>K55-O55</f>
        <v>436393587</v>
      </c>
    </row>
    <row r="56" spans="1:16" s="131" customFormat="1" ht="18.75" customHeight="1">
      <c r="A56" s="129"/>
      <c r="B56" s="129">
        <v>6</v>
      </c>
      <c r="C56" s="129"/>
      <c r="D56" s="129"/>
      <c r="E56" s="132" t="s">
        <v>121</v>
      </c>
      <c r="F56" s="168">
        <f aca="true" t="shared" si="36" ref="F56:L58">F57</f>
        <v>65400000</v>
      </c>
      <c r="G56" s="168">
        <f t="shared" si="36"/>
        <v>0</v>
      </c>
      <c r="H56" s="168">
        <f t="shared" si="36"/>
        <v>65400000</v>
      </c>
      <c r="I56" s="169">
        <f t="shared" si="36"/>
        <v>34800000</v>
      </c>
      <c r="J56" s="168">
        <f aca="true" t="shared" si="37" ref="J56:K58">J57</f>
        <v>0</v>
      </c>
      <c r="K56" s="168">
        <f t="shared" si="37"/>
        <v>34800000</v>
      </c>
      <c r="L56" s="168">
        <f t="shared" si="36"/>
        <v>33900000</v>
      </c>
      <c r="M56" s="168">
        <f aca="true" t="shared" si="38" ref="M56:N58">M57</f>
        <v>0</v>
      </c>
      <c r="N56" s="168">
        <f t="shared" si="38"/>
        <v>0</v>
      </c>
      <c r="O56" s="168">
        <f aca="true" t="shared" si="39" ref="O56:P58">O57</f>
        <v>33900000</v>
      </c>
      <c r="P56" s="242">
        <f t="shared" si="39"/>
        <v>900000</v>
      </c>
    </row>
    <row r="57" spans="1:16" s="131" customFormat="1" ht="20.25" customHeight="1">
      <c r="A57" s="129"/>
      <c r="B57" s="129"/>
      <c r="C57" s="129"/>
      <c r="D57" s="129"/>
      <c r="E57" s="133" t="s">
        <v>98</v>
      </c>
      <c r="F57" s="168">
        <f t="shared" si="36"/>
        <v>65400000</v>
      </c>
      <c r="G57" s="168">
        <f t="shared" si="36"/>
        <v>0</v>
      </c>
      <c r="H57" s="168">
        <f t="shared" si="36"/>
        <v>65400000</v>
      </c>
      <c r="I57" s="169">
        <f t="shared" si="36"/>
        <v>34800000</v>
      </c>
      <c r="J57" s="168">
        <f t="shared" si="37"/>
        <v>0</v>
      </c>
      <c r="K57" s="168">
        <f t="shared" si="37"/>
        <v>34800000</v>
      </c>
      <c r="L57" s="168">
        <f t="shared" si="36"/>
        <v>33900000</v>
      </c>
      <c r="M57" s="168">
        <f t="shared" si="38"/>
        <v>0</v>
      </c>
      <c r="N57" s="168">
        <f t="shared" si="38"/>
        <v>0</v>
      </c>
      <c r="O57" s="168">
        <f t="shared" si="39"/>
        <v>33900000</v>
      </c>
      <c r="P57" s="242">
        <f t="shared" si="39"/>
        <v>900000</v>
      </c>
    </row>
    <row r="58" spans="1:16" s="131" customFormat="1" ht="34.5" customHeight="1">
      <c r="A58" s="129"/>
      <c r="B58" s="129"/>
      <c r="C58" s="129">
        <v>1</v>
      </c>
      <c r="D58" s="129"/>
      <c r="E58" s="137" t="s">
        <v>192</v>
      </c>
      <c r="F58" s="152">
        <f t="shared" si="36"/>
        <v>65400000</v>
      </c>
      <c r="G58" s="152">
        <f t="shared" si="36"/>
        <v>0</v>
      </c>
      <c r="H58" s="152">
        <f t="shared" si="36"/>
        <v>65400000</v>
      </c>
      <c r="I58" s="153">
        <f t="shared" si="36"/>
        <v>34800000</v>
      </c>
      <c r="J58" s="152">
        <f t="shared" si="37"/>
        <v>0</v>
      </c>
      <c r="K58" s="152">
        <f t="shared" si="37"/>
        <v>34800000</v>
      </c>
      <c r="L58" s="152">
        <f t="shared" si="36"/>
        <v>33900000</v>
      </c>
      <c r="M58" s="152">
        <f t="shared" si="38"/>
        <v>0</v>
      </c>
      <c r="N58" s="152">
        <f t="shared" si="38"/>
        <v>0</v>
      </c>
      <c r="O58" s="152">
        <f t="shared" si="39"/>
        <v>33900000</v>
      </c>
      <c r="P58" s="243">
        <f t="shared" si="39"/>
        <v>900000</v>
      </c>
    </row>
    <row r="59" spans="1:16" s="135" customFormat="1" ht="19.5" customHeight="1">
      <c r="A59" s="129"/>
      <c r="B59" s="129"/>
      <c r="C59" s="129"/>
      <c r="D59" s="129">
        <v>1</v>
      </c>
      <c r="E59" s="134" t="s">
        <v>112</v>
      </c>
      <c r="F59" s="152">
        <v>65400000</v>
      </c>
      <c r="G59" s="152">
        <v>0</v>
      </c>
      <c r="H59" s="152">
        <f>G59+F59</f>
        <v>65400000</v>
      </c>
      <c r="I59" s="153">
        <v>34800000</v>
      </c>
      <c r="J59" s="152">
        <v>0</v>
      </c>
      <c r="K59" s="152">
        <f>SUM(I59:J59)</f>
        <v>34800000</v>
      </c>
      <c r="L59" s="152">
        <v>33900000</v>
      </c>
      <c r="M59" s="152">
        <v>0</v>
      </c>
      <c r="N59" s="152">
        <v>0</v>
      </c>
      <c r="O59" s="152">
        <f>SUM(L59:N59)</f>
        <v>33900000</v>
      </c>
      <c r="P59" s="243">
        <f>K59-O59</f>
        <v>900000</v>
      </c>
    </row>
    <row r="60" spans="1:16" s="131" customFormat="1" ht="19.5" customHeight="1">
      <c r="A60" s="129">
        <v>3</v>
      </c>
      <c r="B60" s="129"/>
      <c r="C60" s="129"/>
      <c r="D60" s="129"/>
      <c r="E60" s="130" t="s">
        <v>122</v>
      </c>
      <c r="F60" s="168">
        <f aca="true" t="shared" si="40" ref="F60:L62">F61</f>
        <v>1439487000</v>
      </c>
      <c r="G60" s="168">
        <f t="shared" si="40"/>
        <v>0</v>
      </c>
      <c r="H60" s="168">
        <f t="shared" si="40"/>
        <v>1439487000</v>
      </c>
      <c r="I60" s="169">
        <f t="shared" si="40"/>
        <v>640000000</v>
      </c>
      <c r="J60" s="168">
        <f aca="true" t="shared" si="41" ref="J60:K62">J61</f>
        <v>30774297</v>
      </c>
      <c r="K60" s="168">
        <f t="shared" si="41"/>
        <v>670774297</v>
      </c>
      <c r="L60" s="168">
        <f t="shared" si="40"/>
        <v>581208835</v>
      </c>
      <c r="M60" s="168">
        <f aca="true" t="shared" si="42" ref="M60:N62">M61</f>
        <v>0</v>
      </c>
      <c r="N60" s="168">
        <f t="shared" si="42"/>
        <v>0</v>
      </c>
      <c r="O60" s="168">
        <f aca="true" t="shared" si="43" ref="O60:P62">O61</f>
        <v>581208835</v>
      </c>
      <c r="P60" s="242">
        <f t="shared" si="43"/>
        <v>89565462</v>
      </c>
    </row>
    <row r="61" spans="1:16" s="131" customFormat="1" ht="19.5" customHeight="1">
      <c r="A61" s="129"/>
      <c r="B61" s="129">
        <v>1</v>
      </c>
      <c r="C61" s="129"/>
      <c r="D61" s="129"/>
      <c r="E61" s="132" t="s">
        <v>123</v>
      </c>
      <c r="F61" s="168">
        <f t="shared" si="40"/>
        <v>1439487000</v>
      </c>
      <c r="G61" s="168">
        <f t="shared" si="40"/>
        <v>0</v>
      </c>
      <c r="H61" s="168">
        <f t="shared" si="40"/>
        <v>1439487000</v>
      </c>
      <c r="I61" s="169">
        <f t="shared" si="40"/>
        <v>640000000</v>
      </c>
      <c r="J61" s="168">
        <f t="shared" si="41"/>
        <v>30774297</v>
      </c>
      <c r="K61" s="168">
        <f t="shared" si="41"/>
        <v>670774297</v>
      </c>
      <c r="L61" s="168">
        <f t="shared" si="40"/>
        <v>581208835</v>
      </c>
      <c r="M61" s="168">
        <f t="shared" si="42"/>
        <v>0</v>
      </c>
      <c r="N61" s="168">
        <f t="shared" si="42"/>
        <v>0</v>
      </c>
      <c r="O61" s="168">
        <f t="shared" si="43"/>
        <v>581208835</v>
      </c>
      <c r="P61" s="242">
        <f t="shared" si="43"/>
        <v>89565462</v>
      </c>
    </row>
    <row r="62" spans="1:16" s="131" customFormat="1" ht="17.25" customHeight="1" thickBot="1">
      <c r="A62" s="139"/>
      <c r="B62" s="139"/>
      <c r="C62" s="139"/>
      <c r="D62" s="139"/>
      <c r="E62" s="148" t="s">
        <v>124</v>
      </c>
      <c r="F62" s="155">
        <f t="shared" si="40"/>
        <v>1439487000</v>
      </c>
      <c r="G62" s="155">
        <f t="shared" si="40"/>
        <v>0</v>
      </c>
      <c r="H62" s="155">
        <f t="shared" si="40"/>
        <v>1439487000</v>
      </c>
      <c r="I62" s="154">
        <f t="shared" si="40"/>
        <v>640000000</v>
      </c>
      <c r="J62" s="155">
        <f t="shared" si="41"/>
        <v>30774297</v>
      </c>
      <c r="K62" s="155">
        <f t="shared" si="41"/>
        <v>670774297</v>
      </c>
      <c r="L62" s="155">
        <f t="shared" si="40"/>
        <v>581208835</v>
      </c>
      <c r="M62" s="155">
        <f t="shared" si="42"/>
        <v>0</v>
      </c>
      <c r="N62" s="155">
        <f t="shared" si="42"/>
        <v>0</v>
      </c>
      <c r="O62" s="155">
        <f t="shared" si="43"/>
        <v>581208835</v>
      </c>
      <c r="P62" s="245">
        <f t="shared" si="43"/>
        <v>89565462</v>
      </c>
    </row>
    <row r="63" spans="1:16" s="131" customFormat="1" ht="31.5" customHeight="1">
      <c r="A63" s="129"/>
      <c r="B63" s="129"/>
      <c r="C63" s="129">
        <v>1</v>
      </c>
      <c r="D63" s="129"/>
      <c r="E63" s="137" t="s">
        <v>194</v>
      </c>
      <c r="F63" s="152">
        <v>1439487000</v>
      </c>
      <c r="G63" s="152">
        <v>0</v>
      </c>
      <c r="H63" s="152">
        <f>G63+F63</f>
        <v>1439487000</v>
      </c>
      <c r="I63" s="153">
        <v>640000000</v>
      </c>
      <c r="J63" s="152">
        <v>30774297</v>
      </c>
      <c r="K63" s="152">
        <f>SUM(I63:J63)</f>
        <v>670774297</v>
      </c>
      <c r="L63" s="152">
        <v>581208835</v>
      </c>
      <c r="M63" s="152">
        <v>0</v>
      </c>
      <c r="N63" s="152">
        <v>0</v>
      </c>
      <c r="O63" s="152">
        <f>SUM(L63:N63)</f>
        <v>581208835</v>
      </c>
      <c r="P63" s="243">
        <f>K63-O63</f>
        <v>89565462</v>
      </c>
    </row>
    <row r="64" spans="1:16" s="131" customFormat="1" ht="20.25" customHeight="1">
      <c r="A64" s="129">
        <v>4</v>
      </c>
      <c r="B64" s="129"/>
      <c r="C64" s="129"/>
      <c r="D64" s="129"/>
      <c r="E64" s="130" t="s">
        <v>125</v>
      </c>
      <c r="F64" s="168">
        <f aca="true" t="shared" si="44" ref="F64:L64">F65+F70+F73+F76</f>
        <v>22905418000</v>
      </c>
      <c r="G64" s="168">
        <f t="shared" si="44"/>
        <v>0</v>
      </c>
      <c r="H64" s="168">
        <f t="shared" si="44"/>
        <v>22905418000</v>
      </c>
      <c r="I64" s="169">
        <f t="shared" si="44"/>
        <v>11877782000</v>
      </c>
      <c r="J64" s="168">
        <f>J65+J70+J73+J76</f>
        <v>3603794788</v>
      </c>
      <c r="K64" s="168">
        <f>K65+K70+K73+K76</f>
        <v>15481576788</v>
      </c>
      <c r="L64" s="168">
        <f t="shared" si="44"/>
        <v>11702534675</v>
      </c>
      <c r="M64" s="168">
        <f>M65+M70+M73+M76</f>
        <v>0</v>
      </c>
      <c r="N64" s="168">
        <f>N65+N70+N73+N76</f>
        <v>0</v>
      </c>
      <c r="O64" s="168">
        <f>O65+O70+O73+O76</f>
        <v>11702534675</v>
      </c>
      <c r="P64" s="242">
        <f>P65+P70+P73+P76</f>
        <v>3779042113</v>
      </c>
    </row>
    <row r="65" spans="1:16" s="131" customFormat="1" ht="18" customHeight="1">
      <c r="A65" s="129"/>
      <c r="B65" s="129">
        <v>1</v>
      </c>
      <c r="C65" s="129"/>
      <c r="D65" s="129"/>
      <c r="E65" s="132" t="s">
        <v>126</v>
      </c>
      <c r="F65" s="168">
        <f aca="true" t="shared" si="45" ref="F65:L65">F66+F68</f>
        <v>20719000000</v>
      </c>
      <c r="G65" s="168">
        <f t="shared" si="45"/>
        <v>0</v>
      </c>
      <c r="H65" s="168">
        <f t="shared" si="45"/>
        <v>20719000000</v>
      </c>
      <c r="I65" s="169">
        <f t="shared" si="45"/>
        <v>11566000000</v>
      </c>
      <c r="J65" s="168">
        <f>J66+J68</f>
        <v>3562457411</v>
      </c>
      <c r="K65" s="168">
        <f>K66+K68</f>
        <v>15128457411</v>
      </c>
      <c r="L65" s="168">
        <f t="shared" si="45"/>
        <v>11514882010</v>
      </c>
      <c r="M65" s="168">
        <f>M66+M68</f>
        <v>0</v>
      </c>
      <c r="N65" s="168">
        <f>N66+N68</f>
        <v>0</v>
      </c>
      <c r="O65" s="168">
        <f>O66+O68</f>
        <v>11514882010</v>
      </c>
      <c r="P65" s="242">
        <f>P66+P68</f>
        <v>3613575401</v>
      </c>
    </row>
    <row r="66" spans="1:16" s="131" customFormat="1" ht="17.25" customHeight="1">
      <c r="A66" s="129"/>
      <c r="B66" s="129"/>
      <c r="C66" s="129"/>
      <c r="D66" s="129"/>
      <c r="E66" s="133" t="s">
        <v>98</v>
      </c>
      <c r="F66" s="168">
        <f aca="true" t="shared" si="46" ref="F66:L66">F67</f>
        <v>4000000000</v>
      </c>
      <c r="G66" s="168">
        <f t="shared" si="46"/>
        <v>0</v>
      </c>
      <c r="H66" s="168">
        <f t="shared" si="46"/>
        <v>4000000000</v>
      </c>
      <c r="I66" s="169">
        <f t="shared" si="46"/>
        <v>0</v>
      </c>
      <c r="J66" s="168">
        <f>J67</f>
        <v>3058635000</v>
      </c>
      <c r="K66" s="168">
        <f>K67</f>
        <v>3058635000</v>
      </c>
      <c r="L66" s="168">
        <f t="shared" si="46"/>
        <v>2805645000</v>
      </c>
      <c r="M66" s="168">
        <f>M67</f>
        <v>0</v>
      </c>
      <c r="N66" s="168">
        <f>N67</f>
        <v>0</v>
      </c>
      <c r="O66" s="168">
        <f>O67</f>
        <v>2805645000</v>
      </c>
      <c r="P66" s="242">
        <f>P67</f>
        <v>252990000</v>
      </c>
    </row>
    <row r="67" spans="1:16" s="131" customFormat="1" ht="16.5" customHeight="1">
      <c r="A67" s="129"/>
      <c r="B67" s="129"/>
      <c r="C67" s="129">
        <v>1</v>
      </c>
      <c r="D67" s="129"/>
      <c r="E67" s="137" t="s">
        <v>195</v>
      </c>
      <c r="F67" s="152">
        <v>4000000000</v>
      </c>
      <c r="G67" s="152">
        <v>0</v>
      </c>
      <c r="H67" s="152">
        <f>G67+F67</f>
        <v>4000000000</v>
      </c>
      <c r="I67" s="153">
        <v>0</v>
      </c>
      <c r="J67" s="152">
        <v>3058635000</v>
      </c>
      <c r="K67" s="152">
        <f>SUM(I67:J67)</f>
        <v>3058635000</v>
      </c>
      <c r="L67" s="152">
        <v>2805645000</v>
      </c>
      <c r="M67" s="152">
        <v>0</v>
      </c>
      <c r="N67" s="152">
        <v>0</v>
      </c>
      <c r="O67" s="152">
        <f>SUM(L67:N67)</f>
        <v>2805645000</v>
      </c>
      <c r="P67" s="243">
        <f>K67-O67</f>
        <v>252990000</v>
      </c>
    </row>
    <row r="68" spans="1:16" s="131" customFormat="1" ht="18" customHeight="1">
      <c r="A68" s="129"/>
      <c r="B68" s="129"/>
      <c r="C68" s="129"/>
      <c r="D68" s="129"/>
      <c r="E68" s="133" t="s">
        <v>127</v>
      </c>
      <c r="F68" s="168">
        <f aca="true" t="shared" si="47" ref="F68:L68">F69</f>
        <v>16719000000</v>
      </c>
      <c r="G68" s="168">
        <f t="shared" si="47"/>
        <v>0</v>
      </c>
      <c r="H68" s="168">
        <f t="shared" si="47"/>
        <v>16719000000</v>
      </c>
      <c r="I68" s="169">
        <f t="shared" si="47"/>
        <v>11566000000</v>
      </c>
      <c r="J68" s="168">
        <f>J69</f>
        <v>503822411</v>
      </c>
      <c r="K68" s="168">
        <f>K69</f>
        <v>12069822411</v>
      </c>
      <c r="L68" s="168">
        <f t="shared" si="47"/>
        <v>8709237010</v>
      </c>
      <c r="M68" s="168">
        <f>M69</f>
        <v>0</v>
      </c>
      <c r="N68" s="168">
        <f>N69</f>
        <v>0</v>
      </c>
      <c r="O68" s="168">
        <f>O69</f>
        <v>8709237010</v>
      </c>
      <c r="P68" s="242">
        <f>P69</f>
        <v>3360585401</v>
      </c>
    </row>
    <row r="69" spans="1:16" s="131" customFormat="1" ht="33">
      <c r="A69" s="129"/>
      <c r="B69" s="129"/>
      <c r="C69" s="129">
        <v>2</v>
      </c>
      <c r="D69" s="129"/>
      <c r="E69" s="137" t="s">
        <v>321</v>
      </c>
      <c r="F69" s="152">
        <v>16719000000</v>
      </c>
      <c r="G69" s="152">
        <v>0</v>
      </c>
      <c r="H69" s="152">
        <f>G69+F69</f>
        <v>16719000000</v>
      </c>
      <c r="I69" s="153">
        <v>11566000000</v>
      </c>
      <c r="J69" s="152">
        <v>503822411</v>
      </c>
      <c r="K69" s="152">
        <f>SUM(I69:J69)</f>
        <v>12069822411</v>
      </c>
      <c r="L69" s="152">
        <v>8709237010</v>
      </c>
      <c r="M69" s="152">
        <v>0</v>
      </c>
      <c r="N69" s="152">
        <v>0</v>
      </c>
      <c r="O69" s="152">
        <f>SUM(L69:N69)</f>
        <v>8709237010</v>
      </c>
      <c r="P69" s="243">
        <f>K69-O69</f>
        <v>3360585401</v>
      </c>
    </row>
    <row r="70" spans="1:16" s="131" customFormat="1" ht="17.25" customHeight="1">
      <c r="A70" s="129"/>
      <c r="B70" s="129">
        <v>2</v>
      </c>
      <c r="C70" s="129"/>
      <c r="D70" s="129"/>
      <c r="E70" s="132" t="s">
        <v>128</v>
      </c>
      <c r="F70" s="168">
        <f aca="true" t="shared" si="48" ref="F70:H71">F71</f>
        <v>1483263000</v>
      </c>
      <c r="G70" s="168">
        <f t="shared" si="48"/>
        <v>0</v>
      </c>
      <c r="H70" s="168">
        <f t="shared" si="48"/>
        <v>1483263000</v>
      </c>
      <c r="I70" s="169">
        <f aca="true" t="shared" si="49" ref="I70:P71">I71</f>
        <v>81782000</v>
      </c>
      <c r="J70" s="168">
        <f t="shared" si="49"/>
        <v>31000000</v>
      </c>
      <c r="K70" s="168">
        <f t="shared" si="49"/>
        <v>112782000</v>
      </c>
      <c r="L70" s="168">
        <f t="shared" si="49"/>
        <v>109012910</v>
      </c>
      <c r="M70" s="168">
        <f t="shared" si="49"/>
        <v>0</v>
      </c>
      <c r="N70" s="168">
        <f t="shared" si="49"/>
        <v>0</v>
      </c>
      <c r="O70" s="168">
        <f t="shared" si="49"/>
        <v>109012910</v>
      </c>
      <c r="P70" s="242">
        <f t="shared" si="49"/>
        <v>3769090</v>
      </c>
    </row>
    <row r="71" spans="1:16" s="131" customFormat="1" ht="17.25" customHeight="1">
      <c r="A71" s="129"/>
      <c r="B71" s="129"/>
      <c r="C71" s="129"/>
      <c r="D71" s="129"/>
      <c r="E71" s="133" t="s">
        <v>129</v>
      </c>
      <c r="F71" s="168">
        <f t="shared" si="48"/>
        <v>1483263000</v>
      </c>
      <c r="G71" s="168">
        <f t="shared" si="48"/>
        <v>0</v>
      </c>
      <c r="H71" s="168">
        <f t="shared" si="48"/>
        <v>1483263000</v>
      </c>
      <c r="I71" s="169">
        <f t="shared" si="49"/>
        <v>81782000</v>
      </c>
      <c r="J71" s="168">
        <f t="shared" si="49"/>
        <v>31000000</v>
      </c>
      <c r="K71" s="168">
        <f t="shared" si="49"/>
        <v>112782000</v>
      </c>
      <c r="L71" s="168">
        <f t="shared" si="49"/>
        <v>109012910</v>
      </c>
      <c r="M71" s="168">
        <f t="shared" si="49"/>
        <v>0</v>
      </c>
      <c r="N71" s="168">
        <f t="shared" si="49"/>
        <v>0</v>
      </c>
      <c r="O71" s="168">
        <f t="shared" si="49"/>
        <v>109012910</v>
      </c>
      <c r="P71" s="242">
        <f t="shared" si="49"/>
        <v>3769090</v>
      </c>
    </row>
    <row r="72" spans="1:16" s="131" customFormat="1" ht="31.5" customHeight="1">
      <c r="A72" s="129"/>
      <c r="B72" s="129"/>
      <c r="C72" s="129">
        <v>1</v>
      </c>
      <c r="D72" s="129"/>
      <c r="E72" s="137" t="s">
        <v>196</v>
      </c>
      <c r="F72" s="152">
        <v>1483263000</v>
      </c>
      <c r="G72" s="152">
        <v>0</v>
      </c>
      <c r="H72" s="152">
        <f>G72+F72</f>
        <v>1483263000</v>
      </c>
      <c r="I72" s="153">
        <v>81782000</v>
      </c>
      <c r="J72" s="152">
        <v>31000000</v>
      </c>
      <c r="K72" s="152">
        <f>SUM(I72:J72)</f>
        <v>112782000</v>
      </c>
      <c r="L72" s="152">
        <v>109012910</v>
      </c>
      <c r="M72" s="152">
        <v>0</v>
      </c>
      <c r="N72" s="152">
        <v>0</v>
      </c>
      <c r="O72" s="152">
        <f>SUM(L72:N72)</f>
        <v>109012910</v>
      </c>
      <c r="P72" s="243">
        <f>K72-O72</f>
        <v>3769090</v>
      </c>
    </row>
    <row r="73" spans="1:16" s="131" customFormat="1" ht="20.25" customHeight="1">
      <c r="A73" s="129"/>
      <c r="B73" s="129">
        <v>3</v>
      </c>
      <c r="C73" s="129"/>
      <c r="D73" s="129"/>
      <c r="E73" s="132" t="s">
        <v>130</v>
      </c>
      <c r="F73" s="168">
        <f aca="true" t="shared" si="50" ref="F73:L74">F74</f>
        <v>689155000</v>
      </c>
      <c r="G73" s="168">
        <f t="shared" si="50"/>
        <v>0</v>
      </c>
      <c r="H73" s="168">
        <f t="shared" si="50"/>
        <v>689155000</v>
      </c>
      <c r="I73" s="169">
        <f t="shared" si="50"/>
        <v>230000000</v>
      </c>
      <c r="J73" s="168">
        <f>J74</f>
        <v>972073</v>
      </c>
      <c r="K73" s="168">
        <f>K74</f>
        <v>230972073</v>
      </c>
      <c r="L73" s="168">
        <f t="shared" si="50"/>
        <v>69274451</v>
      </c>
      <c r="M73" s="168">
        <f aca="true" t="shared" si="51" ref="M73:P74">M74</f>
        <v>0</v>
      </c>
      <c r="N73" s="168">
        <f t="shared" si="51"/>
        <v>0</v>
      </c>
      <c r="O73" s="168">
        <f t="shared" si="51"/>
        <v>69274451</v>
      </c>
      <c r="P73" s="242">
        <f t="shared" si="51"/>
        <v>161697622</v>
      </c>
    </row>
    <row r="74" spans="1:16" s="131" customFormat="1" ht="17.25" customHeight="1">
      <c r="A74" s="129"/>
      <c r="B74" s="129"/>
      <c r="C74" s="129"/>
      <c r="D74" s="129"/>
      <c r="E74" s="133" t="s">
        <v>127</v>
      </c>
      <c r="F74" s="168">
        <f t="shared" si="50"/>
        <v>689155000</v>
      </c>
      <c r="G74" s="168">
        <f t="shared" si="50"/>
        <v>0</v>
      </c>
      <c r="H74" s="168">
        <f t="shared" si="50"/>
        <v>689155000</v>
      </c>
      <c r="I74" s="169">
        <f t="shared" si="50"/>
        <v>230000000</v>
      </c>
      <c r="J74" s="168">
        <f>J75</f>
        <v>972073</v>
      </c>
      <c r="K74" s="168">
        <f>K75</f>
        <v>230972073</v>
      </c>
      <c r="L74" s="168">
        <f t="shared" si="50"/>
        <v>69274451</v>
      </c>
      <c r="M74" s="168">
        <f t="shared" si="51"/>
        <v>0</v>
      </c>
      <c r="N74" s="168">
        <f t="shared" si="51"/>
        <v>0</v>
      </c>
      <c r="O74" s="168">
        <f t="shared" si="51"/>
        <v>69274451</v>
      </c>
      <c r="P74" s="242">
        <f t="shared" si="51"/>
        <v>161697622</v>
      </c>
    </row>
    <row r="75" spans="1:16" s="166" customFormat="1" ht="33">
      <c r="A75" s="129"/>
      <c r="B75" s="129"/>
      <c r="C75" s="129">
        <v>1</v>
      </c>
      <c r="D75" s="129"/>
      <c r="E75" s="137" t="s">
        <v>197</v>
      </c>
      <c r="F75" s="152">
        <v>689155000</v>
      </c>
      <c r="G75" s="152">
        <v>0</v>
      </c>
      <c r="H75" s="152">
        <f>G75+F75</f>
        <v>689155000</v>
      </c>
      <c r="I75" s="153">
        <v>230000000</v>
      </c>
      <c r="J75" s="152">
        <v>972073</v>
      </c>
      <c r="K75" s="152">
        <f>SUM(I75:J75)</f>
        <v>230972073</v>
      </c>
      <c r="L75" s="152">
        <v>69274451</v>
      </c>
      <c r="M75" s="152">
        <v>0</v>
      </c>
      <c r="N75" s="152">
        <v>0</v>
      </c>
      <c r="O75" s="152">
        <f>SUM(L75:N75)</f>
        <v>69274451</v>
      </c>
      <c r="P75" s="243">
        <f>K75-O75</f>
        <v>161697622</v>
      </c>
    </row>
    <row r="76" spans="1:16" s="131" customFormat="1" ht="18.75" customHeight="1">
      <c r="A76" s="129"/>
      <c r="B76" s="129">
        <v>4</v>
      </c>
      <c r="C76" s="129"/>
      <c r="D76" s="129"/>
      <c r="E76" s="132" t="s">
        <v>131</v>
      </c>
      <c r="F76" s="168">
        <f aca="true" t="shared" si="52" ref="F76:L77">F77</f>
        <v>14000000</v>
      </c>
      <c r="G76" s="168">
        <f t="shared" si="52"/>
        <v>0</v>
      </c>
      <c r="H76" s="168">
        <f t="shared" si="52"/>
        <v>14000000</v>
      </c>
      <c r="I76" s="169">
        <f t="shared" si="52"/>
        <v>0</v>
      </c>
      <c r="J76" s="168">
        <f>J77</f>
        <v>9365304</v>
      </c>
      <c r="K76" s="168">
        <f>K77</f>
        <v>9365304</v>
      </c>
      <c r="L76" s="168">
        <f t="shared" si="52"/>
        <v>9365304</v>
      </c>
      <c r="M76" s="168">
        <f aca="true" t="shared" si="53" ref="M76:P77">M77</f>
        <v>0</v>
      </c>
      <c r="N76" s="168">
        <f t="shared" si="53"/>
        <v>0</v>
      </c>
      <c r="O76" s="168">
        <f t="shared" si="53"/>
        <v>9365304</v>
      </c>
      <c r="P76" s="242">
        <f t="shared" si="53"/>
        <v>0</v>
      </c>
    </row>
    <row r="77" spans="1:16" s="131" customFormat="1" ht="18" customHeight="1">
      <c r="A77" s="129"/>
      <c r="B77" s="129"/>
      <c r="C77" s="129"/>
      <c r="D77" s="129"/>
      <c r="E77" s="133" t="s">
        <v>114</v>
      </c>
      <c r="F77" s="168">
        <f t="shared" si="52"/>
        <v>14000000</v>
      </c>
      <c r="G77" s="168">
        <f t="shared" si="52"/>
        <v>0</v>
      </c>
      <c r="H77" s="168">
        <f t="shared" si="52"/>
        <v>14000000</v>
      </c>
      <c r="I77" s="169">
        <f t="shared" si="52"/>
        <v>0</v>
      </c>
      <c r="J77" s="168">
        <f>J78</f>
        <v>9365304</v>
      </c>
      <c r="K77" s="168">
        <f>K78</f>
        <v>9365304</v>
      </c>
      <c r="L77" s="168">
        <f t="shared" si="52"/>
        <v>9365304</v>
      </c>
      <c r="M77" s="168">
        <f t="shared" si="53"/>
        <v>0</v>
      </c>
      <c r="N77" s="168">
        <f t="shared" si="53"/>
        <v>0</v>
      </c>
      <c r="O77" s="168">
        <f t="shared" si="53"/>
        <v>9365304</v>
      </c>
      <c r="P77" s="242">
        <f t="shared" si="53"/>
        <v>0</v>
      </c>
    </row>
    <row r="78" spans="1:16" s="131" customFormat="1" ht="16.5">
      <c r="A78" s="129"/>
      <c r="B78" s="129"/>
      <c r="C78" s="129">
        <v>1</v>
      </c>
      <c r="D78" s="129"/>
      <c r="E78" s="146" t="s">
        <v>193</v>
      </c>
      <c r="F78" s="152">
        <v>14000000</v>
      </c>
      <c r="G78" s="152">
        <v>0</v>
      </c>
      <c r="H78" s="152">
        <f>G78+F78</f>
        <v>14000000</v>
      </c>
      <c r="I78" s="153"/>
      <c r="J78" s="152">
        <v>9365304</v>
      </c>
      <c r="K78" s="152">
        <f>SUM(I78:J78)</f>
        <v>9365304</v>
      </c>
      <c r="L78" s="152">
        <v>9365304</v>
      </c>
      <c r="M78" s="152">
        <v>0</v>
      </c>
      <c r="N78" s="152">
        <v>0</v>
      </c>
      <c r="O78" s="152">
        <f>SUM(L78:N78)</f>
        <v>9365304</v>
      </c>
      <c r="P78" s="243">
        <f>K78-O78</f>
        <v>0</v>
      </c>
    </row>
    <row r="79" spans="1:16" s="131" customFormat="1" ht="19.5" customHeight="1">
      <c r="A79" s="129">
        <v>5</v>
      </c>
      <c r="B79" s="129"/>
      <c r="C79" s="129"/>
      <c r="D79" s="129"/>
      <c r="E79" s="130" t="s">
        <v>132</v>
      </c>
      <c r="F79" s="168">
        <f aca="true" t="shared" si="54" ref="F79:L79">F80+F84+F87+F90</f>
        <v>22507196000</v>
      </c>
      <c r="G79" s="168">
        <f t="shared" si="54"/>
        <v>0</v>
      </c>
      <c r="H79" s="168">
        <f t="shared" si="54"/>
        <v>22507196000</v>
      </c>
      <c r="I79" s="169">
        <f t="shared" si="54"/>
        <v>12605838000</v>
      </c>
      <c r="J79" s="168">
        <f>J80+J84+J87+J90</f>
        <v>2322683985</v>
      </c>
      <c r="K79" s="168">
        <f>K80+K84+K87+K90</f>
        <v>14928521985</v>
      </c>
      <c r="L79" s="168">
        <f t="shared" si="54"/>
        <v>6038997417</v>
      </c>
      <c r="M79" s="168">
        <f>M80+M84+M87+M90</f>
        <v>0</v>
      </c>
      <c r="N79" s="168">
        <f>N80+N84+N87+N90</f>
        <v>0</v>
      </c>
      <c r="O79" s="168">
        <f>O80+O84+O87+O90</f>
        <v>6038997417</v>
      </c>
      <c r="P79" s="242">
        <f>P80+P84+P87+P90</f>
        <v>8889524568</v>
      </c>
    </row>
    <row r="80" spans="1:16" s="131" customFormat="1" ht="18" customHeight="1">
      <c r="A80" s="129"/>
      <c r="B80" s="129">
        <v>1</v>
      </c>
      <c r="C80" s="129"/>
      <c r="D80" s="129"/>
      <c r="E80" s="132" t="s">
        <v>133</v>
      </c>
      <c r="F80" s="168">
        <f aca="true" t="shared" si="55" ref="F80:L82">F81</f>
        <v>550700000</v>
      </c>
      <c r="G80" s="168">
        <f t="shared" si="55"/>
        <v>0</v>
      </c>
      <c r="H80" s="168">
        <f t="shared" si="55"/>
        <v>550700000</v>
      </c>
      <c r="I80" s="169">
        <f t="shared" si="55"/>
        <v>0</v>
      </c>
      <c r="J80" s="168">
        <f>J81</f>
        <v>368035000</v>
      </c>
      <c r="K80" s="168">
        <f>K81</f>
        <v>368035000</v>
      </c>
      <c r="L80" s="168">
        <f t="shared" si="55"/>
        <v>309927000</v>
      </c>
      <c r="M80" s="168">
        <f aca="true" t="shared" si="56" ref="M80:N82">M81</f>
        <v>0</v>
      </c>
      <c r="N80" s="168">
        <f t="shared" si="56"/>
        <v>0</v>
      </c>
      <c r="O80" s="168">
        <f aca="true" t="shared" si="57" ref="O80:P82">O81</f>
        <v>309927000</v>
      </c>
      <c r="P80" s="242">
        <f t="shared" si="57"/>
        <v>58108000</v>
      </c>
    </row>
    <row r="81" spans="1:16" s="131" customFormat="1" ht="15.75" customHeight="1">
      <c r="A81" s="129"/>
      <c r="B81" s="129"/>
      <c r="C81" s="129"/>
      <c r="D81" s="129"/>
      <c r="E81" s="133" t="s">
        <v>134</v>
      </c>
      <c r="F81" s="168">
        <f t="shared" si="55"/>
        <v>550700000</v>
      </c>
      <c r="G81" s="168">
        <f t="shared" si="55"/>
        <v>0</v>
      </c>
      <c r="H81" s="168">
        <f t="shared" si="55"/>
        <v>550700000</v>
      </c>
      <c r="I81" s="169">
        <f t="shared" si="55"/>
        <v>0</v>
      </c>
      <c r="J81" s="168">
        <f>J82</f>
        <v>368035000</v>
      </c>
      <c r="K81" s="168">
        <f>K82</f>
        <v>368035000</v>
      </c>
      <c r="L81" s="168">
        <f t="shared" si="55"/>
        <v>309927000</v>
      </c>
      <c r="M81" s="168">
        <f t="shared" si="56"/>
        <v>0</v>
      </c>
      <c r="N81" s="168">
        <f t="shared" si="56"/>
        <v>0</v>
      </c>
      <c r="O81" s="168">
        <f t="shared" si="57"/>
        <v>309927000</v>
      </c>
      <c r="P81" s="242">
        <f t="shared" si="57"/>
        <v>58108000</v>
      </c>
    </row>
    <row r="82" spans="1:16" s="131" customFormat="1" ht="32.25" customHeight="1">
      <c r="A82" s="129"/>
      <c r="B82" s="129"/>
      <c r="C82" s="129">
        <v>1</v>
      </c>
      <c r="D82" s="129"/>
      <c r="E82" s="137" t="s">
        <v>198</v>
      </c>
      <c r="F82" s="152">
        <f t="shared" si="55"/>
        <v>550700000</v>
      </c>
      <c r="G82" s="152">
        <f t="shared" si="55"/>
        <v>0</v>
      </c>
      <c r="H82" s="152">
        <f t="shared" si="55"/>
        <v>550700000</v>
      </c>
      <c r="I82" s="153">
        <f t="shared" si="55"/>
        <v>0</v>
      </c>
      <c r="J82" s="152">
        <f t="shared" si="55"/>
        <v>368035000</v>
      </c>
      <c r="K82" s="152">
        <f>SUM(I82:J82)</f>
        <v>368035000</v>
      </c>
      <c r="L82" s="152">
        <f t="shared" si="55"/>
        <v>309927000</v>
      </c>
      <c r="M82" s="152">
        <f t="shared" si="56"/>
        <v>0</v>
      </c>
      <c r="N82" s="152">
        <f t="shared" si="56"/>
        <v>0</v>
      </c>
      <c r="O82" s="152">
        <f t="shared" si="57"/>
        <v>309927000</v>
      </c>
      <c r="P82" s="243">
        <f t="shared" si="57"/>
        <v>58108000</v>
      </c>
    </row>
    <row r="83" spans="1:16" s="135" customFormat="1" ht="34.5" customHeight="1">
      <c r="A83" s="129"/>
      <c r="B83" s="129"/>
      <c r="C83" s="129"/>
      <c r="D83" s="129">
        <v>1</v>
      </c>
      <c r="E83" s="134" t="s">
        <v>135</v>
      </c>
      <c r="F83" s="152">
        <v>550700000</v>
      </c>
      <c r="G83" s="152">
        <v>0</v>
      </c>
      <c r="H83" s="152">
        <f>G83+F83</f>
        <v>550700000</v>
      </c>
      <c r="I83" s="153">
        <v>0</v>
      </c>
      <c r="J83" s="152">
        <v>368035000</v>
      </c>
      <c r="K83" s="152">
        <f>SUM(I83:J83)</f>
        <v>368035000</v>
      </c>
      <c r="L83" s="152">
        <v>309927000</v>
      </c>
      <c r="M83" s="152">
        <v>0</v>
      </c>
      <c r="N83" s="152">
        <v>0</v>
      </c>
      <c r="O83" s="152">
        <f>SUM(L83:N83)</f>
        <v>309927000</v>
      </c>
      <c r="P83" s="243">
        <f>K83-O83</f>
        <v>58108000</v>
      </c>
    </row>
    <row r="84" spans="1:16" s="131" customFormat="1" ht="15.75" customHeight="1">
      <c r="A84" s="129"/>
      <c r="B84" s="129">
        <v>2</v>
      </c>
      <c r="C84" s="129"/>
      <c r="D84" s="129"/>
      <c r="E84" s="132" t="s">
        <v>136</v>
      </c>
      <c r="F84" s="168">
        <f aca="true" t="shared" si="58" ref="F84:L85">F85</f>
        <v>15340000</v>
      </c>
      <c r="G84" s="168">
        <f t="shared" si="58"/>
        <v>0</v>
      </c>
      <c r="H84" s="168">
        <f t="shared" si="58"/>
        <v>15340000</v>
      </c>
      <c r="I84" s="169">
        <f t="shared" si="58"/>
        <v>0</v>
      </c>
      <c r="J84" s="168">
        <f>J85</f>
        <v>0</v>
      </c>
      <c r="K84" s="168">
        <f>K85</f>
        <v>0</v>
      </c>
      <c r="L84" s="168">
        <f t="shared" si="58"/>
        <v>0</v>
      </c>
      <c r="M84" s="168">
        <f aca="true" t="shared" si="59" ref="M84:P85">M85</f>
        <v>0</v>
      </c>
      <c r="N84" s="168">
        <f t="shared" si="59"/>
        <v>0</v>
      </c>
      <c r="O84" s="168">
        <f t="shared" si="59"/>
        <v>0</v>
      </c>
      <c r="P84" s="242">
        <f t="shared" si="59"/>
        <v>0</v>
      </c>
    </row>
    <row r="85" spans="1:16" s="131" customFormat="1" ht="18" customHeight="1">
      <c r="A85" s="129"/>
      <c r="B85" s="129"/>
      <c r="C85" s="129"/>
      <c r="D85" s="129"/>
      <c r="E85" s="133" t="s">
        <v>134</v>
      </c>
      <c r="F85" s="168">
        <f t="shared" si="58"/>
        <v>15340000</v>
      </c>
      <c r="G85" s="168">
        <f t="shared" si="58"/>
        <v>0</v>
      </c>
      <c r="H85" s="168">
        <f t="shared" si="58"/>
        <v>15340000</v>
      </c>
      <c r="I85" s="169">
        <f t="shared" si="58"/>
        <v>0</v>
      </c>
      <c r="J85" s="168">
        <f>J86</f>
        <v>0</v>
      </c>
      <c r="K85" s="168">
        <f>K86</f>
        <v>0</v>
      </c>
      <c r="L85" s="168">
        <f t="shared" si="58"/>
        <v>0</v>
      </c>
      <c r="M85" s="168">
        <f t="shared" si="59"/>
        <v>0</v>
      </c>
      <c r="N85" s="168">
        <f t="shared" si="59"/>
        <v>0</v>
      </c>
      <c r="O85" s="168">
        <f t="shared" si="59"/>
        <v>0</v>
      </c>
      <c r="P85" s="242">
        <f t="shared" si="59"/>
        <v>0</v>
      </c>
    </row>
    <row r="86" spans="1:16" s="131" customFormat="1" ht="15.75" customHeight="1">
      <c r="A86" s="129"/>
      <c r="B86" s="129"/>
      <c r="C86" s="129">
        <v>1</v>
      </c>
      <c r="D86" s="129"/>
      <c r="E86" s="146" t="s">
        <v>193</v>
      </c>
      <c r="F86" s="152">
        <v>15340000</v>
      </c>
      <c r="G86" s="152">
        <v>0</v>
      </c>
      <c r="H86" s="152">
        <f>G86+F86</f>
        <v>15340000</v>
      </c>
      <c r="I86" s="153"/>
      <c r="J86" s="152">
        <v>0</v>
      </c>
      <c r="K86" s="152">
        <f>SUM(I86:J86)</f>
        <v>0</v>
      </c>
      <c r="L86" s="152"/>
      <c r="M86" s="152">
        <v>0</v>
      </c>
      <c r="N86" s="152">
        <v>0</v>
      </c>
      <c r="O86" s="152">
        <f>SUM(L86:N86)</f>
        <v>0</v>
      </c>
      <c r="P86" s="243">
        <f>K86-O86</f>
        <v>0</v>
      </c>
    </row>
    <row r="87" spans="1:16" s="131" customFormat="1" ht="16.5" customHeight="1">
      <c r="A87" s="129"/>
      <c r="B87" s="129">
        <v>3</v>
      </c>
      <c r="C87" s="129"/>
      <c r="D87" s="129"/>
      <c r="E87" s="132" t="s">
        <v>137</v>
      </c>
      <c r="F87" s="168">
        <f aca="true" t="shared" si="60" ref="F87:L88">F88</f>
        <v>751306000</v>
      </c>
      <c r="G87" s="168">
        <f t="shared" si="60"/>
        <v>0</v>
      </c>
      <c r="H87" s="168">
        <f t="shared" si="60"/>
        <v>751306000</v>
      </c>
      <c r="I87" s="169">
        <f t="shared" si="60"/>
        <v>372865000</v>
      </c>
      <c r="J87" s="168">
        <f>J88</f>
        <v>247340985</v>
      </c>
      <c r="K87" s="168">
        <f>K88</f>
        <v>620205985</v>
      </c>
      <c r="L87" s="168">
        <f t="shared" si="60"/>
        <v>375885990</v>
      </c>
      <c r="M87" s="168">
        <f aca="true" t="shared" si="61" ref="M87:P88">M88</f>
        <v>0</v>
      </c>
      <c r="N87" s="168">
        <f t="shared" si="61"/>
        <v>0</v>
      </c>
      <c r="O87" s="168">
        <f t="shared" si="61"/>
        <v>375885990</v>
      </c>
      <c r="P87" s="242">
        <f t="shared" si="61"/>
        <v>244319995</v>
      </c>
    </row>
    <row r="88" spans="1:16" s="131" customFormat="1" ht="16.5" customHeight="1">
      <c r="A88" s="129"/>
      <c r="B88" s="129"/>
      <c r="C88" s="129"/>
      <c r="D88" s="129"/>
      <c r="E88" s="133" t="s">
        <v>129</v>
      </c>
      <c r="F88" s="168">
        <f t="shared" si="60"/>
        <v>751306000</v>
      </c>
      <c r="G88" s="168">
        <f t="shared" si="60"/>
        <v>0</v>
      </c>
      <c r="H88" s="168">
        <f t="shared" si="60"/>
        <v>751306000</v>
      </c>
      <c r="I88" s="169">
        <f t="shared" si="60"/>
        <v>372865000</v>
      </c>
      <c r="J88" s="168">
        <f>J89</f>
        <v>247340985</v>
      </c>
      <c r="K88" s="168">
        <f>K89</f>
        <v>620205985</v>
      </c>
      <c r="L88" s="168">
        <f t="shared" si="60"/>
        <v>375885990</v>
      </c>
      <c r="M88" s="168">
        <f t="shared" si="61"/>
        <v>0</v>
      </c>
      <c r="N88" s="168">
        <f t="shared" si="61"/>
        <v>0</v>
      </c>
      <c r="O88" s="168">
        <f t="shared" si="61"/>
        <v>375885990</v>
      </c>
      <c r="P88" s="242">
        <f t="shared" si="61"/>
        <v>244319995</v>
      </c>
    </row>
    <row r="89" spans="1:16" s="131" customFormat="1" ht="34.5" customHeight="1">
      <c r="A89" s="129"/>
      <c r="B89" s="129"/>
      <c r="C89" s="129">
        <v>1</v>
      </c>
      <c r="D89" s="129"/>
      <c r="E89" s="137" t="s">
        <v>199</v>
      </c>
      <c r="F89" s="152">
        <v>751306000</v>
      </c>
      <c r="G89" s="152">
        <v>0</v>
      </c>
      <c r="H89" s="152">
        <f>G89+F89</f>
        <v>751306000</v>
      </c>
      <c r="I89" s="153">
        <v>372865000</v>
      </c>
      <c r="J89" s="152">
        <v>247340985</v>
      </c>
      <c r="K89" s="152">
        <f>SUM(I89:J89)</f>
        <v>620205985</v>
      </c>
      <c r="L89" s="152">
        <v>375885990</v>
      </c>
      <c r="M89" s="152">
        <v>0</v>
      </c>
      <c r="N89" s="152">
        <v>0</v>
      </c>
      <c r="O89" s="152">
        <f>SUM(L89:N89)</f>
        <v>375885990</v>
      </c>
      <c r="P89" s="243">
        <f>K89-O89</f>
        <v>244319995</v>
      </c>
    </row>
    <row r="90" spans="1:16" s="131" customFormat="1" ht="15.75" customHeight="1">
      <c r="A90" s="129"/>
      <c r="B90" s="129">
        <v>4</v>
      </c>
      <c r="C90" s="129"/>
      <c r="D90" s="129"/>
      <c r="E90" s="132" t="s">
        <v>138</v>
      </c>
      <c r="F90" s="168">
        <f aca="true" t="shared" si="62" ref="F90:L91">F91</f>
        <v>21189850000</v>
      </c>
      <c r="G90" s="168">
        <f t="shared" si="62"/>
        <v>0</v>
      </c>
      <c r="H90" s="168">
        <f t="shared" si="62"/>
        <v>21189850000</v>
      </c>
      <c r="I90" s="169">
        <f t="shared" si="62"/>
        <v>12232973000</v>
      </c>
      <c r="J90" s="168">
        <f>J91</f>
        <v>1707308000</v>
      </c>
      <c r="K90" s="168">
        <f>K91</f>
        <v>13940281000</v>
      </c>
      <c r="L90" s="168">
        <f t="shared" si="62"/>
        <v>5353184427</v>
      </c>
      <c r="M90" s="168">
        <f aca="true" t="shared" si="63" ref="M90:P91">M91</f>
        <v>0</v>
      </c>
      <c r="N90" s="168">
        <f t="shared" si="63"/>
        <v>0</v>
      </c>
      <c r="O90" s="168">
        <f t="shared" si="63"/>
        <v>5353184427</v>
      </c>
      <c r="P90" s="242">
        <f t="shared" si="63"/>
        <v>8587096573</v>
      </c>
    </row>
    <row r="91" spans="1:16" s="131" customFormat="1" ht="15.75" customHeight="1">
      <c r="A91" s="129"/>
      <c r="B91" s="129"/>
      <c r="C91" s="129"/>
      <c r="D91" s="129"/>
      <c r="E91" s="136" t="s">
        <v>134</v>
      </c>
      <c r="F91" s="168">
        <f t="shared" si="62"/>
        <v>21189850000</v>
      </c>
      <c r="G91" s="168">
        <f t="shared" si="62"/>
        <v>0</v>
      </c>
      <c r="H91" s="168">
        <f t="shared" si="62"/>
        <v>21189850000</v>
      </c>
      <c r="I91" s="169">
        <f t="shared" si="62"/>
        <v>12232973000</v>
      </c>
      <c r="J91" s="168">
        <f>J92</f>
        <v>1707308000</v>
      </c>
      <c r="K91" s="168">
        <f>K92</f>
        <v>13940281000</v>
      </c>
      <c r="L91" s="168">
        <f t="shared" si="62"/>
        <v>5353184427</v>
      </c>
      <c r="M91" s="168">
        <f t="shared" si="63"/>
        <v>0</v>
      </c>
      <c r="N91" s="168">
        <f t="shared" si="63"/>
        <v>0</v>
      </c>
      <c r="O91" s="168">
        <f t="shared" si="63"/>
        <v>5353184427</v>
      </c>
      <c r="P91" s="242">
        <f t="shared" si="63"/>
        <v>8587096573</v>
      </c>
    </row>
    <row r="92" spans="1:16" s="131" customFormat="1" ht="33" customHeight="1" thickBot="1">
      <c r="A92" s="139"/>
      <c r="B92" s="139"/>
      <c r="C92" s="139">
        <v>1</v>
      </c>
      <c r="D92" s="139"/>
      <c r="E92" s="149" t="s">
        <v>200</v>
      </c>
      <c r="F92" s="150">
        <v>21189850000</v>
      </c>
      <c r="G92" s="150">
        <v>0</v>
      </c>
      <c r="H92" s="150">
        <f>G92+F92</f>
        <v>21189850000</v>
      </c>
      <c r="I92" s="151">
        <v>12232973000</v>
      </c>
      <c r="J92" s="150">
        <v>1707308000</v>
      </c>
      <c r="K92" s="150">
        <f>SUM(I92:J92)</f>
        <v>13940281000</v>
      </c>
      <c r="L92" s="150">
        <v>5353184427</v>
      </c>
      <c r="M92" s="150">
        <v>0</v>
      </c>
      <c r="N92" s="150">
        <v>0</v>
      </c>
      <c r="O92" s="150">
        <f>SUM(L92:N92)</f>
        <v>5353184427</v>
      </c>
      <c r="P92" s="244">
        <f>K92-O92</f>
        <v>8587096573</v>
      </c>
    </row>
    <row r="93" spans="1:16" s="131" customFormat="1" ht="18" customHeight="1">
      <c r="A93" s="129">
        <v>6</v>
      </c>
      <c r="B93" s="129"/>
      <c r="C93" s="129"/>
      <c r="D93" s="129"/>
      <c r="E93" s="130" t="s">
        <v>139</v>
      </c>
      <c r="F93" s="168">
        <f aca="true" t="shared" si="64" ref="F93:L93">F94+F101+F105+F111+F115+F119+F123+F129+F134</f>
        <v>26762626000</v>
      </c>
      <c r="G93" s="168">
        <f t="shared" si="64"/>
        <v>0</v>
      </c>
      <c r="H93" s="168">
        <f t="shared" si="64"/>
        <v>26762626000</v>
      </c>
      <c r="I93" s="169">
        <f t="shared" si="64"/>
        <v>9851528000</v>
      </c>
      <c r="J93" s="168">
        <f>J94+J101+J105+J111+J115+J119+J123+J129+J134</f>
        <v>3420972536</v>
      </c>
      <c r="K93" s="168">
        <f>K94+K101+K105+K111+K115+K119+K123+K129+K134</f>
        <v>13272500536</v>
      </c>
      <c r="L93" s="168">
        <f t="shared" si="64"/>
        <v>7940418085</v>
      </c>
      <c r="M93" s="168">
        <f>M94+M101+M105+M111+M115+M119+M123+M129+M134</f>
        <v>0</v>
      </c>
      <c r="N93" s="168">
        <f>N94+N101+N105+N111+N115+N119+N123+N129+N134</f>
        <v>0</v>
      </c>
      <c r="O93" s="168">
        <f>O94+O101+O105+O111+O115+O119+O123+O129+O134</f>
        <v>7940418085</v>
      </c>
      <c r="P93" s="242">
        <f>P94+P101+P105+P111+P115+P119+P123+P129+P134</f>
        <v>5332082451</v>
      </c>
    </row>
    <row r="94" spans="1:16" s="131" customFormat="1" ht="17.25" customHeight="1">
      <c r="A94" s="129"/>
      <c r="B94" s="129">
        <v>1</v>
      </c>
      <c r="C94" s="129"/>
      <c r="D94" s="129"/>
      <c r="E94" s="132" t="s">
        <v>140</v>
      </c>
      <c r="F94" s="168">
        <f aca="true" t="shared" si="65" ref="F94:L94">F95</f>
        <v>10606396000</v>
      </c>
      <c r="G94" s="168">
        <f t="shared" si="65"/>
        <v>0</v>
      </c>
      <c r="H94" s="168">
        <f t="shared" si="65"/>
        <v>10606396000</v>
      </c>
      <c r="I94" s="169">
        <f t="shared" si="65"/>
        <v>3302391000</v>
      </c>
      <c r="J94" s="168">
        <f>J95</f>
        <v>424278232</v>
      </c>
      <c r="K94" s="168">
        <f>K95</f>
        <v>3726669232</v>
      </c>
      <c r="L94" s="168">
        <f t="shared" si="65"/>
        <v>3132238732</v>
      </c>
      <c r="M94" s="168">
        <f>M95</f>
        <v>0</v>
      </c>
      <c r="N94" s="168">
        <f>N95</f>
        <v>0</v>
      </c>
      <c r="O94" s="168">
        <f>O95</f>
        <v>3132238732</v>
      </c>
      <c r="P94" s="242">
        <f>P95</f>
        <v>594430500</v>
      </c>
    </row>
    <row r="95" spans="1:16" s="131" customFormat="1" ht="16.5">
      <c r="A95" s="129"/>
      <c r="B95" s="129"/>
      <c r="C95" s="129"/>
      <c r="D95" s="129"/>
      <c r="E95" s="133" t="s">
        <v>127</v>
      </c>
      <c r="F95" s="168">
        <f aca="true" t="shared" si="66" ref="F95:L95">F96+F98</f>
        <v>10606396000</v>
      </c>
      <c r="G95" s="168">
        <f t="shared" si="66"/>
        <v>0</v>
      </c>
      <c r="H95" s="168">
        <f t="shared" si="66"/>
        <v>10606396000</v>
      </c>
      <c r="I95" s="169">
        <f t="shared" si="66"/>
        <v>3302391000</v>
      </c>
      <c r="J95" s="168">
        <f>J96+J98</f>
        <v>424278232</v>
      </c>
      <c r="K95" s="168">
        <f>K96+K98</f>
        <v>3726669232</v>
      </c>
      <c r="L95" s="168">
        <f t="shared" si="66"/>
        <v>3132238732</v>
      </c>
      <c r="M95" s="168">
        <f>M96+M98</f>
        <v>0</v>
      </c>
      <c r="N95" s="168">
        <f>N96+N98</f>
        <v>0</v>
      </c>
      <c r="O95" s="168">
        <f>O96+O98</f>
        <v>3132238732</v>
      </c>
      <c r="P95" s="242">
        <f>P96+P98</f>
        <v>594430500</v>
      </c>
    </row>
    <row r="96" spans="1:16" s="131" customFormat="1" ht="33">
      <c r="A96" s="129"/>
      <c r="B96" s="129"/>
      <c r="C96" s="129">
        <v>1</v>
      </c>
      <c r="D96" s="129"/>
      <c r="E96" s="137" t="s">
        <v>192</v>
      </c>
      <c r="F96" s="152">
        <f aca="true" t="shared" si="67" ref="F96:L96">F97</f>
        <v>8860341000</v>
      </c>
      <c r="G96" s="152">
        <f t="shared" si="67"/>
        <v>0</v>
      </c>
      <c r="H96" s="152">
        <f t="shared" si="67"/>
        <v>8860341000</v>
      </c>
      <c r="I96" s="153">
        <f t="shared" si="67"/>
        <v>1914636000</v>
      </c>
      <c r="J96" s="152">
        <f>J97</f>
        <v>205625232</v>
      </c>
      <c r="K96" s="152">
        <f>K97</f>
        <v>2120261232</v>
      </c>
      <c r="L96" s="152">
        <f t="shared" si="67"/>
        <v>1961261524</v>
      </c>
      <c r="M96" s="152">
        <f>M97</f>
        <v>0</v>
      </c>
      <c r="N96" s="152">
        <f>N97</f>
        <v>0</v>
      </c>
      <c r="O96" s="152">
        <f>O97</f>
        <v>1961261524</v>
      </c>
      <c r="P96" s="243">
        <f>P97</f>
        <v>158999708</v>
      </c>
    </row>
    <row r="97" spans="1:16" s="135" customFormat="1" ht="33">
      <c r="A97" s="129"/>
      <c r="B97" s="129"/>
      <c r="C97" s="129"/>
      <c r="D97" s="129">
        <v>1</v>
      </c>
      <c r="E97" s="134" t="s">
        <v>141</v>
      </c>
      <c r="F97" s="152">
        <v>8860341000</v>
      </c>
      <c r="G97" s="152">
        <v>0</v>
      </c>
      <c r="H97" s="152">
        <f>G97+F97</f>
        <v>8860341000</v>
      </c>
      <c r="I97" s="153">
        <v>1914636000</v>
      </c>
      <c r="J97" s="152">
        <v>205625232</v>
      </c>
      <c r="K97" s="152">
        <f>SUM(I97:J97)</f>
        <v>2120261232</v>
      </c>
      <c r="L97" s="152">
        <v>1961261524</v>
      </c>
      <c r="M97" s="152">
        <v>0</v>
      </c>
      <c r="N97" s="152">
        <v>0</v>
      </c>
      <c r="O97" s="152">
        <f>SUM(L97:N97)</f>
        <v>1961261524</v>
      </c>
      <c r="P97" s="243">
        <f>K97-O97</f>
        <v>158999708</v>
      </c>
    </row>
    <row r="98" spans="1:16" s="131" customFormat="1" ht="16.5">
      <c r="A98" s="129"/>
      <c r="B98" s="129"/>
      <c r="C98" s="129">
        <v>2</v>
      </c>
      <c r="D98" s="129"/>
      <c r="E98" s="146" t="s">
        <v>191</v>
      </c>
      <c r="F98" s="152">
        <f aca="true" t="shared" si="68" ref="F98:L98">SUM(F99:F100)</f>
        <v>1746055000</v>
      </c>
      <c r="G98" s="152">
        <f t="shared" si="68"/>
        <v>0</v>
      </c>
      <c r="H98" s="152">
        <f t="shared" si="68"/>
        <v>1746055000</v>
      </c>
      <c r="I98" s="153">
        <f t="shared" si="68"/>
        <v>1387755000</v>
      </c>
      <c r="J98" s="152">
        <f>SUM(J99:J100)</f>
        <v>218653000</v>
      </c>
      <c r="K98" s="152">
        <f>SUM(K99:K100)</f>
        <v>1606408000</v>
      </c>
      <c r="L98" s="152">
        <f t="shared" si="68"/>
        <v>1170977208</v>
      </c>
      <c r="M98" s="152">
        <f>SUM(M99:M100)</f>
        <v>0</v>
      </c>
      <c r="N98" s="152">
        <f>SUM(N99:N100)</f>
        <v>0</v>
      </c>
      <c r="O98" s="152">
        <f>SUM(O99:O100)</f>
        <v>1170977208</v>
      </c>
      <c r="P98" s="243">
        <f>SUM(P99:P100)</f>
        <v>435430792</v>
      </c>
    </row>
    <row r="99" spans="1:16" s="135" customFormat="1" ht="33">
      <c r="A99" s="129"/>
      <c r="B99" s="129"/>
      <c r="C99" s="129"/>
      <c r="D99" s="129">
        <v>1</v>
      </c>
      <c r="E99" s="134" t="s">
        <v>142</v>
      </c>
      <c r="F99" s="152">
        <v>446055000</v>
      </c>
      <c r="G99" s="152">
        <v>0</v>
      </c>
      <c r="H99" s="152">
        <f>G99+F99</f>
        <v>446055000</v>
      </c>
      <c r="I99" s="153">
        <v>237755000</v>
      </c>
      <c r="J99" s="152">
        <v>68653000</v>
      </c>
      <c r="K99" s="152">
        <f>SUM(I99:J99)</f>
        <v>306408000</v>
      </c>
      <c r="L99" s="152">
        <v>233563811</v>
      </c>
      <c r="M99" s="152">
        <v>0</v>
      </c>
      <c r="N99" s="152">
        <v>0</v>
      </c>
      <c r="O99" s="152">
        <f>SUM(L99:N99)</f>
        <v>233563811</v>
      </c>
      <c r="P99" s="243">
        <f>K99-O99</f>
        <v>72844189</v>
      </c>
    </row>
    <row r="100" spans="1:16" s="135" customFormat="1" ht="33">
      <c r="A100" s="129"/>
      <c r="B100" s="129"/>
      <c r="C100" s="129"/>
      <c r="D100" s="129">
        <v>2</v>
      </c>
      <c r="E100" s="134" t="s">
        <v>143</v>
      </c>
      <c r="F100" s="152">
        <v>1300000000</v>
      </c>
      <c r="G100" s="152">
        <v>0</v>
      </c>
      <c r="H100" s="152">
        <f>G100+F100</f>
        <v>1300000000</v>
      </c>
      <c r="I100" s="153">
        <v>1150000000</v>
      </c>
      <c r="J100" s="152">
        <v>150000000</v>
      </c>
      <c r="K100" s="152">
        <f>SUM(I100:J100)</f>
        <v>1300000000</v>
      </c>
      <c r="L100" s="152">
        <v>937413397</v>
      </c>
      <c r="M100" s="152">
        <v>0</v>
      </c>
      <c r="N100" s="152">
        <v>0</v>
      </c>
      <c r="O100" s="152">
        <f>SUM(L100:N100)</f>
        <v>937413397</v>
      </c>
      <c r="P100" s="243">
        <f>K100-O100</f>
        <v>362586603</v>
      </c>
    </row>
    <row r="101" spans="1:16" s="131" customFormat="1" ht="17.25" customHeight="1">
      <c r="A101" s="129"/>
      <c r="B101" s="129">
        <v>2</v>
      </c>
      <c r="C101" s="129"/>
      <c r="D101" s="129"/>
      <c r="E101" s="132" t="s">
        <v>144</v>
      </c>
      <c r="F101" s="168">
        <f aca="true" t="shared" si="69" ref="F101:L103">F102</f>
        <v>2560600000</v>
      </c>
      <c r="G101" s="168">
        <f t="shared" si="69"/>
        <v>0</v>
      </c>
      <c r="H101" s="168">
        <f t="shared" si="69"/>
        <v>2560600000</v>
      </c>
      <c r="I101" s="169">
        <f t="shared" si="69"/>
        <v>1120600000</v>
      </c>
      <c r="J101" s="168">
        <f aca="true" t="shared" si="70" ref="J101:K103">J102</f>
        <v>27984895</v>
      </c>
      <c r="K101" s="168">
        <f t="shared" si="70"/>
        <v>1148584895</v>
      </c>
      <c r="L101" s="168">
        <f t="shared" si="69"/>
        <v>488380661</v>
      </c>
      <c r="M101" s="168">
        <f aca="true" t="shared" si="71" ref="M101:N103">M102</f>
        <v>0</v>
      </c>
      <c r="N101" s="168">
        <f t="shared" si="71"/>
        <v>0</v>
      </c>
      <c r="O101" s="168">
        <f aca="true" t="shared" si="72" ref="O101:P103">O102</f>
        <v>488380661</v>
      </c>
      <c r="P101" s="242">
        <f t="shared" si="72"/>
        <v>660204234</v>
      </c>
    </row>
    <row r="102" spans="1:16" s="131" customFormat="1" ht="16.5">
      <c r="A102" s="129"/>
      <c r="B102" s="129"/>
      <c r="C102" s="129"/>
      <c r="D102" s="129"/>
      <c r="E102" s="133" t="s">
        <v>127</v>
      </c>
      <c r="F102" s="168">
        <f t="shared" si="69"/>
        <v>2560600000</v>
      </c>
      <c r="G102" s="168">
        <f t="shared" si="69"/>
        <v>0</v>
      </c>
      <c r="H102" s="168">
        <f t="shared" si="69"/>
        <v>2560600000</v>
      </c>
      <c r="I102" s="169">
        <f t="shared" si="69"/>
        <v>1120600000</v>
      </c>
      <c r="J102" s="168">
        <f t="shared" si="70"/>
        <v>27984895</v>
      </c>
      <c r="K102" s="168">
        <f t="shared" si="70"/>
        <v>1148584895</v>
      </c>
      <c r="L102" s="168">
        <f t="shared" si="69"/>
        <v>488380661</v>
      </c>
      <c r="M102" s="168">
        <f t="shared" si="71"/>
        <v>0</v>
      </c>
      <c r="N102" s="168">
        <f t="shared" si="71"/>
        <v>0</v>
      </c>
      <c r="O102" s="168">
        <f t="shared" si="72"/>
        <v>488380661</v>
      </c>
      <c r="P102" s="242">
        <f t="shared" si="72"/>
        <v>660204234</v>
      </c>
    </row>
    <row r="103" spans="1:16" s="131" customFormat="1" ht="16.5">
      <c r="A103" s="129"/>
      <c r="B103" s="129"/>
      <c r="C103" s="129">
        <v>1</v>
      </c>
      <c r="D103" s="129"/>
      <c r="E103" s="137" t="s">
        <v>191</v>
      </c>
      <c r="F103" s="152">
        <f t="shared" si="69"/>
        <v>2560600000</v>
      </c>
      <c r="G103" s="152">
        <f t="shared" si="69"/>
        <v>0</v>
      </c>
      <c r="H103" s="152">
        <f t="shared" si="69"/>
        <v>2560600000</v>
      </c>
      <c r="I103" s="153">
        <f t="shared" si="69"/>
        <v>1120600000</v>
      </c>
      <c r="J103" s="152">
        <f t="shared" si="70"/>
        <v>27984895</v>
      </c>
      <c r="K103" s="152">
        <f t="shared" si="70"/>
        <v>1148584895</v>
      </c>
      <c r="L103" s="152">
        <f t="shared" si="69"/>
        <v>488380661</v>
      </c>
      <c r="M103" s="152">
        <f t="shared" si="71"/>
        <v>0</v>
      </c>
      <c r="N103" s="152">
        <f t="shared" si="71"/>
        <v>0</v>
      </c>
      <c r="O103" s="152">
        <f t="shared" si="72"/>
        <v>488380661</v>
      </c>
      <c r="P103" s="243">
        <f t="shared" si="72"/>
        <v>660204234</v>
      </c>
    </row>
    <row r="104" spans="1:16" s="135" customFormat="1" ht="33">
      <c r="A104" s="129"/>
      <c r="B104" s="129"/>
      <c r="C104" s="129"/>
      <c r="D104" s="129">
        <v>1</v>
      </c>
      <c r="E104" s="134" t="s">
        <v>322</v>
      </c>
      <c r="F104" s="152">
        <v>2560600000</v>
      </c>
      <c r="G104" s="152">
        <v>0</v>
      </c>
      <c r="H104" s="152">
        <f>G104+F104</f>
        <v>2560600000</v>
      </c>
      <c r="I104" s="153">
        <v>1120600000</v>
      </c>
      <c r="J104" s="152">
        <v>27984895</v>
      </c>
      <c r="K104" s="152">
        <f>SUM(I104:J104)</f>
        <v>1148584895</v>
      </c>
      <c r="L104" s="152">
        <v>488380661</v>
      </c>
      <c r="M104" s="152">
        <v>0</v>
      </c>
      <c r="N104" s="152">
        <v>0</v>
      </c>
      <c r="O104" s="152">
        <f>SUM(L104:N104)</f>
        <v>488380661</v>
      </c>
      <c r="P104" s="243">
        <f>K104-O104</f>
        <v>660204234</v>
      </c>
    </row>
    <row r="105" spans="1:16" s="131" customFormat="1" ht="17.25" customHeight="1">
      <c r="A105" s="129"/>
      <c r="B105" s="129">
        <v>3</v>
      </c>
      <c r="C105" s="129"/>
      <c r="D105" s="129"/>
      <c r="E105" s="132" t="s">
        <v>145</v>
      </c>
      <c r="F105" s="168">
        <f aca="true" t="shared" si="73" ref="F105:L106">F106</f>
        <v>7399000000</v>
      </c>
      <c r="G105" s="168">
        <f t="shared" si="73"/>
        <v>0</v>
      </c>
      <c r="H105" s="168">
        <f t="shared" si="73"/>
        <v>7399000000</v>
      </c>
      <c r="I105" s="169">
        <f t="shared" si="73"/>
        <v>4138000000</v>
      </c>
      <c r="J105" s="168">
        <f>J106</f>
        <v>846992308</v>
      </c>
      <c r="K105" s="168">
        <f>K106</f>
        <v>4984992308</v>
      </c>
      <c r="L105" s="168">
        <f t="shared" si="73"/>
        <v>3012605334</v>
      </c>
      <c r="M105" s="168">
        <f aca="true" t="shared" si="74" ref="M105:P106">M106</f>
        <v>0</v>
      </c>
      <c r="N105" s="168">
        <f t="shared" si="74"/>
        <v>0</v>
      </c>
      <c r="O105" s="168">
        <f t="shared" si="74"/>
        <v>3012605334</v>
      </c>
      <c r="P105" s="242">
        <f t="shared" si="74"/>
        <v>1972386974</v>
      </c>
    </row>
    <row r="106" spans="1:16" s="131" customFormat="1" ht="16.5">
      <c r="A106" s="129"/>
      <c r="B106" s="129"/>
      <c r="C106" s="129"/>
      <c r="D106" s="129"/>
      <c r="E106" s="133" t="s">
        <v>127</v>
      </c>
      <c r="F106" s="168">
        <f t="shared" si="73"/>
        <v>7399000000</v>
      </c>
      <c r="G106" s="168">
        <f t="shared" si="73"/>
        <v>0</v>
      </c>
      <c r="H106" s="168">
        <f t="shared" si="73"/>
        <v>7399000000</v>
      </c>
      <c r="I106" s="169">
        <f t="shared" si="73"/>
        <v>4138000000</v>
      </c>
      <c r="J106" s="168">
        <f>J107</f>
        <v>846992308</v>
      </c>
      <c r="K106" s="168">
        <f>K107</f>
        <v>4984992308</v>
      </c>
      <c r="L106" s="168">
        <f t="shared" si="73"/>
        <v>3012605334</v>
      </c>
      <c r="M106" s="168">
        <f t="shared" si="74"/>
        <v>0</v>
      </c>
      <c r="N106" s="168">
        <f t="shared" si="74"/>
        <v>0</v>
      </c>
      <c r="O106" s="168">
        <f t="shared" si="74"/>
        <v>3012605334</v>
      </c>
      <c r="P106" s="242">
        <f t="shared" si="74"/>
        <v>1972386974</v>
      </c>
    </row>
    <row r="107" spans="1:16" s="131" customFormat="1" ht="16.5">
      <c r="A107" s="129"/>
      <c r="B107" s="129"/>
      <c r="C107" s="129">
        <v>1</v>
      </c>
      <c r="D107" s="129"/>
      <c r="E107" s="137" t="s">
        <v>191</v>
      </c>
      <c r="F107" s="152">
        <f aca="true" t="shared" si="75" ref="F107:L107">SUM(F108:F110)</f>
        <v>7399000000</v>
      </c>
      <c r="G107" s="152">
        <f t="shared" si="75"/>
        <v>0</v>
      </c>
      <c r="H107" s="152">
        <f t="shared" si="75"/>
        <v>7399000000</v>
      </c>
      <c r="I107" s="153">
        <f t="shared" si="75"/>
        <v>4138000000</v>
      </c>
      <c r="J107" s="152">
        <f>SUM(J108:J110)</f>
        <v>846992308</v>
      </c>
      <c r="K107" s="152">
        <f>SUM(K108:K110)</f>
        <v>4984992308</v>
      </c>
      <c r="L107" s="152">
        <f t="shared" si="75"/>
        <v>3012605334</v>
      </c>
      <c r="M107" s="152">
        <f>SUM(M108:M110)</f>
        <v>0</v>
      </c>
      <c r="N107" s="152">
        <f>SUM(N108:N110)</f>
        <v>0</v>
      </c>
      <c r="O107" s="152">
        <f>SUM(O108:O110)</f>
        <v>3012605334</v>
      </c>
      <c r="P107" s="243">
        <f>SUM(P108:P110)</f>
        <v>1972386974</v>
      </c>
    </row>
    <row r="108" spans="1:16" ht="33">
      <c r="A108" s="129"/>
      <c r="B108" s="129"/>
      <c r="C108" s="129"/>
      <c r="D108" s="129">
        <v>1</v>
      </c>
      <c r="E108" s="134" t="s">
        <v>146</v>
      </c>
      <c r="F108" s="152">
        <v>4400000000</v>
      </c>
      <c r="G108" s="152">
        <v>0</v>
      </c>
      <c r="H108" s="152">
        <f>G108+F108</f>
        <v>4400000000</v>
      </c>
      <c r="I108" s="153">
        <v>2568000000</v>
      </c>
      <c r="J108" s="152">
        <v>436992308</v>
      </c>
      <c r="K108" s="152">
        <f>SUM(I108:J108)</f>
        <v>3004992308</v>
      </c>
      <c r="L108" s="152">
        <v>1945879639</v>
      </c>
      <c r="M108" s="152">
        <v>0</v>
      </c>
      <c r="N108" s="152">
        <v>0</v>
      </c>
      <c r="O108" s="152">
        <f>SUM(L108:N108)</f>
        <v>1945879639</v>
      </c>
      <c r="P108" s="243">
        <f>K108-O108</f>
        <v>1059112669</v>
      </c>
    </row>
    <row r="109" spans="1:16" ht="16.5">
      <c r="A109" s="129"/>
      <c r="B109" s="129"/>
      <c r="C109" s="129"/>
      <c r="D109" s="129">
        <v>2</v>
      </c>
      <c r="E109" s="134" t="s">
        <v>147</v>
      </c>
      <c r="F109" s="152">
        <v>2500000000</v>
      </c>
      <c r="G109" s="152">
        <v>0</v>
      </c>
      <c r="H109" s="152">
        <f>G109+F109</f>
        <v>2500000000</v>
      </c>
      <c r="I109" s="153">
        <v>1320000000</v>
      </c>
      <c r="J109" s="152">
        <v>410000000</v>
      </c>
      <c r="K109" s="152">
        <f>SUM(I109:J109)</f>
        <v>1730000000</v>
      </c>
      <c r="L109" s="152">
        <v>922464270</v>
      </c>
      <c r="M109" s="152">
        <v>0</v>
      </c>
      <c r="N109" s="152">
        <v>0</v>
      </c>
      <c r="O109" s="152">
        <f>SUM(L109:N109)</f>
        <v>922464270</v>
      </c>
      <c r="P109" s="243">
        <f>K109-O109</f>
        <v>807535730</v>
      </c>
    </row>
    <row r="110" spans="1:16" ht="33">
      <c r="A110" s="129"/>
      <c r="B110" s="129"/>
      <c r="C110" s="129"/>
      <c r="D110" s="129">
        <v>3</v>
      </c>
      <c r="E110" s="134" t="s">
        <v>148</v>
      </c>
      <c r="F110" s="152">
        <v>499000000</v>
      </c>
      <c r="G110" s="152">
        <v>0</v>
      </c>
      <c r="H110" s="152">
        <f>G110+F110</f>
        <v>499000000</v>
      </c>
      <c r="I110" s="153">
        <v>250000000</v>
      </c>
      <c r="J110" s="152">
        <v>0</v>
      </c>
      <c r="K110" s="152">
        <f>SUM(I110:J110)</f>
        <v>250000000</v>
      </c>
      <c r="L110" s="152">
        <v>144261425</v>
      </c>
      <c r="M110" s="152">
        <v>0</v>
      </c>
      <c r="N110" s="152">
        <v>0</v>
      </c>
      <c r="O110" s="152">
        <f>SUM(L110:N110)</f>
        <v>144261425</v>
      </c>
      <c r="P110" s="243">
        <f>K110-O110</f>
        <v>105738575</v>
      </c>
    </row>
    <row r="111" spans="1:16" s="113" customFormat="1" ht="17.25" customHeight="1">
      <c r="A111" s="129"/>
      <c r="B111" s="129">
        <v>4</v>
      </c>
      <c r="C111" s="129"/>
      <c r="D111" s="129"/>
      <c r="E111" s="132" t="s">
        <v>149</v>
      </c>
      <c r="F111" s="168">
        <f aca="true" t="shared" si="76" ref="F111:L113">F112</f>
        <v>175000000</v>
      </c>
      <c r="G111" s="168">
        <f t="shared" si="76"/>
        <v>0</v>
      </c>
      <c r="H111" s="168">
        <f t="shared" si="76"/>
        <v>175000000</v>
      </c>
      <c r="I111" s="169">
        <f t="shared" si="76"/>
        <v>80000000</v>
      </c>
      <c r="J111" s="168">
        <f aca="true" t="shared" si="77" ref="J111:K113">J112</f>
        <v>0</v>
      </c>
      <c r="K111" s="168">
        <f t="shared" si="77"/>
        <v>80000000</v>
      </c>
      <c r="L111" s="168">
        <f t="shared" si="76"/>
        <v>45399932</v>
      </c>
      <c r="M111" s="168">
        <f aca="true" t="shared" si="78" ref="M111:N113">M112</f>
        <v>0</v>
      </c>
      <c r="N111" s="168">
        <f t="shared" si="78"/>
        <v>0</v>
      </c>
      <c r="O111" s="168">
        <f aca="true" t="shared" si="79" ref="O111:P113">O112</f>
        <v>45399932</v>
      </c>
      <c r="P111" s="242">
        <f t="shared" si="79"/>
        <v>34600068</v>
      </c>
    </row>
    <row r="112" spans="1:16" s="113" customFormat="1" ht="16.5">
      <c r="A112" s="129"/>
      <c r="B112" s="129"/>
      <c r="C112" s="129"/>
      <c r="D112" s="129"/>
      <c r="E112" s="133" t="s">
        <v>127</v>
      </c>
      <c r="F112" s="168">
        <f t="shared" si="76"/>
        <v>175000000</v>
      </c>
      <c r="G112" s="168">
        <f t="shared" si="76"/>
        <v>0</v>
      </c>
      <c r="H112" s="168">
        <f t="shared" si="76"/>
        <v>175000000</v>
      </c>
      <c r="I112" s="169">
        <f t="shared" si="76"/>
        <v>80000000</v>
      </c>
      <c r="J112" s="168">
        <f t="shared" si="77"/>
        <v>0</v>
      </c>
      <c r="K112" s="168">
        <f t="shared" si="77"/>
        <v>80000000</v>
      </c>
      <c r="L112" s="168">
        <f t="shared" si="76"/>
        <v>45399932</v>
      </c>
      <c r="M112" s="168">
        <f t="shared" si="78"/>
        <v>0</v>
      </c>
      <c r="N112" s="168">
        <f t="shared" si="78"/>
        <v>0</v>
      </c>
      <c r="O112" s="168">
        <f t="shared" si="79"/>
        <v>45399932</v>
      </c>
      <c r="P112" s="242">
        <f t="shared" si="79"/>
        <v>34600068</v>
      </c>
    </row>
    <row r="113" spans="1:16" s="113" customFormat="1" ht="16.5">
      <c r="A113" s="129"/>
      <c r="B113" s="129"/>
      <c r="C113" s="129">
        <v>1</v>
      </c>
      <c r="D113" s="129"/>
      <c r="E113" s="137" t="s">
        <v>191</v>
      </c>
      <c r="F113" s="152">
        <f t="shared" si="76"/>
        <v>175000000</v>
      </c>
      <c r="G113" s="152">
        <f t="shared" si="76"/>
        <v>0</v>
      </c>
      <c r="H113" s="152">
        <f t="shared" si="76"/>
        <v>175000000</v>
      </c>
      <c r="I113" s="153">
        <f t="shared" si="76"/>
        <v>80000000</v>
      </c>
      <c r="J113" s="152">
        <f t="shared" si="77"/>
        <v>0</v>
      </c>
      <c r="K113" s="152">
        <f t="shared" si="77"/>
        <v>80000000</v>
      </c>
      <c r="L113" s="152">
        <f t="shared" si="76"/>
        <v>45399932</v>
      </c>
      <c r="M113" s="152">
        <f t="shared" si="78"/>
        <v>0</v>
      </c>
      <c r="N113" s="152">
        <f t="shared" si="78"/>
        <v>0</v>
      </c>
      <c r="O113" s="152">
        <f t="shared" si="79"/>
        <v>45399932</v>
      </c>
      <c r="P113" s="243">
        <f t="shared" si="79"/>
        <v>34600068</v>
      </c>
    </row>
    <row r="114" spans="1:16" ht="34.5" customHeight="1">
      <c r="A114" s="129"/>
      <c r="B114" s="129"/>
      <c r="C114" s="129"/>
      <c r="D114" s="129">
        <v>1</v>
      </c>
      <c r="E114" s="134" t="s">
        <v>150</v>
      </c>
      <c r="F114" s="152">
        <v>175000000</v>
      </c>
      <c r="G114" s="152">
        <v>0</v>
      </c>
      <c r="H114" s="152">
        <f>G114+F114</f>
        <v>175000000</v>
      </c>
      <c r="I114" s="153">
        <v>80000000</v>
      </c>
      <c r="J114" s="152">
        <v>0</v>
      </c>
      <c r="K114" s="152">
        <f>SUM(I114:J114)</f>
        <v>80000000</v>
      </c>
      <c r="L114" s="152">
        <v>45399932</v>
      </c>
      <c r="M114" s="152">
        <v>0</v>
      </c>
      <c r="N114" s="152">
        <v>0</v>
      </c>
      <c r="O114" s="152">
        <f>SUM(L114:N114)</f>
        <v>45399932</v>
      </c>
      <c r="P114" s="243">
        <f>K114-O114</f>
        <v>34600068</v>
      </c>
    </row>
    <row r="115" spans="1:16" s="113" customFormat="1" ht="34.5" customHeight="1">
      <c r="A115" s="129"/>
      <c r="B115" s="129">
        <v>5</v>
      </c>
      <c r="C115" s="129"/>
      <c r="D115" s="129"/>
      <c r="E115" s="132" t="s">
        <v>151</v>
      </c>
      <c r="F115" s="168">
        <f aca="true" t="shared" si="80" ref="F115:L117">F116</f>
        <v>20000000</v>
      </c>
      <c r="G115" s="168">
        <f t="shared" si="80"/>
        <v>0</v>
      </c>
      <c r="H115" s="168">
        <f t="shared" si="80"/>
        <v>20000000</v>
      </c>
      <c r="I115" s="169">
        <f t="shared" si="80"/>
        <v>20000000</v>
      </c>
      <c r="J115" s="168">
        <f aca="true" t="shared" si="81" ref="J115:K117">J116</f>
        <v>0</v>
      </c>
      <c r="K115" s="168">
        <f t="shared" si="81"/>
        <v>20000000</v>
      </c>
      <c r="L115" s="168">
        <f t="shared" si="80"/>
        <v>10798592</v>
      </c>
      <c r="M115" s="168">
        <f aca="true" t="shared" si="82" ref="M115:N117">M116</f>
        <v>0</v>
      </c>
      <c r="N115" s="168">
        <f t="shared" si="82"/>
        <v>0</v>
      </c>
      <c r="O115" s="168">
        <f aca="true" t="shared" si="83" ref="O115:P117">O116</f>
        <v>10798592</v>
      </c>
      <c r="P115" s="242">
        <f t="shared" si="83"/>
        <v>9201408</v>
      </c>
    </row>
    <row r="116" spans="1:16" s="113" customFormat="1" ht="16.5">
      <c r="A116" s="129"/>
      <c r="B116" s="129"/>
      <c r="C116" s="129"/>
      <c r="D116" s="129"/>
      <c r="E116" s="133" t="s">
        <v>127</v>
      </c>
      <c r="F116" s="168">
        <f t="shared" si="80"/>
        <v>20000000</v>
      </c>
      <c r="G116" s="168">
        <f t="shared" si="80"/>
        <v>0</v>
      </c>
      <c r="H116" s="168">
        <f t="shared" si="80"/>
        <v>20000000</v>
      </c>
      <c r="I116" s="169">
        <f t="shared" si="80"/>
        <v>20000000</v>
      </c>
      <c r="J116" s="168">
        <f t="shared" si="81"/>
        <v>0</v>
      </c>
      <c r="K116" s="168">
        <f t="shared" si="81"/>
        <v>20000000</v>
      </c>
      <c r="L116" s="168">
        <f t="shared" si="80"/>
        <v>10798592</v>
      </c>
      <c r="M116" s="168">
        <f t="shared" si="82"/>
        <v>0</v>
      </c>
      <c r="N116" s="168">
        <f t="shared" si="82"/>
        <v>0</v>
      </c>
      <c r="O116" s="168">
        <f t="shared" si="83"/>
        <v>10798592</v>
      </c>
      <c r="P116" s="242">
        <f t="shared" si="83"/>
        <v>9201408</v>
      </c>
    </row>
    <row r="117" spans="1:16" s="113" customFormat="1" ht="20.25" customHeight="1">
      <c r="A117" s="129"/>
      <c r="B117" s="129"/>
      <c r="C117" s="129">
        <v>1</v>
      </c>
      <c r="D117" s="129"/>
      <c r="E117" s="137" t="s">
        <v>191</v>
      </c>
      <c r="F117" s="152">
        <f t="shared" si="80"/>
        <v>20000000</v>
      </c>
      <c r="G117" s="152">
        <f t="shared" si="80"/>
        <v>0</v>
      </c>
      <c r="H117" s="152">
        <f t="shared" si="80"/>
        <v>20000000</v>
      </c>
      <c r="I117" s="153">
        <f t="shared" si="80"/>
        <v>20000000</v>
      </c>
      <c r="J117" s="152">
        <f t="shared" si="81"/>
        <v>0</v>
      </c>
      <c r="K117" s="152">
        <f t="shared" si="81"/>
        <v>20000000</v>
      </c>
      <c r="L117" s="152">
        <f t="shared" si="80"/>
        <v>10798592</v>
      </c>
      <c r="M117" s="152">
        <f t="shared" si="82"/>
        <v>0</v>
      </c>
      <c r="N117" s="152">
        <f t="shared" si="82"/>
        <v>0</v>
      </c>
      <c r="O117" s="152">
        <f t="shared" si="83"/>
        <v>10798592</v>
      </c>
      <c r="P117" s="243">
        <f t="shared" si="83"/>
        <v>9201408</v>
      </c>
    </row>
    <row r="118" spans="1:16" ht="33">
      <c r="A118" s="129"/>
      <c r="B118" s="129"/>
      <c r="C118" s="129"/>
      <c r="D118" s="129">
        <v>1</v>
      </c>
      <c r="E118" s="134" t="s">
        <v>152</v>
      </c>
      <c r="F118" s="152">
        <v>20000000</v>
      </c>
      <c r="G118" s="152">
        <v>0</v>
      </c>
      <c r="H118" s="152">
        <f>G118+F118</f>
        <v>20000000</v>
      </c>
      <c r="I118" s="153">
        <v>20000000</v>
      </c>
      <c r="J118" s="152">
        <v>0</v>
      </c>
      <c r="K118" s="152">
        <f>SUM(I118:J118)</f>
        <v>20000000</v>
      </c>
      <c r="L118" s="152">
        <v>10798592</v>
      </c>
      <c r="M118" s="152">
        <v>0</v>
      </c>
      <c r="N118" s="152">
        <v>0</v>
      </c>
      <c r="O118" s="152">
        <f>SUM(L118:N118)</f>
        <v>10798592</v>
      </c>
      <c r="P118" s="243">
        <f>K118-O118</f>
        <v>9201408</v>
      </c>
    </row>
    <row r="119" spans="1:16" s="113" customFormat="1" ht="16.5">
      <c r="A119" s="129"/>
      <c r="B119" s="129">
        <v>6</v>
      </c>
      <c r="C119" s="129"/>
      <c r="D119" s="129"/>
      <c r="E119" s="132" t="s">
        <v>153</v>
      </c>
      <c r="F119" s="168">
        <f aca="true" t="shared" si="84" ref="F119:L121">F120</f>
        <v>2865330000</v>
      </c>
      <c r="G119" s="168">
        <f t="shared" si="84"/>
        <v>0</v>
      </c>
      <c r="H119" s="168">
        <f t="shared" si="84"/>
        <v>2865330000</v>
      </c>
      <c r="I119" s="169">
        <f t="shared" si="84"/>
        <v>600000000</v>
      </c>
      <c r="J119" s="168">
        <f aca="true" t="shared" si="85" ref="J119:K121">J120</f>
        <v>1789103003</v>
      </c>
      <c r="K119" s="168">
        <f t="shared" si="85"/>
        <v>2389103003</v>
      </c>
      <c r="L119" s="168">
        <f t="shared" si="84"/>
        <v>500272078</v>
      </c>
      <c r="M119" s="168">
        <f aca="true" t="shared" si="86" ref="M119:N121">M120</f>
        <v>0</v>
      </c>
      <c r="N119" s="168">
        <f t="shared" si="86"/>
        <v>0</v>
      </c>
      <c r="O119" s="168">
        <f aca="true" t="shared" si="87" ref="O119:P121">O120</f>
        <v>500272078</v>
      </c>
      <c r="P119" s="242">
        <f t="shared" si="87"/>
        <v>1888830925</v>
      </c>
    </row>
    <row r="120" spans="1:16" s="113" customFormat="1" ht="17.25" thickBot="1">
      <c r="A120" s="139"/>
      <c r="B120" s="139"/>
      <c r="C120" s="139"/>
      <c r="D120" s="139"/>
      <c r="E120" s="148" t="s">
        <v>127</v>
      </c>
      <c r="F120" s="155">
        <f t="shared" si="84"/>
        <v>2865330000</v>
      </c>
      <c r="G120" s="155">
        <f t="shared" si="84"/>
        <v>0</v>
      </c>
      <c r="H120" s="155">
        <f t="shared" si="84"/>
        <v>2865330000</v>
      </c>
      <c r="I120" s="154">
        <f t="shared" si="84"/>
        <v>600000000</v>
      </c>
      <c r="J120" s="155">
        <f t="shared" si="85"/>
        <v>1789103003</v>
      </c>
      <c r="K120" s="155">
        <f t="shared" si="85"/>
        <v>2389103003</v>
      </c>
      <c r="L120" s="155">
        <f t="shared" si="84"/>
        <v>500272078</v>
      </c>
      <c r="M120" s="155">
        <f t="shared" si="86"/>
        <v>0</v>
      </c>
      <c r="N120" s="155">
        <f t="shared" si="86"/>
        <v>0</v>
      </c>
      <c r="O120" s="155">
        <f t="shared" si="87"/>
        <v>500272078</v>
      </c>
      <c r="P120" s="245">
        <f t="shared" si="87"/>
        <v>1888830925</v>
      </c>
    </row>
    <row r="121" spans="1:16" s="113" customFormat="1" ht="16.5">
      <c r="A121" s="129"/>
      <c r="B121" s="129"/>
      <c r="C121" s="129">
        <v>1</v>
      </c>
      <c r="D121" s="129"/>
      <c r="E121" s="137" t="s">
        <v>191</v>
      </c>
      <c r="F121" s="152">
        <f t="shared" si="84"/>
        <v>2865330000</v>
      </c>
      <c r="G121" s="152">
        <f t="shared" si="84"/>
        <v>0</v>
      </c>
      <c r="H121" s="152">
        <f t="shared" si="84"/>
        <v>2865330000</v>
      </c>
      <c r="I121" s="153">
        <f t="shared" si="84"/>
        <v>600000000</v>
      </c>
      <c r="J121" s="152">
        <f t="shared" si="85"/>
        <v>1789103003</v>
      </c>
      <c r="K121" s="152">
        <f t="shared" si="85"/>
        <v>2389103003</v>
      </c>
      <c r="L121" s="152">
        <f t="shared" si="84"/>
        <v>500272078</v>
      </c>
      <c r="M121" s="152">
        <f t="shared" si="86"/>
        <v>0</v>
      </c>
      <c r="N121" s="152">
        <f t="shared" si="86"/>
        <v>0</v>
      </c>
      <c r="O121" s="152">
        <f t="shared" si="87"/>
        <v>500272078</v>
      </c>
      <c r="P121" s="243">
        <f t="shared" si="87"/>
        <v>1888830925</v>
      </c>
    </row>
    <row r="122" spans="1:16" ht="49.5">
      <c r="A122" s="129"/>
      <c r="B122" s="129"/>
      <c r="C122" s="129"/>
      <c r="D122" s="129">
        <v>1</v>
      </c>
      <c r="E122" s="134" t="s">
        <v>154</v>
      </c>
      <c r="F122" s="152">
        <v>2865330000</v>
      </c>
      <c r="G122" s="152">
        <v>0</v>
      </c>
      <c r="H122" s="152">
        <f>G122+F122</f>
        <v>2865330000</v>
      </c>
      <c r="I122" s="153">
        <v>600000000</v>
      </c>
      <c r="J122" s="152">
        <v>1789103003</v>
      </c>
      <c r="K122" s="152">
        <f>SUM(I122:J122)</f>
        <v>2389103003</v>
      </c>
      <c r="L122" s="152">
        <v>500272078</v>
      </c>
      <c r="M122" s="152">
        <v>0</v>
      </c>
      <c r="N122" s="152">
        <v>0</v>
      </c>
      <c r="O122" s="152">
        <f>SUM(L122:N122)</f>
        <v>500272078</v>
      </c>
      <c r="P122" s="243">
        <f>K122-O122</f>
        <v>1888830925</v>
      </c>
    </row>
    <row r="123" spans="1:16" s="113" customFormat="1" ht="33">
      <c r="A123" s="129"/>
      <c r="B123" s="129">
        <v>7</v>
      </c>
      <c r="C123" s="129"/>
      <c r="D123" s="129"/>
      <c r="E123" s="132" t="s">
        <v>155</v>
      </c>
      <c r="F123" s="168">
        <f aca="true" t="shared" si="88" ref="F123:L124">F124</f>
        <v>350252000</v>
      </c>
      <c r="G123" s="168">
        <f t="shared" si="88"/>
        <v>0</v>
      </c>
      <c r="H123" s="168">
        <f t="shared" si="88"/>
        <v>350252000</v>
      </c>
      <c r="I123" s="169">
        <f t="shared" si="88"/>
        <v>67000000</v>
      </c>
      <c r="J123" s="168">
        <f>J124</f>
        <v>117959111</v>
      </c>
      <c r="K123" s="168">
        <f>K124</f>
        <v>184959111</v>
      </c>
      <c r="L123" s="168">
        <f t="shared" si="88"/>
        <v>175361105</v>
      </c>
      <c r="M123" s="168">
        <f aca="true" t="shared" si="89" ref="M123:P124">M124</f>
        <v>0</v>
      </c>
      <c r="N123" s="168">
        <f t="shared" si="89"/>
        <v>0</v>
      </c>
      <c r="O123" s="168">
        <f t="shared" si="89"/>
        <v>175361105</v>
      </c>
      <c r="P123" s="242">
        <f t="shared" si="89"/>
        <v>9598006</v>
      </c>
    </row>
    <row r="124" spans="1:16" s="113" customFormat="1" ht="16.5">
      <c r="A124" s="129"/>
      <c r="B124" s="129"/>
      <c r="C124" s="129"/>
      <c r="D124" s="129"/>
      <c r="E124" s="133" t="s">
        <v>127</v>
      </c>
      <c r="F124" s="168">
        <f t="shared" si="88"/>
        <v>350252000</v>
      </c>
      <c r="G124" s="168">
        <f t="shared" si="88"/>
        <v>0</v>
      </c>
      <c r="H124" s="168">
        <f t="shared" si="88"/>
        <v>350252000</v>
      </c>
      <c r="I124" s="169">
        <f t="shared" si="88"/>
        <v>67000000</v>
      </c>
      <c r="J124" s="168">
        <f>J125</f>
        <v>117959111</v>
      </c>
      <c r="K124" s="168">
        <f>K125</f>
        <v>184959111</v>
      </c>
      <c r="L124" s="168">
        <f t="shared" si="88"/>
        <v>175361105</v>
      </c>
      <c r="M124" s="168">
        <f t="shared" si="89"/>
        <v>0</v>
      </c>
      <c r="N124" s="168">
        <f t="shared" si="89"/>
        <v>0</v>
      </c>
      <c r="O124" s="168">
        <f t="shared" si="89"/>
        <v>175361105</v>
      </c>
      <c r="P124" s="242">
        <f t="shared" si="89"/>
        <v>9598006</v>
      </c>
    </row>
    <row r="125" spans="1:16" s="113" customFormat="1" ht="16.5">
      <c r="A125" s="129"/>
      <c r="B125" s="129"/>
      <c r="C125" s="129">
        <v>1</v>
      </c>
      <c r="D125" s="129"/>
      <c r="E125" s="137" t="s">
        <v>193</v>
      </c>
      <c r="F125" s="152">
        <f aca="true" t="shared" si="90" ref="F125:L125">SUM(F126:F128)</f>
        <v>350252000</v>
      </c>
      <c r="G125" s="152">
        <f t="shared" si="90"/>
        <v>0</v>
      </c>
      <c r="H125" s="152">
        <f t="shared" si="90"/>
        <v>350252000</v>
      </c>
      <c r="I125" s="153">
        <f t="shared" si="90"/>
        <v>67000000</v>
      </c>
      <c r="J125" s="152">
        <f>SUM(J126:J128)</f>
        <v>117959111</v>
      </c>
      <c r="K125" s="152">
        <f>SUM(K126:K128)</f>
        <v>184959111</v>
      </c>
      <c r="L125" s="152">
        <f t="shared" si="90"/>
        <v>175361105</v>
      </c>
      <c r="M125" s="152">
        <f>SUM(M126:M128)</f>
        <v>0</v>
      </c>
      <c r="N125" s="152">
        <f>SUM(N126:N128)</f>
        <v>0</v>
      </c>
      <c r="O125" s="152">
        <f>SUM(O126:O128)</f>
        <v>175361105</v>
      </c>
      <c r="P125" s="243">
        <f>SUM(P126:P128)</f>
        <v>9598006</v>
      </c>
    </row>
    <row r="126" spans="1:16" ht="35.25" customHeight="1">
      <c r="A126" s="129"/>
      <c r="B126" s="129"/>
      <c r="C126" s="129"/>
      <c r="D126" s="129">
        <v>1</v>
      </c>
      <c r="E126" s="134" t="s">
        <v>156</v>
      </c>
      <c r="F126" s="152">
        <v>160252000</v>
      </c>
      <c r="G126" s="152">
        <v>0</v>
      </c>
      <c r="H126" s="152">
        <f>G126+F126</f>
        <v>160252000</v>
      </c>
      <c r="I126" s="153"/>
      <c r="J126" s="152">
        <v>78957000</v>
      </c>
      <c r="K126" s="152">
        <f>SUM(I126:J126)</f>
        <v>78957000</v>
      </c>
      <c r="L126" s="152">
        <v>78904535</v>
      </c>
      <c r="M126" s="152">
        <v>0</v>
      </c>
      <c r="N126" s="152">
        <v>0</v>
      </c>
      <c r="O126" s="152">
        <f>SUM(L126:N126)</f>
        <v>78904535</v>
      </c>
      <c r="P126" s="243">
        <f>K126-O126</f>
        <v>52465</v>
      </c>
    </row>
    <row r="127" spans="1:16" ht="51" customHeight="1">
      <c r="A127" s="129"/>
      <c r="B127" s="129"/>
      <c r="C127" s="129"/>
      <c r="D127" s="129">
        <v>2</v>
      </c>
      <c r="E127" s="134" t="s">
        <v>344</v>
      </c>
      <c r="F127" s="152">
        <v>95000000</v>
      </c>
      <c r="G127" s="152">
        <v>0</v>
      </c>
      <c r="H127" s="152">
        <f>G127+F127</f>
        <v>95000000</v>
      </c>
      <c r="I127" s="153">
        <v>30000000</v>
      </c>
      <c r="J127" s="152">
        <v>39002000</v>
      </c>
      <c r="K127" s="152">
        <f>SUM(I127:J127)</f>
        <v>69002000</v>
      </c>
      <c r="L127" s="152">
        <v>69002000</v>
      </c>
      <c r="M127" s="152">
        <v>0</v>
      </c>
      <c r="N127" s="152">
        <v>0</v>
      </c>
      <c r="O127" s="152">
        <f>SUM(L127:N127)</f>
        <v>69002000</v>
      </c>
      <c r="P127" s="243">
        <f>K127-O127</f>
        <v>0</v>
      </c>
    </row>
    <row r="128" spans="1:16" ht="49.5">
      <c r="A128" s="129"/>
      <c r="B128" s="129"/>
      <c r="C128" s="129"/>
      <c r="D128" s="129">
        <v>3</v>
      </c>
      <c r="E128" s="134" t="s">
        <v>157</v>
      </c>
      <c r="F128" s="152">
        <v>95000000</v>
      </c>
      <c r="G128" s="152">
        <v>0</v>
      </c>
      <c r="H128" s="152">
        <f>G128+F128</f>
        <v>95000000</v>
      </c>
      <c r="I128" s="153">
        <v>37000000</v>
      </c>
      <c r="J128" s="152">
        <v>111</v>
      </c>
      <c r="K128" s="152">
        <f>SUM(I128:J128)</f>
        <v>37000111</v>
      </c>
      <c r="L128" s="152">
        <v>27454570</v>
      </c>
      <c r="M128" s="152">
        <v>0</v>
      </c>
      <c r="N128" s="152">
        <v>0</v>
      </c>
      <c r="O128" s="152">
        <f>SUM(L128:N128)</f>
        <v>27454570</v>
      </c>
      <c r="P128" s="243">
        <f>K128-O128</f>
        <v>9545541</v>
      </c>
    </row>
    <row r="129" spans="1:16" s="113" customFormat="1" ht="16.5">
      <c r="A129" s="129"/>
      <c r="B129" s="129">
        <v>8</v>
      </c>
      <c r="C129" s="129"/>
      <c r="D129" s="129"/>
      <c r="E129" s="132" t="s">
        <v>158</v>
      </c>
      <c r="F129" s="168">
        <f aca="true" t="shared" si="91" ref="F129:L130">F130</f>
        <v>2116042000</v>
      </c>
      <c r="G129" s="168">
        <f t="shared" si="91"/>
        <v>0</v>
      </c>
      <c r="H129" s="168">
        <f t="shared" si="91"/>
        <v>2116042000</v>
      </c>
      <c r="I129" s="169">
        <f t="shared" si="91"/>
        <v>176537000</v>
      </c>
      <c r="J129" s="168">
        <f>J130</f>
        <v>15963000</v>
      </c>
      <c r="K129" s="168">
        <f>K130</f>
        <v>192500000</v>
      </c>
      <c r="L129" s="168">
        <f t="shared" si="91"/>
        <v>180362985</v>
      </c>
      <c r="M129" s="168">
        <f aca="true" t="shared" si="92" ref="M129:P130">M130</f>
        <v>0</v>
      </c>
      <c r="N129" s="168">
        <f t="shared" si="92"/>
        <v>0</v>
      </c>
      <c r="O129" s="168">
        <f t="shared" si="92"/>
        <v>180362985</v>
      </c>
      <c r="P129" s="242">
        <f t="shared" si="92"/>
        <v>12137015</v>
      </c>
    </row>
    <row r="130" spans="1:16" s="113" customFormat="1" ht="16.5">
      <c r="A130" s="129"/>
      <c r="B130" s="129"/>
      <c r="C130" s="129"/>
      <c r="D130" s="129"/>
      <c r="E130" s="133" t="s">
        <v>127</v>
      </c>
      <c r="F130" s="168">
        <f t="shared" si="91"/>
        <v>2116042000</v>
      </c>
      <c r="G130" s="168">
        <f t="shared" si="91"/>
        <v>0</v>
      </c>
      <c r="H130" s="168">
        <f t="shared" si="91"/>
        <v>2116042000</v>
      </c>
      <c r="I130" s="169">
        <f t="shared" si="91"/>
        <v>176537000</v>
      </c>
      <c r="J130" s="168">
        <f>J131</f>
        <v>15963000</v>
      </c>
      <c r="K130" s="168">
        <f>K131</f>
        <v>192500000</v>
      </c>
      <c r="L130" s="168">
        <f t="shared" si="91"/>
        <v>180362985</v>
      </c>
      <c r="M130" s="168">
        <f t="shared" si="92"/>
        <v>0</v>
      </c>
      <c r="N130" s="168">
        <f t="shared" si="92"/>
        <v>0</v>
      </c>
      <c r="O130" s="168">
        <f t="shared" si="92"/>
        <v>180362985</v>
      </c>
      <c r="P130" s="242">
        <f t="shared" si="92"/>
        <v>12137015</v>
      </c>
    </row>
    <row r="131" spans="1:16" s="113" customFormat="1" ht="33">
      <c r="A131" s="129"/>
      <c r="B131" s="129"/>
      <c r="C131" s="129">
        <v>1</v>
      </c>
      <c r="D131" s="129"/>
      <c r="E131" s="137" t="s">
        <v>192</v>
      </c>
      <c r="F131" s="152">
        <f aca="true" t="shared" si="93" ref="F131:L131">SUM(F132:F133)</f>
        <v>2116042000</v>
      </c>
      <c r="G131" s="152">
        <f t="shared" si="93"/>
        <v>0</v>
      </c>
      <c r="H131" s="152">
        <f t="shared" si="93"/>
        <v>2116042000</v>
      </c>
      <c r="I131" s="153">
        <f t="shared" si="93"/>
        <v>176537000</v>
      </c>
      <c r="J131" s="152">
        <f>SUM(J132:J133)</f>
        <v>15963000</v>
      </c>
      <c r="K131" s="152">
        <f>SUM(K132:K133)</f>
        <v>192500000</v>
      </c>
      <c r="L131" s="152">
        <f t="shared" si="93"/>
        <v>180362985</v>
      </c>
      <c r="M131" s="152">
        <f>SUM(M132:M133)</f>
        <v>0</v>
      </c>
      <c r="N131" s="152">
        <f>SUM(N132:N133)</f>
        <v>0</v>
      </c>
      <c r="O131" s="152">
        <f>SUM(O132:O133)</f>
        <v>180362985</v>
      </c>
      <c r="P131" s="243">
        <f>SUM(P132:P133)</f>
        <v>12137015</v>
      </c>
    </row>
    <row r="132" spans="1:16" ht="33">
      <c r="A132" s="129"/>
      <c r="B132" s="129"/>
      <c r="C132" s="129"/>
      <c r="D132" s="129">
        <v>1</v>
      </c>
      <c r="E132" s="134" t="s">
        <v>159</v>
      </c>
      <c r="F132" s="152">
        <v>1751042000</v>
      </c>
      <c r="G132" s="152">
        <v>0</v>
      </c>
      <c r="H132" s="152">
        <f>G132+F132</f>
        <v>1751042000</v>
      </c>
      <c r="I132" s="153">
        <v>56537000</v>
      </c>
      <c r="J132" s="152">
        <v>15963000</v>
      </c>
      <c r="K132" s="152">
        <f>SUM(I132:J132)</f>
        <v>72500000</v>
      </c>
      <c r="L132" s="152">
        <v>60362985</v>
      </c>
      <c r="M132" s="152">
        <v>0</v>
      </c>
      <c r="N132" s="152">
        <v>0</v>
      </c>
      <c r="O132" s="152">
        <f>SUM(L132:N132)</f>
        <v>60362985</v>
      </c>
      <c r="P132" s="243">
        <f>K132-O132</f>
        <v>12137015</v>
      </c>
    </row>
    <row r="133" spans="1:16" ht="33">
      <c r="A133" s="129"/>
      <c r="B133" s="129"/>
      <c r="C133" s="129"/>
      <c r="D133" s="129">
        <v>2</v>
      </c>
      <c r="E133" s="134" t="s">
        <v>160</v>
      </c>
      <c r="F133" s="152">
        <v>365000000</v>
      </c>
      <c r="G133" s="152">
        <v>0</v>
      </c>
      <c r="H133" s="152">
        <f>G133+F133</f>
        <v>365000000</v>
      </c>
      <c r="I133" s="153">
        <v>120000000</v>
      </c>
      <c r="J133" s="152">
        <v>0</v>
      </c>
      <c r="K133" s="152">
        <f>SUM(I133:J133)</f>
        <v>120000000</v>
      </c>
      <c r="L133" s="152">
        <v>120000000</v>
      </c>
      <c r="M133" s="152">
        <v>0</v>
      </c>
      <c r="N133" s="152">
        <v>0</v>
      </c>
      <c r="O133" s="152">
        <f>SUM(L133:N133)</f>
        <v>120000000</v>
      </c>
      <c r="P133" s="243">
        <f>K133-O133</f>
        <v>0</v>
      </c>
    </row>
    <row r="134" spans="1:16" s="113" customFormat="1" ht="16.5">
      <c r="A134" s="129"/>
      <c r="B134" s="129">
        <v>9</v>
      </c>
      <c r="C134" s="129"/>
      <c r="D134" s="129"/>
      <c r="E134" s="132" t="s">
        <v>161</v>
      </c>
      <c r="F134" s="168">
        <f aca="true" t="shared" si="94" ref="F134:L135">F135</f>
        <v>670006000</v>
      </c>
      <c r="G134" s="168">
        <f t="shared" si="94"/>
        <v>0</v>
      </c>
      <c r="H134" s="168">
        <f t="shared" si="94"/>
        <v>670006000</v>
      </c>
      <c r="I134" s="169">
        <f t="shared" si="94"/>
        <v>347000000</v>
      </c>
      <c r="J134" s="168">
        <f>J135</f>
        <v>198691987</v>
      </c>
      <c r="K134" s="168">
        <f>K135</f>
        <v>545691987</v>
      </c>
      <c r="L134" s="168">
        <f t="shared" si="94"/>
        <v>394998666</v>
      </c>
      <c r="M134" s="168">
        <f aca="true" t="shared" si="95" ref="M134:P135">M135</f>
        <v>0</v>
      </c>
      <c r="N134" s="168">
        <f t="shared" si="95"/>
        <v>0</v>
      </c>
      <c r="O134" s="168">
        <f t="shared" si="95"/>
        <v>394998666</v>
      </c>
      <c r="P134" s="242">
        <f t="shared" si="95"/>
        <v>150693321</v>
      </c>
    </row>
    <row r="135" spans="1:16" s="113" customFormat="1" ht="16.5">
      <c r="A135" s="129"/>
      <c r="B135" s="129"/>
      <c r="C135" s="129"/>
      <c r="D135" s="129"/>
      <c r="E135" s="133" t="s">
        <v>127</v>
      </c>
      <c r="F135" s="168">
        <f t="shared" si="94"/>
        <v>670006000</v>
      </c>
      <c r="G135" s="168">
        <f t="shared" si="94"/>
        <v>0</v>
      </c>
      <c r="H135" s="168">
        <f t="shared" si="94"/>
        <v>670006000</v>
      </c>
      <c r="I135" s="169">
        <f t="shared" si="94"/>
        <v>347000000</v>
      </c>
      <c r="J135" s="168">
        <f>J136</f>
        <v>198691987</v>
      </c>
      <c r="K135" s="168">
        <f>K136</f>
        <v>545691987</v>
      </c>
      <c r="L135" s="168">
        <f t="shared" si="94"/>
        <v>394998666</v>
      </c>
      <c r="M135" s="168">
        <f t="shared" si="95"/>
        <v>0</v>
      </c>
      <c r="N135" s="168">
        <f t="shared" si="95"/>
        <v>0</v>
      </c>
      <c r="O135" s="168">
        <f t="shared" si="95"/>
        <v>394998666</v>
      </c>
      <c r="P135" s="242">
        <f t="shared" si="95"/>
        <v>150693321</v>
      </c>
    </row>
    <row r="136" spans="1:16" s="113" customFormat="1" ht="16.5">
      <c r="A136" s="129"/>
      <c r="B136" s="129"/>
      <c r="C136" s="129">
        <v>1</v>
      </c>
      <c r="D136" s="129"/>
      <c r="E136" s="137" t="s">
        <v>201</v>
      </c>
      <c r="F136" s="152">
        <f aca="true" t="shared" si="96" ref="F136:L136">SUM(F137:F138)</f>
        <v>670006000</v>
      </c>
      <c r="G136" s="152">
        <f t="shared" si="96"/>
        <v>0</v>
      </c>
      <c r="H136" s="152">
        <f t="shared" si="96"/>
        <v>670006000</v>
      </c>
      <c r="I136" s="153">
        <f t="shared" si="96"/>
        <v>347000000</v>
      </c>
      <c r="J136" s="152">
        <f>SUM(J137:J138)</f>
        <v>198691987</v>
      </c>
      <c r="K136" s="152">
        <f>SUM(K137:K138)</f>
        <v>545691987</v>
      </c>
      <c r="L136" s="152">
        <f t="shared" si="96"/>
        <v>394998666</v>
      </c>
      <c r="M136" s="152">
        <f>SUM(M137:M138)</f>
        <v>0</v>
      </c>
      <c r="N136" s="152">
        <f>SUM(N137:N138)</f>
        <v>0</v>
      </c>
      <c r="O136" s="152">
        <f>SUM(O137:O138)</f>
        <v>394998666</v>
      </c>
      <c r="P136" s="243">
        <f>SUM(P137:P138)</f>
        <v>150693321</v>
      </c>
    </row>
    <row r="137" spans="1:16" ht="33">
      <c r="A137" s="129"/>
      <c r="B137" s="129"/>
      <c r="C137" s="129"/>
      <c r="D137" s="129">
        <v>1</v>
      </c>
      <c r="E137" s="134" t="s">
        <v>162</v>
      </c>
      <c r="F137" s="152">
        <v>80006000</v>
      </c>
      <c r="G137" s="152">
        <v>0</v>
      </c>
      <c r="H137" s="152">
        <f>G137+F137</f>
        <v>80006000</v>
      </c>
      <c r="I137" s="153">
        <v>0</v>
      </c>
      <c r="J137" s="152">
        <v>1127300</v>
      </c>
      <c r="K137" s="152">
        <f>SUM(I137:J137)</f>
        <v>1127300</v>
      </c>
      <c r="L137" s="152">
        <v>1108738</v>
      </c>
      <c r="M137" s="152">
        <v>0</v>
      </c>
      <c r="N137" s="152">
        <v>0</v>
      </c>
      <c r="O137" s="152">
        <f>SUM(L137:N137)</f>
        <v>1108738</v>
      </c>
      <c r="P137" s="243">
        <f>K137-O137</f>
        <v>18562</v>
      </c>
    </row>
    <row r="138" spans="1:16" ht="19.5" customHeight="1">
      <c r="A138" s="129"/>
      <c r="B138" s="129"/>
      <c r="C138" s="129"/>
      <c r="D138" s="129">
        <v>2</v>
      </c>
      <c r="E138" s="134" t="s">
        <v>163</v>
      </c>
      <c r="F138" s="152">
        <v>590000000</v>
      </c>
      <c r="G138" s="152">
        <v>0</v>
      </c>
      <c r="H138" s="152">
        <f>G138+F138</f>
        <v>590000000</v>
      </c>
      <c r="I138" s="153">
        <v>347000000</v>
      </c>
      <c r="J138" s="152">
        <v>197564687</v>
      </c>
      <c r="K138" s="152">
        <f>SUM(I138:J138)</f>
        <v>544564687</v>
      </c>
      <c r="L138" s="152">
        <v>393889928</v>
      </c>
      <c r="M138" s="152">
        <v>0</v>
      </c>
      <c r="N138" s="152">
        <v>0</v>
      </c>
      <c r="O138" s="152">
        <f>SUM(L138:N138)</f>
        <v>393889928</v>
      </c>
      <c r="P138" s="243">
        <f>K138-O138</f>
        <v>150674759</v>
      </c>
    </row>
    <row r="139" spans="1:16" s="113" customFormat="1" ht="22.5" customHeight="1">
      <c r="A139" s="129">
        <v>7</v>
      </c>
      <c r="B139" s="129"/>
      <c r="C139" s="129"/>
      <c r="D139" s="129"/>
      <c r="E139" s="130" t="s">
        <v>164</v>
      </c>
      <c r="F139" s="168">
        <f aca="true" t="shared" si="97" ref="F139:L139">F140+F143</f>
        <v>3264892000</v>
      </c>
      <c r="G139" s="168">
        <f t="shared" si="97"/>
        <v>489700000</v>
      </c>
      <c r="H139" s="168">
        <f t="shared" si="97"/>
        <v>3754592000</v>
      </c>
      <c r="I139" s="169">
        <f t="shared" si="97"/>
        <v>2342493000</v>
      </c>
      <c r="J139" s="168">
        <f>J140+J143</f>
        <v>860492128</v>
      </c>
      <c r="K139" s="168">
        <f>K140+K143</f>
        <v>3202985128</v>
      </c>
      <c r="L139" s="168">
        <f t="shared" si="97"/>
        <v>1993827889</v>
      </c>
      <c r="M139" s="168">
        <f>M140+M143</f>
        <v>0</v>
      </c>
      <c r="N139" s="168">
        <f>N140+N143</f>
        <v>0</v>
      </c>
      <c r="O139" s="168">
        <f>O140+O143</f>
        <v>1993827889</v>
      </c>
      <c r="P139" s="242">
        <f>P140+P143</f>
        <v>1209157239</v>
      </c>
    </row>
    <row r="140" spans="1:16" s="113" customFormat="1" ht="22.5" customHeight="1">
      <c r="A140" s="129"/>
      <c r="B140" s="129">
        <v>1</v>
      </c>
      <c r="C140" s="129"/>
      <c r="D140" s="129"/>
      <c r="E140" s="132" t="s">
        <v>165</v>
      </c>
      <c r="F140" s="168">
        <f aca="true" t="shared" si="98" ref="F140:L141">F141</f>
        <v>798863000</v>
      </c>
      <c r="G140" s="168">
        <f t="shared" si="98"/>
        <v>489700000</v>
      </c>
      <c r="H140" s="168">
        <f t="shared" si="98"/>
        <v>1288563000</v>
      </c>
      <c r="I140" s="169">
        <f t="shared" si="98"/>
        <v>698474000</v>
      </c>
      <c r="J140" s="168">
        <f>J141</f>
        <v>58044577</v>
      </c>
      <c r="K140" s="168">
        <f>K141</f>
        <v>756518577</v>
      </c>
      <c r="L140" s="168">
        <f t="shared" si="98"/>
        <v>684118371</v>
      </c>
      <c r="M140" s="168">
        <f aca="true" t="shared" si="99" ref="M140:P141">M141</f>
        <v>0</v>
      </c>
      <c r="N140" s="168">
        <f t="shared" si="99"/>
        <v>0</v>
      </c>
      <c r="O140" s="168">
        <f t="shared" si="99"/>
        <v>684118371</v>
      </c>
      <c r="P140" s="242">
        <f t="shared" si="99"/>
        <v>72400206</v>
      </c>
    </row>
    <row r="141" spans="1:16" s="113" customFormat="1" ht="25.5" customHeight="1">
      <c r="A141" s="129"/>
      <c r="B141" s="129"/>
      <c r="C141" s="129"/>
      <c r="D141" s="129"/>
      <c r="E141" s="133" t="s">
        <v>98</v>
      </c>
      <c r="F141" s="168">
        <f t="shared" si="98"/>
        <v>798863000</v>
      </c>
      <c r="G141" s="168">
        <f t="shared" si="98"/>
        <v>489700000</v>
      </c>
      <c r="H141" s="168">
        <f t="shared" si="98"/>
        <v>1288563000</v>
      </c>
      <c r="I141" s="169">
        <f t="shared" si="98"/>
        <v>698474000</v>
      </c>
      <c r="J141" s="168">
        <f>J142</f>
        <v>58044577</v>
      </c>
      <c r="K141" s="168">
        <f>K142</f>
        <v>756518577</v>
      </c>
      <c r="L141" s="168">
        <f t="shared" si="98"/>
        <v>684118371</v>
      </c>
      <c r="M141" s="168">
        <f t="shared" si="99"/>
        <v>0</v>
      </c>
      <c r="N141" s="168">
        <f t="shared" si="99"/>
        <v>0</v>
      </c>
      <c r="O141" s="168">
        <f t="shared" si="99"/>
        <v>684118371</v>
      </c>
      <c r="P141" s="242">
        <f t="shared" si="99"/>
        <v>72400206</v>
      </c>
    </row>
    <row r="142" spans="1:16" s="113" customFormat="1" ht="33">
      <c r="A142" s="129"/>
      <c r="B142" s="129"/>
      <c r="C142" s="129">
        <v>1</v>
      </c>
      <c r="D142" s="129"/>
      <c r="E142" s="137" t="s">
        <v>192</v>
      </c>
      <c r="F142" s="152">
        <v>798863000</v>
      </c>
      <c r="G142" s="152">
        <v>489700000</v>
      </c>
      <c r="H142" s="152">
        <f>G142+F142</f>
        <v>1288563000</v>
      </c>
      <c r="I142" s="153">
        <v>698474000</v>
      </c>
      <c r="J142" s="152">
        <v>58044577</v>
      </c>
      <c r="K142" s="152">
        <f>SUM(I142:J142)</f>
        <v>756518577</v>
      </c>
      <c r="L142" s="152">
        <v>684118371</v>
      </c>
      <c r="M142" s="152">
        <v>0</v>
      </c>
      <c r="N142" s="152">
        <v>0</v>
      </c>
      <c r="O142" s="152">
        <f>SUM(L142:N142)</f>
        <v>684118371</v>
      </c>
      <c r="P142" s="243">
        <f>K142-O142</f>
        <v>72400206</v>
      </c>
    </row>
    <row r="143" spans="1:16" s="113" customFormat="1" ht="20.25" customHeight="1">
      <c r="A143" s="129"/>
      <c r="B143" s="129">
        <v>2</v>
      </c>
      <c r="C143" s="129"/>
      <c r="D143" s="129"/>
      <c r="E143" s="132" t="s">
        <v>166</v>
      </c>
      <c r="F143" s="168">
        <f aca="true" t="shared" si="100" ref="F143:L144">F144</f>
        <v>2466029000</v>
      </c>
      <c r="G143" s="168">
        <f t="shared" si="100"/>
        <v>0</v>
      </c>
      <c r="H143" s="168">
        <f t="shared" si="100"/>
        <v>2466029000</v>
      </c>
      <c r="I143" s="169">
        <f t="shared" si="100"/>
        <v>1644019000</v>
      </c>
      <c r="J143" s="168">
        <f>J144</f>
        <v>802447551</v>
      </c>
      <c r="K143" s="168">
        <f>K144</f>
        <v>2446466551</v>
      </c>
      <c r="L143" s="168">
        <f t="shared" si="100"/>
        <v>1309709518</v>
      </c>
      <c r="M143" s="168">
        <f aca="true" t="shared" si="101" ref="M143:P144">M144</f>
        <v>0</v>
      </c>
      <c r="N143" s="168">
        <f t="shared" si="101"/>
        <v>0</v>
      </c>
      <c r="O143" s="168">
        <f t="shared" si="101"/>
        <v>1309709518</v>
      </c>
      <c r="P143" s="242">
        <f t="shared" si="101"/>
        <v>1136757033</v>
      </c>
    </row>
    <row r="144" spans="1:16" s="113" customFormat="1" ht="25.5" customHeight="1" thickBot="1">
      <c r="A144" s="139"/>
      <c r="B144" s="139"/>
      <c r="C144" s="139"/>
      <c r="D144" s="139"/>
      <c r="E144" s="148" t="s">
        <v>167</v>
      </c>
      <c r="F144" s="155">
        <f t="shared" si="100"/>
        <v>2466029000</v>
      </c>
      <c r="G144" s="155">
        <f t="shared" si="100"/>
        <v>0</v>
      </c>
      <c r="H144" s="155">
        <f t="shared" si="100"/>
        <v>2466029000</v>
      </c>
      <c r="I144" s="154">
        <f t="shared" si="100"/>
        <v>1644019000</v>
      </c>
      <c r="J144" s="155">
        <f>J145</f>
        <v>802447551</v>
      </c>
      <c r="K144" s="155">
        <f>K145</f>
        <v>2446466551</v>
      </c>
      <c r="L144" s="155">
        <f t="shared" si="100"/>
        <v>1309709518</v>
      </c>
      <c r="M144" s="155">
        <f t="shared" si="101"/>
        <v>0</v>
      </c>
      <c r="N144" s="155">
        <f t="shared" si="101"/>
        <v>0</v>
      </c>
      <c r="O144" s="155">
        <f t="shared" si="101"/>
        <v>1309709518</v>
      </c>
      <c r="P144" s="245">
        <f t="shared" si="101"/>
        <v>1136757033</v>
      </c>
    </row>
    <row r="145" spans="1:16" s="113" customFormat="1" ht="33">
      <c r="A145" s="129"/>
      <c r="B145" s="129"/>
      <c r="C145" s="129">
        <v>1</v>
      </c>
      <c r="D145" s="129"/>
      <c r="E145" s="137" t="s">
        <v>192</v>
      </c>
      <c r="F145" s="152">
        <v>2466029000</v>
      </c>
      <c r="G145" s="152">
        <v>0</v>
      </c>
      <c r="H145" s="152">
        <f>G145+F145</f>
        <v>2466029000</v>
      </c>
      <c r="I145" s="153">
        <v>1644019000</v>
      </c>
      <c r="J145" s="152">
        <v>802447551</v>
      </c>
      <c r="K145" s="152">
        <f>SUM(I145:J145)</f>
        <v>2446466551</v>
      </c>
      <c r="L145" s="152">
        <v>1309709518</v>
      </c>
      <c r="M145" s="152">
        <v>0</v>
      </c>
      <c r="N145" s="152">
        <v>0</v>
      </c>
      <c r="O145" s="152">
        <f>SUM(L145:N145)</f>
        <v>1309709518</v>
      </c>
      <c r="P145" s="243">
        <f>K145-O145</f>
        <v>1136757033</v>
      </c>
    </row>
    <row r="146" spans="1:16" s="113" customFormat="1" ht="16.5">
      <c r="A146" s="129">
        <v>8</v>
      </c>
      <c r="B146" s="129"/>
      <c r="C146" s="129"/>
      <c r="D146" s="129"/>
      <c r="E146" s="130" t="s">
        <v>168</v>
      </c>
      <c r="F146" s="168">
        <f aca="true" t="shared" si="102" ref="F146:L146">F147+F153+F158</f>
        <v>7663808000</v>
      </c>
      <c r="G146" s="168">
        <f t="shared" si="102"/>
        <v>0</v>
      </c>
      <c r="H146" s="168">
        <f t="shared" si="102"/>
        <v>7663808000</v>
      </c>
      <c r="I146" s="169">
        <f t="shared" si="102"/>
        <v>3212292000</v>
      </c>
      <c r="J146" s="168">
        <f>J147+J153+J158</f>
        <v>3137439981</v>
      </c>
      <c r="K146" s="168">
        <f>K147+K153+K158</f>
        <v>6349731981</v>
      </c>
      <c r="L146" s="168">
        <f t="shared" si="102"/>
        <v>4275086524</v>
      </c>
      <c r="M146" s="168">
        <f>M147+M153+M158</f>
        <v>0</v>
      </c>
      <c r="N146" s="168">
        <f>N147+N153+N158</f>
        <v>0</v>
      </c>
      <c r="O146" s="168">
        <f>O147+O153+O158</f>
        <v>4275086524</v>
      </c>
      <c r="P146" s="242">
        <f>P147+P153+P158</f>
        <v>2074645457</v>
      </c>
    </row>
    <row r="147" spans="1:16" s="113" customFormat="1" ht="16.5">
      <c r="A147" s="129"/>
      <c r="B147" s="129">
        <v>1</v>
      </c>
      <c r="C147" s="129"/>
      <c r="D147" s="129"/>
      <c r="E147" s="132" t="s">
        <v>169</v>
      </c>
      <c r="F147" s="168">
        <f aca="true" t="shared" si="103" ref="F147:L147">F148</f>
        <v>1895880000</v>
      </c>
      <c r="G147" s="168">
        <f t="shared" si="103"/>
        <v>0</v>
      </c>
      <c r="H147" s="168">
        <f t="shared" si="103"/>
        <v>1895880000</v>
      </c>
      <c r="I147" s="169">
        <f t="shared" si="103"/>
        <v>85548000</v>
      </c>
      <c r="J147" s="168">
        <f>J148</f>
        <v>589282000</v>
      </c>
      <c r="K147" s="168">
        <f>K148</f>
        <v>674830000</v>
      </c>
      <c r="L147" s="168">
        <f t="shared" si="103"/>
        <v>568987859</v>
      </c>
      <c r="M147" s="168">
        <f>M148</f>
        <v>0</v>
      </c>
      <c r="N147" s="168">
        <f>N148</f>
        <v>0</v>
      </c>
      <c r="O147" s="168">
        <f>O148</f>
        <v>568987859</v>
      </c>
      <c r="P147" s="242">
        <f>P148</f>
        <v>105842141</v>
      </c>
    </row>
    <row r="148" spans="1:16" s="113" customFormat="1" ht="16.5">
      <c r="A148" s="129"/>
      <c r="B148" s="129"/>
      <c r="C148" s="129"/>
      <c r="D148" s="129"/>
      <c r="E148" s="133" t="s">
        <v>170</v>
      </c>
      <c r="F148" s="168">
        <f aca="true" t="shared" si="104" ref="F148:L148">F149+F151+F152</f>
        <v>1895880000</v>
      </c>
      <c r="G148" s="168">
        <f t="shared" si="104"/>
        <v>0</v>
      </c>
      <c r="H148" s="168">
        <f t="shared" si="104"/>
        <v>1895880000</v>
      </c>
      <c r="I148" s="169">
        <f t="shared" si="104"/>
        <v>85548000</v>
      </c>
      <c r="J148" s="168">
        <f>J149+J151+J152</f>
        <v>589282000</v>
      </c>
      <c r="K148" s="168">
        <f>K149+K151+K152</f>
        <v>674830000</v>
      </c>
      <c r="L148" s="168">
        <f t="shared" si="104"/>
        <v>568987859</v>
      </c>
      <c r="M148" s="168">
        <f>M149+M151+M152</f>
        <v>0</v>
      </c>
      <c r="N148" s="168">
        <f>N149+N151+N152</f>
        <v>0</v>
      </c>
      <c r="O148" s="168">
        <f>O149+O151+O152</f>
        <v>568987859</v>
      </c>
      <c r="P148" s="242">
        <f>P149+P151+P152</f>
        <v>105842141</v>
      </c>
    </row>
    <row r="149" spans="1:16" s="113" customFormat="1" ht="33">
      <c r="A149" s="129"/>
      <c r="B149" s="129"/>
      <c r="C149" s="129">
        <v>1</v>
      </c>
      <c r="D149" s="129"/>
      <c r="E149" s="137" t="s">
        <v>192</v>
      </c>
      <c r="F149" s="152">
        <f aca="true" t="shared" si="105" ref="F149:L149">F150</f>
        <v>1770982000</v>
      </c>
      <c r="G149" s="152">
        <f t="shared" si="105"/>
        <v>0</v>
      </c>
      <c r="H149" s="152">
        <f t="shared" si="105"/>
        <v>1770982000</v>
      </c>
      <c r="I149" s="153">
        <f t="shared" si="105"/>
        <v>79979000</v>
      </c>
      <c r="J149" s="152">
        <f>J150</f>
        <v>573728000</v>
      </c>
      <c r="K149" s="152">
        <f>K150</f>
        <v>653707000</v>
      </c>
      <c r="L149" s="152">
        <f t="shared" si="105"/>
        <v>548376213</v>
      </c>
      <c r="M149" s="152">
        <f>M150</f>
        <v>0</v>
      </c>
      <c r="N149" s="152">
        <f>N150</f>
        <v>0</v>
      </c>
      <c r="O149" s="152">
        <f>O150</f>
        <v>548376213</v>
      </c>
      <c r="P149" s="243">
        <f>P150</f>
        <v>105330787</v>
      </c>
    </row>
    <row r="150" spans="1:16" ht="33">
      <c r="A150" s="129"/>
      <c r="B150" s="129"/>
      <c r="C150" s="129"/>
      <c r="D150" s="129">
        <v>1</v>
      </c>
      <c r="E150" s="134" t="s">
        <v>171</v>
      </c>
      <c r="F150" s="152">
        <v>1770982000</v>
      </c>
      <c r="G150" s="152">
        <v>0</v>
      </c>
      <c r="H150" s="152">
        <f>G150+F150</f>
        <v>1770982000</v>
      </c>
      <c r="I150" s="153">
        <v>79979000</v>
      </c>
      <c r="J150" s="152">
        <v>573728000</v>
      </c>
      <c r="K150" s="152">
        <f>SUM(I150:J150)</f>
        <v>653707000</v>
      </c>
      <c r="L150" s="152">
        <v>548376213</v>
      </c>
      <c r="M150" s="152">
        <v>0</v>
      </c>
      <c r="N150" s="152">
        <v>0</v>
      </c>
      <c r="O150" s="152">
        <f>SUM(L150:N150)</f>
        <v>548376213</v>
      </c>
      <c r="P150" s="243">
        <f>K150-O150</f>
        <v>105330787</v>
      </c>
    </row>
    <row r="151" spans="1:16" s="113" customFormat="1" ht="16.5">
      <c r="A151" s="129"/>
      <c r="B151" s="129"/>
      <c r="C151" s="129">
        <v>2</v>
      </c>
      <c r="D151" s="129"/>
      <c r="E151" s="137" t="s">
        <v>201</v>
      </c>
      <c r="F151" s="152">
        <v>31878000</v>
      </c>
      <c r="G151" s="152">
        <v>0</v>
      </c>
      <c r="H151" s="152">
        <f>G151+F151</f>
        <v>31878000</v>
      </c>
      <c r="I151" s="153">
        <v>120000</v>
      </c>
      <c r="J151" s="152">
        <v>0</v>
      </c>
      <c r="K151" s="152">
        <f>SUM(I151:J151)</f>
        <v>120000</v>
      </c>
      <c r="L151" s="152">
        <v>56440</v>
      </c>
      <c r="M151" s="152">
        <v>0</v>
      </c>
      <c r="N151" s="152">
        <v>0</v>
      </c>
      <c r="O151" s="152">
        <f>SUM(L151:N151)</f>
        <v>56440</v>
      </c>
      <c r="P151" s="243">
        <f>K151-O151</f>
        <v>63560</v>
      </c>
    </row>
    <row r="152" spans="1:16" s="113" customFormat="1" ht="16.5">
      <c r="A152" s="129"/>
      <c r="B152" s="129"/>
      <c r="C152" s="129">
        <v>3</v>
      </c>
      <c r="D152" s="129"/>
      <c r="E152" s="137" t="s">
        <v>191</v>
      </c>
      <c r="F152" s="152">
        <v>93020000</v>
      </c>
      <c r="G152" s="152">
        <v>0</v>
      </c>
      <c r="H152" s="152">
        <f>G152+F152</f>
        <v>93020000</v>
      </c>
      <c r="I152" s="153">
        <v>5449000</v>
      </c>
      <c r="J152" s="152">
        <v>15554000</v>
      </c>
      <c r="K152" s="152">
        <f>SUM(I152:J152)</f>
        <v>21003000</v>
      </c>
      <c r="L152" s="152">
        <v>20555206</v>
      </c>
      <c r="M152" s="152">
        <v>0</v>
      </c>
      <c r="N152" s="152">
        <v>0</v>
      </c>
      <c r="O152" s="152">
        <f>SUM(L152:N152)</f>
        <v>20555206</v>
      </c>
      <c r="P152" s="243">
        <f>K152-O152</f>
        <v>447794</v>
      </c>
    </row>
    <row r="153" spans="1:16" s="113" customFormat="1" ht="16.5">
      <c r="A153" s="129"/>
      <c r="B153" s="129">
        <v>2</v>
      </c>
      <c r="C153" s="129"/>
      <c r="D153" s="129"/>
      <c r="E153" s="132" t="s">
        <v>172</v>
      </c>
      <c r="F153" s="168">
        <f aca="true" t="shared" si="106" ref="F153:L154">F154</f>
        <v>5738148000</v>
      </c>
      <c r="G153" s="168">
        <f t="shared" si="106"/>
        <v>0</v>
      </c>
      <c r="H153" s="168">
        <f t="shared" si="106"/>
        <v>5738148000</v>
      </c>
      <c r="I153" s="169">
        <f t="shared" si="106"/>
        <v>3120681000</v>
      </c>
      <c r="J153" s="168">
        <f>J154</f>
        <v>2534370752</v>
      </c>
      <c r="K153" s="168">
        <f>K154</f>
        <v>5655051752</v>
      </c>
      <c r="L153" s="168">
        <f t="shared" si="106"/>
        <v>3686692559</v>
      </c>
      <c r="M153" s="168">
        <f aca="true" t="shared" si="107" ref="M153:P154">M154</f>
        <v>0</v>
      </c>
      <c r="N153" s="168">
        <f t="shared" si="107"/>
        <v>0</v>
      </c>
      <c r="O153" s="168">
        <f t="shared" si="107"/>
        <v>3686692559</v>
      </c>
      <c r="P153" s="242">
        <f t="shared" si="107"/>
        <v>1968359193</v>
      </c>
    </row>
    <row r="154" spans="1:16" s="113" customFormat="1" ht="16.5">
      <c r="A154" s="129"/>
      <c r="B154" s="129"/>
      <c r="C154" s="129"/>
      <c r="D154" s="129"/>
      <c r="E154" s="133" t="s">
        <v>170</v>
      </c>
      <c r="F154" s="168">
        <f t="shared" si="106"/>
        <v>5738148000</v>
      </c>
      <c r="G154" s="168">
        <f t="shared" si="106"/>
        <v>0</v>
      </c>
      <c r="H154" s="168">
        <f t="shared" si="106"/>
        <v>5738148000</v>
      </c>
      <c r="I154" s="169">
        <f t="shared" si="106"/>
        <v>3120681000</v>
      </c>
      <c r="J154" s="168">
        <f>J155</f>
        <v>2534370752</v>
      </c>
      <c r="K154" s="168">
        <f>K155</f>
        <v>5655051752</v>
      </c>
      <c r="L154" s="168">
        <f t="shared" si="106"/>
        <v>3686692559</v>
      </c>
      <c r="M154" s="168">
        <f t="shared" si="107"/>
        <v>0</v>
      </c>
      <c r="N154" s="168">
        <f t="shared" si="107"/>
        <v>0</v>
      </c>
      <c r="O154" s="168">
        <f t="shared" si="107"/>
        <v>3686692559</v>
      </c>
      <c r="P154" s="242">
        <f t="shared" si="107"/>
        <v>1968359193</v>
      </c>
    </row>
    <row r="155" spans="1:16" s="113" customFormat="1" ht="16.5">
      <c r="A155" s="129"/>
      <c r="B155" s="129"/>
      <c r="C155" s="129">
        <v>1</v>
      </c>
      <c r="D155" s="129"/>
      <c r="E155" s="137" t="s">
        <v>193</v>
      </c>
      <c r="F155" s="152">
        <f aca="true" t="shared" si="108" ref="F155:L155">SUM(F156:F157)</f>
        <v>5738148000</v>
      </c>
      <c r="G155" s="152">
        <f t="shared" si="108"/>
        <v>0</v>
      </c>
      <c r="H155" s="152">
        <f t="shared" si="108"/>
        <v>5738148000</v>
      </c>
      <c r="I155" s="153">
        <f t="shared" si="108"/>
        <v>3120681000</v>
      </c>
      <c r="J155" s="152">
        <f>SUM(J156:J157)</f>
        <v>2534370752</v>
      </c>
      <c r="K155" s="152">
        <f>SUM(K156:K157)</f>
        <v>5655051752</v>
      </c>
      <c r="L155" s="152">
        <f t="shared" si="108"/>
        <v>3686692559</v>
      </c>
      <c r="M155" s="152">
        <f>SUM(M156:M157)</f>
        <v>0</v>
      </c>
      <c r="N155" s="152">
        <f>SUM(N156:N157)</f>
        <v>0</v>
      </c>
      <c r="O155" s="152">
        <f>SUM(O156:O157)</f>
        <v>3686692559</v>
      </c>
      <c r="P155" s="243">
        <f>SUM(P156:P157)</f>
        <v>1968359193</v>
      </c>
    </row>
    <row r="156" spans="1:16" ht="33">
      <c r="A156" s="129"/>
      <c r="B156" s="129"/>
      <c r="C156" s="129"/>
      <c r="D156" s="129">
        <v>1</v>
      </c>
      <c r="E156" s="134" t="s">
        <v>173</v>
      </c>
      <c r="F156" s="152">
        <v>5706148000</v>
      </c>
      <c r="G156" s="152">
        <v>0</v>
      </c>
      <c r="H156" s="152">
        <f>G156+F156</f>
        <v>5706148000</v>
      </c>
      <c r="I156" s="153">
        <v>3120681000</v>
      </c>
      <c r="J156" s="152">
        <v>2534370752</v>
      </c>
      <c r="K156" s="152">
        <f>SUM(I156:J156)</f>
        <v>5655051752</v>
      </c>
      <c r="L156" s="152">
        <v>3686692559</v>
      </c>
      <c r="M156" s="152">
        <v>0</v>
      </c>
      <c r="N156" s="152">
        <v>0</v>
      </c>
      <c r="O156" s="152">
        <f>SUM(L156:N156)</f>
        <v>3686692559</v>
      </c>
      <c r="P156" s="243">
        <f>K156-O156</f>
        <v>1968359193</v>
      </c>
    </row>
    <row r="157" spans="1:16" ht="33">
      <c r="A157" s="129"/>
      <c r="B157" s="129"/>
      <c r="C157" s="129"/>
      <c r="D157" s="138">
        <v>2</v>
      </c>
      <c r="E157" s="134" t="s">
        <v>174</v>
      </c>
      <c r="F157" s="152">
        <v>32000000</v>
      </c>
      <c r="G157" s="152">
        <v>0</v>
      </c>
      <c r="H157" s="152">
        <f>G157+F157</f>
        <v>32000000</v>
      </c>
      <c r="I157" s="153">
        <v>0</v>
      </c>
      <c r="J157" s="152">
        <v>0</v>
      </c>
      <c r="K157" s="152">
        <f>SUM(I157:J157)</f>
        <v>0</v>
      </c>
      <c r="L157" s="152">
        <v>0</v>
      </c>
      <c r="M157" s="152">
        <v>0</v>
      </c>
      <c r="N157" s="152">
        <v>0</v>
      </c>
      <c r="O157" s="152">
        <f>SUM(L157:N157)</f>
        <v>0</v>
      </c>
      <c r="P157" s="243">
        <f>K157-O157</f>
        <v>0</v>
      </c>
    </row>
    <row r="158" spans="1:16" s="113" customFormat="1" ht="16.5">
      <c r="A158" s="129"/>
      <c r="B158" s="129">
        <v>3</v>
      </c>
      <c r="C158" s="129"/>
      <c r="D158" s="138"/>
      <c r="E158" s="132" t="s">
        <v>175</v>
      </c>
      <c r="F158" s="168">
        <f aca="true" t="shared" si="109" ref="F158:L159">F159</f>
        <v>29780000</v>
      </c>
      <c r="G158" s="168">
        <f t="shared" si="109"/>
        <v>0</v>
      </c>
      <c r="H158" s="168">
        <f t="shared" si="109"/>
        <v>29780000</v>
      </c>
      <c r="I158" s="169">
        <f t="shared" si="109"/>
        <v>6063000</v>
      </c>
      <c r="J158" s="168">
        <f>J159</f>
        <v>13787229</v>
      </c>
      <c r="K158" s="168">
        <f>K159</f>
        <v>19850229</v>
      </c>
      <c r="L158" s="168">
        <f t="shared" si="109"/>
        <v>19406106</v>
      </c>
      <c r="M158" s="168">
        <f aca="true" t="shared" si="110" ref="M158:P159">M159</f>
        <v>0</v>
      </c>
      <c r="N158" s="168">
        <f t="shared" si="110"/>
        <v>0</v>
      </c>
      <c r="O158" s="168">
        <f t="shared" si="110"/>
        <v>19406106</v>
      </c>
      <c r="P158" s="242">
        <f t="shared" si="110"/>
        <v>444123</v>
      </c>
    </row>
    <row r="159" spans="1:16" s="113" customFormat="1" ht="16.5">
      <c r="A159" s="129"/>
      <c r="B159" s="129"/>
      <c r="C159" s="129"/>
      <c r="D159" s="138"/>
      <c r="E159" s="133" t="s">
        <v>170</v>
      </c>
      <c r="F159" s="168">
        <f t="shared" si="109"/>
        <v>29780000</v>
      </c>
      <c r="G159" s="168">
        <f t="shared" si="109"/>
        <v>0</v>
      </c>
      <c r="H159" s="168">
        <f t="shared" si="109"/>
        <v>29780000</v>
      </c>
      <c r="I159" s="169">
        <f t="shared" si="109"/>
        <v>6063000</v>
      </c>
      <c r="J159" s="168">
        <f>J160</f>
        <v>13787229</v>
      </c>
      <c r="K159" s="168">
        <f>K160</f>
        <v>19850229</v>
      </c>
      <c r="L159" s="168">
        <f t="shared" si="109"/>
        <v>19406106</v>
      </c>
      <c r="M159" s="168">
        <f t="shared" si="110"/>
        <v>0</v>
      </c>
      <c r="N159" s="168">
        <f t="shared" si="110"/>
        <v>0</v>
      </c>
      <c r="O159" s="168">
        <f t="shared" si="110"/>
        <v>19406106</v>
      </c>
      <c r="P159" s="242">
        <f t="shared" si="110"/>
        <v>444123</v>
      </c>
    </row>
    <row r="160" spans="1:16" s="113" customFormat="1" ht="16.5">
      <c r="A160" s="129"/>
      <c r="B160" s="129"/>
      <c r="C160" s="129">
        <v>1</v>
      </c>
      <c r="D160" s="138"/>
      <c r="E160" s="137" t="s">
        <v>191</v>
      </c>
      <c r="F160" s="152">
        <v>29780000</v>
      </c>
      <c r="G160" s="152">
        <v>0</v>
      </c>
      <c r="H160" s="152">
        <f>G160+F160</f>
        <v>29780000</v>
      </c>
      <c r="I160" s="153">
        <v>6063000</v>
      </c>
      <c r="J160" s="152">
        <v>13787229</v>
      </c>
      <c r="K160" s="152">
        <f>SUM(I160:J160)</f>
        <v>19850229</v>
      </c>
      <c r="L160" s="152">
        <v>19406106</v>
      </c>
      <c r="M160" s="152">
        <v>0</v>
      </c>
      <c r="N160" s="152">
        <v>0</v>
      </c>
      <c r="O160" s="152">
        <f>SUM(L160:N160)</f>
        <v>19406106</v>
      </c>
      <c r="P160" s="243">
        <f>K160-O160</f>
        <v>444123</v>
      </c>
    </row>
    <row r="161" spans="1:16" ht="16.5">
      <c r="A161" s="129">
        <v>9</v>
      </c>
      <c r="B161" s="129"/>
      <c r="C161" s="129"/>
      <c r="D161" s="138"/>
      <c r="E161" s="130" t="s">
        <v>176</v>
      </c>
      <c r="F161" s="168">
        <f>3000000000</f>
        <v>3000000000</v>
      </c>
      <c r="G161" s="286">
        <v>-723315000</v>
      </c>
      <c r="H161" s="168">
        <f>G161+F161</f>
        <v>2276685000</v>
      </c>
      <c r="I161" s="169">
        <v>0</v>
      </c>
      <c r="J161" s="168">
        <v>0</v>
      </c>
      <c r="K161" s="168">
        <f>SUM(I161:J161)</f>
        <v>0</v>
      </c>
      <c r="L161" s="168">
        <v>0</v>
      </c>
      <c r="M161" s="168">
        <v>0</v>
      </c>
      <c r="N161" s="168">
        <v>0</v>
      </c>
      <c r="O161" s="168">
        <f>SUM(L161:N161)</f>
        <v>0</v>
      </c>
      <c r="P161" s="242">
        <f>K161-O161</f>
        <v>0</v>
      </c>
    </row>
    <row r="162" spans="1:16" ht="21" customHeight="1">
      <c r="A162" s="129"/>
      <c r="B162" s="129"/>
      <c r="C162" s="129"/>
      <c r="D162" s="129"/>
      <c r="E162" s="130"/>
      <c r="F162" s="152"/>
      <c r="G162" s="152"/>
      <c r="H162" s="152"/>
      <c r="I162" s="153"/>
      <c r="J162" s="152"/>
      <c r="K162" s="152"/>
      <c r="L162" s="152"/>
      <c r="M162" s="152"/>
      <c r="N162" s="152"/>
      <c r="O162" s="152"/>
      <c r="P162" s="243"/>
    </row>
    <row r="163" spans="1:16" ht="21" customHeight="1">
      <c r="A163" s="129"/>
      <c r="B163" s="129"/>
      <c r="C163" s="129"/>
      <c r="D163" s="129"/>
      <c r="E163" s="130"/>
      <c r="F163" s="152"/>
      <c r="G163" s="152"/>
      <c r="H163" s="152"/>
      <c r="I163" s="153"/>
      <c r="J163" s="152"/>
      <c r="K163" s="152"/>
      <c r="L163" s="152"/>
      <c r="M163" s="152"/>
      <c r="N163" s="152"/>
      <c r="O163" s="152"/>
      <c r="P163" s="243"/>
    </row>
    <row r="164" spans="1:16" ht="21" customHeight="1">
      <c r="A164" s="129"/>
      <c r="B164" s="129"/>
      <c r="C164" s="129"/>
      <c r="D164" s="129"/>
      <c r="E164" s="130"/>
      <c r="F164" s="152"/>
      <c r="G164" s="152"/>
      <c r="H164" s="152"/>
      <c r="I164" s="153"/>
      <c r="J164" s="152"/>
      <c r="K164" s="152"/>
      <c r="L164" s="152"/>
      <c r="M164" s="152"/>
      <c r="N164" s="152"/>
      <c r="O164" s="152"/>
      <c r="P164" s="243"/>
    </row>
    <row r="165" spans="1:16" ht="21" customHeight="1">
      <c r="A165" s="129"/>
      <c r="B165" s="129"/>
      <c r="C165" s="129"/>
      <c r="D165" s="129"/>
      <c r="E165" s="130"/>
      <c r="F165" s="152"/>
      <c r="G165" s="152"/>
      <c r="H165" s="152"/>
      <c r="I165" s="153"/>
      <c r="J165" s="152"/>
      <c r="K165" s="152"/>
      <c r="L165" s="152"/>
      <c r="M165" s="152"/>
      <c r="N165" s="152"/>
      <c r="O165" s="152"/>
      <c r="P165" s="243"/>
    </row>
    <row r="166" spans="1:16" ht="21" customHeight="1">
      <c r="A166" s="129"/>
      <c r="B166" s="129"/>
      <c r="C166" s="129"/>
      <c r="D166" s="129"/>
      <c r="E166" s="130"/>
      <c r="F166" s="152"/>
      <c r="G166" s="152"/>
      <c r="H166" s="152"/>
      <c r="I166" s="153"/>
      <c r="J166" s="152"/>
      <c r="K166" s="152"/>
      <c r="L166" s="152"/>
      <c r="M166" s="152"/>
      <c r="N166" s="152"/>
      <c r="O166" s="152"/>
      <c r="P166" s="243"/>
    </row>
    <row r="167" spans="1:16" ht="21" customHeight="1">
      <c r="A167" s="129"/>
      <c r="B167" s="129"/>
      <c r="C167" s="129"/>
      <c r="D167" s="129"/>
      <c r="E167" s="130"/>
      <c r="F167" s="152"/>
      <c r="G167" s="152"/>
      <c r="H167" s="152"/>
      <c r="I167" s="153"/>
      <c r="J167" s="152"/>
      <c r="K167" s="152"/>
      <c r="L167" s="152"/>
      <c r="M167" s="152"/>
      <c r="N167" s="152"/>
      <c r="O167" s="152"/>
      <c r="P167" s="243"/>
    </row>
    <row r="168" spans="1:16" ht="21" customHeight="1">
      <c r="A168" s="129"/>
      <c r="B168" s="129"/>
      <c r="C168" s="129"/>
      <c r="D168" s="129"/>
      <c r="E168" s="130"/>
      <c r="F168" s="152"/>
      <c r="G168" s="152"/>
      <c r="H168" s="152"/>
      <c r="I168" s="153"/>
      <c r="J168" s="152"/>
      <c r="K168" s="152"/>
      <c r="L168" s="152"/>
      <c r="M168" s="152"/>
      <c r="N168" s="152"/>
      <c r="O168" s="152"/>
      <c r="P168" s="243"/>
    </row>
    <row r="169" spans="1:16" ht="21" customHeight="1">
      <c r="A169" s="129"/>
      <c r="B169" s="129"/>
      <c r="C169" s="129"/>
      <c r="D169" s="129"/>
      <c r="E169" s="130"/>
      <c r="F169" s="152"/>
      <c r="G169" s="152"/>
      <c r="H169" s="152"/>
      <c r="I169" s="153"/>
      <c r="J169" s="152"/>
      <c r="K169" s="152"/>
      <c r="L169" s="152"/>
      <c r="M169" s="152"/>
      <c r="N169" s="152"/>
      <c r="O169" s="152"/>
      <c r="P169" s="243"/>
    </row>
    <row r="170" spans="1:16" ht="21" customHeight="1">
      <c r="A170" s="129"/>
      <c r="B170" s="129"/>
      <c r="C170" s="129"/>
      <c r="D170" s="129"/>
      <c r="E170" s="130"/>
      <c r="F170" s="152"/>
      <c r="G170" s="152"/>
      <c r="H170" s="152"/>
      <c r="I170" s="153"/>
      <c r="J170" s="152"/>
      <c r="K170" s="152"/>
      <c r="L170" s="152"/>
      <c r="M170" s="152"/>
      <c r="N170" s="152"/>
      <c r="O170" s="152"/>
      <c r="P170" s="243"/>
    </row>
    <row r="171" spans="1:16" ht="27" customHeight="1">
      <c r="A171" s="129"/>
      <c r="B171" s="129"/>
      <c r="C171" s="129"/>
      <c r="D171" s="129"/>
      <c r="E171" s="130"/>
      <c r="F171" s="152"/>
      <c r="G171" s="152"/>
      <c r="H171" s="152"/>
      <c r="I171" s="153"/>
      <c r="J171" s="152"/>
      <c r="K171" s="152"/>
      <c r="L171" s="152"/>
      <c r="M171" s="152"/>
      <c r="N171" s="152"/>
      <c r="O171" s="152"/>
      <c r="P171" s="243"/>
    </row>
    <row r="172" spans="1:16" ht="21" customHeight="1">
      <c r="A172" s="129"/>
      <c r="B172" s="129"/>
      <c r="C172" s="129"/>
      <c r="D172" s="129"/>
      <c r="E172" s="130"/>
      <c r="F172" s="152"/>
      <c r="G172" s="152"/>
      <c r="H172" s="152"/>
      <c r="I172" s="153"/>
      <c r="J172" s="152"/>
      <c r="K172" s="152"/>
      <c r="L172" s="152"/>
      <c r="M172" s="152"/>
      <c r="N172" s="152"/>
      <c r="O172" s="152"/>
      <c r="P172" s="243"/>
    </row>
    <row r="173" spans="1:16" ht="21" customHeight="1">
      <c r="A173" s="129"/>
      <c r="B173" s="129"/>
      <c r="C173" s="129"/>
      <c r="D173" s="129"/>
      <c r="E173" s="130"/>
      <c r="F173" s="152"/>
      <c r="G173" s="152"/>
      <c r="H173" s="152"/>
      <c r="I173" s="153"/>
      <c r="J173" s="152"/>
      <c r="K173" s="152"/>
      <c r="L173" s="152"/>
      <c r="M173" s="152"/>
      <c r="N173" s="152"/>
      <c r="O173" s="152"/>
      <c r="P173" s="243"/>
    </row>
    <row r="174" spans="1:16" ht="3" customHeight="1" thickBot="1">
      <c r="A174" s="139"/>
      <c r="B174" s="139"/>
      <c r="C174" s="139"/>
      <c r="D174" s="139"/>
      <c r="E174" s="140"/>
      <c r="F174" s="150"/>
      <c r="G174" s="150"/>
      <c r="H174" s="150"/>
      <c r="I174" s="151"/>
      <c r="J174" s="150"/>
      <c r="K174" s="155">
        <f>SUM(I174:J174)</f>
        <v>0</v>
      </c>
      <c r="L174" s="150"/>
      <c r="M174" s="150"/>
      <c r="N174" s="150"/>
      <c r="O174" s="155"/>
      <c r="P174" s="154"/>
    </row>
    <row r="175" spans="1:16" s="118" customFormat="1" ht="24.75" customHeight="1">
      <c r="A175" s="263" t="s">
        <v>346</v>
      </c>
      <c r="B175" s="264"/>
      <c r="C175" s="264"/>
      <c r="D175" s="264"/>
      <c r="E175" s="264"/>
      <c r="F175" s="264"/>
      <c r="G175" s="264"/>
      <c r="H175" s="264"/>
      <c r="I175" s="264"/>
      <c r="J175" s="264"/>
      <c r="K175" s="264"/>
      <c r="L175" s="264"/>
      <c r="M175" s="264"/>
      <c r="N175" s="264"/>
      <c r="O175" s="264"/>
      <c r="P175" s="264"/>
    </row>
    <row r="176" spans="1:16" ht="16.5">
      <c r="A176" s="118"/>
      <c r="B176" s="118"/>
      <c r="C176" s="118"/>
      <c r="D176" s="118"/>
      <c r="E176" s="118"/>
      <c r="F176" s="118"/>
      <c r="G176" s="118"/>
      <c r="H176" s="118"/>
      <c r="I176" s="118"/>
      <c r="J176" s="180"/>
      <c r="K176" s="118"/>
      <c r="L176" s="118"/>
      <c r="M176" s="118"/>
      <c r="N176" s="118"/>
      <c r="O176" s="118"/>
      <c r="P176" s="118"/>
    </row>
    <row r="177" spans="6:16" ht="16.5">
      <c r="F177" s="135"/>
      <c r="G177" s="135"/>
      <c r="H177" s="135"/>
      <c r="I177" s="135"/>
      <c r="J177" s="182"/>
      <c r="K177" s="135"/>
      <c r="L177" s="135"/>
      <c r="M177" s="135"/>
      <c r="N177" s="135"/>
      <c r="O177" s="135"/>
      <c r="P177" s="135"/>
    </row>
    <row r="178" spans="6:16" ht="16.5">
      <c r="F178" s="135"/>
      <c r="G178" s="135"/>
      <c r="H178" s="135"/>
      <c r="I178" s="135"/>
      <c r="J178" s="182"/>
      <c r="K178" s="135"/>
      <c r="L178" s="135"/>
      <c r="M178" s="135"/>
      <c r="N178" s="135"/>
      <c r="O178" s="135"/>
      <c r="P178" s="135"/>
    </row>
    <row r="179" spans="6:16" ht="16.5">
      <c r="F179" s="135"/>
      <c r="G179" s="135"/>
      <c r="H179" s="135"/>
      <c r="I179" s="135"/>
      <c r="J179" s="182"/>
      <c r="K179" s="135"/>
      <c r="L179" s="135"/>
      <c r="M179" s="135"/>
      <c r="N179" s="135"/>
      <c r="O179" s="135"/>
      <c r="P179" s="135"/>
    </row>
    <row r="180" spans="6:16" ht="16.5">
      <c r="F180" s="135"/>
      <c r="G180" s="135"/>
      <c r="H180" s="135"/>
      <c r="I180" s="135"/>
      <c r="J180" s="182"/>
      <c r="K180" s="135"/>
      <c r="L180" s="135"/>
      <c r="M180" s="135"/>
      <c r="N180" s="135"/>
      <c r="O180" s="135"/>
      <c r="P180" s="135"/>
    </row>
    <row r="181" spans="6:16" ht="16.5">
      <c r="F181" s="135"/>
      <c r="G181" s="135"/>
      <c r="H181" s="135"/>
      <c r="I181" s="135"/>
      <c r="J181" s="182"/>
      <c r="K181" s="135"/>
      <c r="L181" s="135"/>
      <c r="M181" s="135"/>
      <c r="N181" s="135"/>
      <c r="O181" s="135"/>
      <c r="P181" s="135"/>
    </row>
    <row r="182" spans="6:16" ht="16.5">
      <c r="F182" s="135"/>
      <c r="G182" s="135"/>
      <c r="H182" s="135"/>
      <c r="I182" s="135"/>
      <c r="J182" s="182"/>
      <c r="K182" s="135"/>
      <c r="L182" s="135"/>
      <c r="M182" s="135"/>
      <c r="N182" s="135"/>
      <c r="O182" s="135"/>
      <c r="P182" s="135"/>
    </row>
    <row r="183" spans="6:16" ht="16.5">
      <c r="F183" s="135"/>
      <c r="G183" s="135"/>
      <c r="H183" s="135"/>
      <c r="I183" s="135"/>
      <c r="J183" s="182"/>
      <c r="K183" s="135"/>
      <c r="L183" s="135"/>
      <c r="M183" s="135"/>
      <c r="N183" s="135"/>
      <c r="O183" s="135"/>
      <c r="P183" s="135"/>
    </row>
    <row r="184" spans="6:16" ht="16.5">
      <c r="F184" s="135"/>
      <c r="G184" s="135"/>
      <c r="H184" s="135"/>
      <c r="I184" s="135"/>
      <c r="J184" s="182"/>
      <c r="K184" s="135"/>
      <c r="L184" s="135"/>
      <c r="M184" s="135"/>
      <c r="N184" s="135"/>
      <c r="O184" s="135"/>
      <c r="P184" s="135"/>
    </row>
    <row r="185" spans="6:16" ht="16.5">
      <c r="F185" s="135"/>
      <c r="G185" s="135"/>
      <c r="H185" s="135"/>
      <c r="I185" s="135"/>
      <c r="J185" s="182"/>
      <c r="K185" s="135"/>
      <c r="L185" s="135"/>
      <c r="M185" s="135"/>
      <c r="N185" s="135"/>
      <c r="O185" s="135"/>
      <c r="P185" s="135"/>
    </row>
    <row r="186" spans="6:16" ht="16.5">
      <c r="F186" s="135"/>
      <c r="G186" s="135"/>
      <c r="H186" s="135"/>
      <c r="I186" s="135"/>
      <c r="J186" s="182"/>
      <c r="K186" s="135"/>
      <c r="L186" s="135"/>
      <c r="M186" s="135"/>
      <c r="N186" s="135"/>
      <c r="O186" s="135"/>
      <c r="P186" s="135"/>
    </row>
    <row r="187" spans="6:16" ht="16.5">
      <c r="F187" s="135"/>
      <c r="G187" s="135"/>
      <c r="H187" s="135"/>
      <c r="I187" s="135"/>
      <c r="J187" s="182"/>
      <c r="K187" s="135"/>
      <c r="L187" s="135"/>
      <c r="M187" s="135"/>
      <c r="N187" s="135"/>
      <c r="O187" s="135"/>
      <c r="P187" s="135"/>
    </row>
    <row r="188" spans="6:16" ht="16.5">
      <c r="F188" s="135"/>
      <c r="G188" s="135"/>
      <c r="H188" s="135"/>
      <c r="I188" s="135"/>
      <c r="J188" s="182"/>
      <c r="K188" s="135"/>
      <c r="L188" s="135"/>
      <c r="M188" s="135"/>
      <c r="N188" s="135"/>
      <c r="O188" s="135"/>
      <c r="P188" s="135"/>
    </row>
    <row r="189" spans="6:16" ht="16.5">
      <c r="F189" s="135"/>
      <c r="G189" s="135"/>
      <c r="H189" s="135"/>
      <c r="I189" s="135"/>
      <c r="J189" s="182"/>
      <c r="K189" s="135"/>
      <c r="L189" s="135"/>
      <c r="M189" s="135"/>
      <c r="N189" s="135"/>
      <c r="O189" s="135"/>
      <c r="P189" s="135"/>
    </row>
    <row r="190" spans="6:16" ht="16.5">
      <c r="F190" s="135"/>
      <c r="G190" s="135"/>
      <c r="H190" s="135"/>
      <c r="I190" s="135"/>
      <c r="J190" s="182"/>
      <c r="K190" s="135"/>
      <c r="L190" s="135"/>
      <c r="M190" s="135"/>
      <c r="N190" s="135"/>
      <c r="O190" s="135"/>
      <c r="P190" s="135"/>
    </row>
    <row r="191" spans="6:16" ht="16.5">
      <c r="F191" s="135"/>
      <c r="G191" s="135"/>
      <c r="H191" s="135"/>
      <c r="I191" s="135"/>
      <c r="J191" s="182"/>
      <c r="K191" s="135"/>
      <c r="L191" s="135"/>
      <c r="M191" s="135"/>
      <c r="N191" s="135"/>
      <c r="O191" s="135"/>
      <c r="P191" s="135"/>
    </row>
    <row r="192" spans="6:16" ht="16.5">
      <c r="F192" s="135"/>
      <c r="G192" s="135"/>
      <c r="H192" s="135"/>
      <c r="I192" s="135"/>
      <c r="J192" s="182"/>
      <c r="K192" s="135"/>
      <c r="L192" s="135"/>
      <c r="M192" s="135"/>
      <c r="N192" s="135"/>
      <c r="O192" s="135"/>
      <c r="P192" s="135"/>
    </row>
    <row r="193" spans="6:16" ht="16.5">
      <c r="F193" s="135"/>
      <c r="G193" s="135"/>
      <c r="H193" s="135"/>
      <c r="I193" s="135"/>
      <c r="J193" s="182"/>
      <c r="K193" s="135"/>
      <c r="L193" s="135"/>
      <c r="M193" s="135"/>
      <c r="N193" s="135"/>
      <c r="O193" s="135"/>
      <c r="P193" s="135"/>
    </row>
    <row r="194" spans="6:16" ht="16.5">
      <c r="F194" s="135"/>
      <c r="G194" s="135"/>
      <c r="H194" s="135"/>
      <c r="I194" s="135"/>
      <c r="J194" s="182"/>
      <c r="K194" s="135"/>
      <c r="L194" s="135"/>
      <c r="M194" s="135"/>
      <c r="N194" s="135"/>
      <c r="O194" s="135"/>
      <c r="P194" s="135"/>
    </row>
    <row r="195" spans="6:16" ht="16.5">
      <c r="F195" s="135"/>
      <c r="G195" s="135"/>
      <c r="H195" s="135"/>
      <c r="I195" s="135"/>
      <c r="J195" s="182"/>
      <c r="K195" s="135"/>
      <c r="L195" s="135"/>
      <c r="M195" s="135"/>
      <c r="N195" s="135"/>
      <c r="O195" s="135"/>
      <c r="P195" s="135"/>
    </row>
    <row r="196" spans="9:16" ht="16.5">
      <c r="I196" s="135"/>
      <c r="J196" s="182"/>
      <c r="K196" s="135"/>
      <c r="L196" s="135"/>
      <c r="M196" s="135"/>
      <c r="N196" s="135"/>
      <c r="O196" s="135"/>
      <c r="P196" s="135"/>
    </row>
    <row r="197" spans="9:16" ht="16.5">
      <c r="I197" s="135"/>
      <c r="J197" s="182"/>
      <c r="K197" s="135"/>
      <c r="L197" s="135"/>
      <c r="M197" s="135"/>
      <c r="N197" s="135"/>
      <c r="O197" s="135"/>
      <c r="P197" s="135"/>
    </row>
  </sheetData>
  <sheetProtection/>
  <mergeCells count="5">
    <mergeCell ref="A175:P175"/>
    <mergeCell ref="F4:H4"/>
    <mergeCell ref="P4:P5"/>
    <mergeCell ref="L4:O4"/>
    <mergeCell ref="J4:K4"/>
  </mergeCells>
  <printOptions horizontalCentered="1"/>
  <pageMargins left="0.4724409448818898" right="0.24" top="0.7874015748031497" bottom="0.9055118110236221" header="0.5118110236220472" footer="0.5118110236220472"/>
  <pageSetup horizontalDpi="600" verticalDpi="600" orientation="portrait" pageOrder="overThenDown" paperSize="9" scale="96" r:id="rId2"/>
  <rowBreaks count="1" manualBreakCount="1">
    <brk id="120" max="15" man="1"/>
  </rowBreaks>
  <colBreaks count="1" manualBreakCount="1">
    <brk id="9" max="17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1"/>
  <sheetViews>
    <sheetView showGridLines="0" zoomScaleSheetLayoutView="75" workbookViewId="0" topLeftCell="A1">
      <pane xSplit="5" ySplit="5" topLeftCell="F6" activePane="bottomRight" state="frozen"/>
      <selection pane="topLeft" activeCell="P8" sqref="P8"/>
      <selection pane="topRight" activeCell="P8" sqref="P8"/>
      <selection pane="bottomLeft" activeCell="P8" sqref="P8"/>
      <selection pane="bottomRight" activeCell="G11" sqref="G11"/>
    </sheetView>
  </sheetViews>
  <sheetFormatPr defaultColWidth="9.00390625" defaultRowHeight="15.75"/>
  <cols>
    <col min="1" max="4" width="2.375" style="109" customWidth="1"/>
    <col min="5" max="5" width="20.875" style="109" customWidth="1"/>
    <col min="6" max="6" width="16.625" style="109" customWidth="1"/>
    <col min="7" max="7" width="13.75390625" style="109" customWidth="1"/>
    <col min="8" max="8" width="16.625" style="109" customWidth="1"/>
    <col min="9" max="9" width="15.75390625" style="109" customWidth="1"/>
    <col min="10" max="10" width="16.625" style="109" customWidth="1"/>
    <col min="11" max="12" width="15.625" style="109" customWidth="1"/>
    <col min="13" max="14" width="17.625" style="109" customWidth="1"/>
    <col min="15" max="16384" width="9.00390625" style="109" customWidth="1"/>
  </cols>
  <sheetData>
    <row r="1" spans="1:14" ht="24.75" customHeight="1">
      <c r="A1" s="105"/>
      <c r="B1" s="106"/>
      <c r="C1" s="107"/>
      <c r="D1" s="108"/>
      <c r="E1" s="108"/>
      <c r="F1" s="107"/>
      <c r="H1" s="110"/>
      <c r="I1" s="111" t="s">
        <v>202</v>
      </c>
      <c r="J1" s="112" t="s">
        <v>203</v>
      </c>
      <c r="K1" s="112"/>
      <c r="L1" s="112"/>
      <c r="M1" s="112"/>
      <c r="N1" s="107"/>
    </row>
    <row r="2" spans="1:14" ht="24.75" customHeight="1">
      <c r="A2" s="105"/>
      <c r="B2" s="114"/>
      <c r="C2" s="114"/>
      <c r="D2" s="114"/>
      <c r="E2" s="108"/>
      <c r="F2" s="107"/>
      <c r="G2" s="107"/>
      <c r="H2" s="111"/>
      <c r="I2" s="111" t="s">
        <v>8</v>
      </c>
      <c r="J2" s="115" t="s">
        <v>7</v>
      </c>
      <c r="K2" s="115"/>
      <c r="L2" s="115"/>
      <c r="M2" s="115"/>
      <c r="N2" s="107"/>
    </row>
    <row r="3" spans="1:14" s="118" customFormat="1" ht="21.75" customHeight="1" thickBot="1">
      <c r="A3" s="116"/>
      <c r="B3" s="116"/>
      <c r="C3" s="116"/>
      <c r="D3" s="116"/>
      <c r="E3" s="117"/>
      <c r="F3" s="116"/>
      <c r="H3" s="119"/>
      <c r="I3" s="119" t="s">
        <v>311</v>
      </c>
      <c r="J3" s="118" t="s">
        <v>326</v>
      </c>
      <c r="N3" s="119" t="s">
        <v>204</v>
      </c>
    </row>
    <row r="4" spans="1:14" s="118" customFormat="1" ht="23.25" customHeight="1">
      <c r="A4" s="120" t="s">
        <v>205</v>
      </c>
      <c r="B4" s="120"/>
      <c r="C4" s="120"/>
      <c r="D4" s="120"/>
      <c r="E4" s="121"/>
      <c r="F4" s="265" t="s">
        <v>206</v>
      </c>
      <c r="G4" s="266"/>
      <c r="H4" s="267"/>
      <c r="I4" s="276" t="s">
        <v>304</v>
      </c>
      <c r="J4" s="278" t="s">
        <v>305</v>
      </c>
      <c r="K4" s="276" t="s">
        <v>306</v>
      </c>
      <c r="L4" s="276" t="s">
        <v>307</v>
      </c>
      <c r="M4" s="280" t="s">
        <v>207</v>
      </c>
      <c r="N4" s="275" t="s">
        <v>22</v>
      </c>
    </row>
    <row r="5" spans="1:14" s="118" customFormat="1" ht="33" customHeight="1">
      <c r="A5" s="122" t="s">
        <v>1</v>
      </c>
      <c r="B5" s="122" t="s">
        <v>2</v>
      </c>
      <c r="C5" s="122" t="s">
        <v>3</v>
      </c>
      <c r="D5" s="122" t="s">
        <v>4</v>
      </c>
      <c r="E5" s="123" t="s">
        <v>208</v>
      </c>
      <c r="F5" s="124" t="s">
        <v>30</v>
      </c>
      <c r="G5" s="187" t="s">
        <v>323</v>
      </c>
      <c r="H5" s="125" t="s">
        <v>209</v>
      </c>
      <c r="I5" s="277"/>
      <c r="J5" s="279"/>
      <c r="K5" s="277"/>
      <c r="L5" s="277"/>
      <c r="M5" s="281"/>
      <c r="N5" s="269"/>
    </row>
    <row r="6" spans="1:14" s="128" customFormat="1" ht="20.25" customHeight="1">
      <c r="A6" s="126"/>
      <c r="B6" s="126"/>
      <c r="C6" s="126"/>
      <c r="D6" s="126" t="s">
        <v>5</v>
      </c>
      <c r="E6" s="127" t="s">
        <v>6</v>
      </c>
      <c r="F6" s="170">
        <f aca="true" t="shared" si="0" ref="F6:N6">F7+F28+F60+F64+F79+F93+F139+F146+F161</f>
        <v>116508241000</v>
      </c>
      <c r="G6" s="170">
        <f t="shared" si="0"/>
        <v>0</v>
      </c>
      <c r="H6" s="170">
        <f t="shared" si="0"/>
        <v>116508241000</v>
      </c>
      <c r="I6" s="171">
        <f>I7+I28+I60+I64+I79+I93+I139+I146+I161</f>
        <v>75820483675</v>
      </c>
      <c r="J6" s="170">
        <f t="shared" si="0"/>
        <v>49041335064</v>
      </c>
      <c r="K6" s="171">
        <f t="shared" si="0"/>
        <v>0</v>
      </c>
      <c r="L6" s="171">
        <f t="shared" si="0"/>
        <v>0</v>
      </c>
      <c r="M6" s="171">
        <f t="shared" si="0"/>
        <v>26779148611</v>
      </c>
      <c r="N6" s="246">
        <f t="shared" si="0"/>
        <v>40687757325</v>
      </c>
    </row>
    <row r="7" spans="1:14" s="131" customFormat="1" ht="21" customHeight="1">
      <c r="A7" s="129">
        <v>1</v>
      </c>
      <c r="B7" s="129"/>
      <c r="C7" s="129"/>
      <c r="D7" s="129"/>
      <c r="E7" s="142" t="s">
        <v>210</v>
      </c>
      <c r="F7" s="170">
        <f aca="true" t="shared" si="1" ref="F7:N7">F8+F11+F20+F25</f>
        <v>8974508000</v>
      </c>
      <c r="G7" s="170">
        <f t="shared" si="1"/>
        <v>0</v>
      </c>
      <c r="H7" s="170">
        <f t="shared" si="1"/>
        <v>8974508000</v>
      </c>
      <c r="I7" s="171">
        <f>I8+I11+I20+I25</f>
        <v>3285506000</v>
      </c>
      <c r="J7" s="170">
        <f t="shared" si="1"/>
        <v>1528021466</v>
      </c>
      <c r="K7" s="171">
        <f t="shared" si="1"/>
        <v>0</v>
      </c>
      <c r="L7" s="171">
        <f t="shared" si="1"/>
        <v>0</v>
      </c>
      <c r="M7" s="171">
        <f t="shared" si="1"/>
        <v>1757484534</v>
      </c>
      <c r="N7" s="246">
        <f t="shared" si="1"/>
        <v>5689002000</v>
      </c>
    </row>
    <row r="8" spans="1:14" s="131" customFormat="1" ht="18.75" customHeight="1">
      <c r="A8" s="129"/>
      <c r="B8" s="129">
        <v>1</v>
      </c>
      <c r="C8" s="129"/>
      <c r="D8" s="129"/>
      <c r="E8" s="143" t="s">
        <v>211</v>
      </c>
      <c r="F8" s="170">
        <f aca="true" t="shared" si="2" ref="F8:N9">F9</f>
        <v>882235000</v>
      </c>
      <c r="G8" s="170">
        <f t="shared" si="2"/>
        <v>0</v>
      </c>
      <c r="H8" s="170">
        <f t="shared" si="2"/>
        <v>882235000</v>
      </c>
      <c r="I8" s="171">
        <f t="shared" si="2"/>
        <v>161781000</v>
      </c>
      <c r="J8" s="170">
        <f t="shared" si="2"/>
        <v>110974924</v>
      </c>
      <c r="K8" s="171">
        <f t="shared" si="2"/>
        <v>0</v>
      </c>
      <c r="L8" s="171">
        <f t="shared" si="2"/>
        <v>0</v>
      </c>
      <c r="M8" s="171">
        <f t="shared" si="2"/>
        <v>50806076</v>
      </c>
      <c r="N8" s="246">
        <f t="shared" si="2"/>
        <v>720454000</v>
      </c>
    </row>
    <row r="9" spans="1:14" s="131" customFormat="1" ht="18" customHeight="1">
      <c r="A9" s="129"/>
      <c r="B9" s="129"/>
      <c r="C9" s="129"/>
      <c r="D9" s="129"/>
      <c r="E9" s="144" t="s">
        <v>212</v>
      </c>
      <c r="F9" s="170">
        <f t="shared" si="2"/>
        <v>882235000</v>
      </c>
      <c r="G9" s="170">
        <f t="shared" si="2"/>
        <v>0</v>
      </c>
      <c r="H9" s="170">
        <f t="shared" si="2"/>
        <v>882235000</v>
      </c>
      <c r="I9" s="171">
        <f t="shared" si="2"/>
        <v>161781000</v>
      </c>
      <c r="J9" s="170">
        <f t="shared" si="2"/>
        <v>110974924</v>
      </c>
      <c r="K9" s="171">
        <f t="shared" si="2"/>
        <v>0</v>
      </c>
      <c r="L9" s="171">
        <f t="shared" si="2"/>
        <v>0</v>
      </c>
      <c r="M9" s="171">
        <f t="shared" si="2"/>
        <v>50806076</v>
      </c>
      <c r="N9" s="246">
        <f t="shared" si="2"/>
        <v>720454000</v>
      </c>
    </row>
    <row r="10" spans="1:14" s="131" customFormat="1" ht="33" customHeight="1">
      <c r="A10" s="129"/>
      <c r="B10" s="129"/>
      <c r="C10" s="129">
        <v>1</v>
      </c>
      <c r="D10" s="129"/>
      <c r="E10" s="145" t="s">
        <v>213</v>
      </c>
      <c r="F10" s="172">
        <v>882235000</v>
      </c>
      <c r="G10" s="172">
        <v>0</v>
      </c>
      <c r="H10" s="172">
        <f>G10+F10</f>
        <v>882235000</v>
      </c>
      <c r="I10" s="173">
        <v>161781000</v>
      </c>
      <c r="J10" s="172">
        <v>110974924</v>
      </c>
      <c r="K10" s="172">
        <v>0</v>
      </c>
      <c r="L10" s="172">
        <v>0</v>
      </c>
      <c r="M10" s="172">
        <f>I10-J10-K10-L10</f>
        <v>50806076</v>
      </c>
      <c r="N10" s="247">
        <f>H10-I10</f>
        <v>720454000</v>
      </c>
    </row>
    <row r="11" spans="1:14" s="131" customFormat="1" ht="34.5" customHeight="1">
      <c r="A11" s="129"/>
      <c r="B11" s="129">
        <v>2</v>
      </c>
      <c r="C11" s="129"/>
      <c r="D11" s="129"/>
      <c r="E11" s="132" t="s">
        <v>214</v>
      </c>
      <c r="F11" s="170">
        <f aca="true" t="shared" si="3" ref="F11:N11">F12</f>
        <v>470500000</v>
      </c>
      <c r="G11" s="170">
        <f>G12</f>
        <v>0</v>
      </c>
      <c r="H11" s="170">
        <f t="shared" si="3"/>
        <v>470500000</v>
      </c>
      <c r="I11" s="171">
        <f t="shared" si="3"/>
        <v>255000000</v>
      </c>
      <c r="J11" s="170">
        <f t="shared" si="3"/>
        <v>215717066</v>
      </c>
      <c r="K11" s="171">
        <f t="shared" si="3"/>
        <v>0</v>
      </c>
      <c r="L11" s="171">
        <f t="shared" si="3"/>
        <v>0</v>
      </c>
      <c r="M11" s="171">
        <f t="shared" si="3"/>
        <v>39282934</v>
      </c>
      <c r="N11" s="246">
        <f t="shared" si="3"/>
        <v>215500000</v>
      </c>
    </row>
    <row r="12" spans="1:14" s="131" customFormat="1" ht="21" customHeight="1">
      <c r="A12" s="129"/>
      <c r="B12" s="129"/>
      <c r="C12" s="129"/>
      <c r="D12" s="129"/>
      <c r="E12" s="133" t="s">
        <v>215</v>
      </c>
      <c r="F12" s="170">
        <f aca="true" t="shared" si="4" ref="F12:N12">F13+F18</f>
        <v>470500000</v>
      </c>
      <c r="G12" s="170">
        <f t="shared" si="4"/>
        <v>0</v>
      </c>
      <c r="H12" s="170">
        <f t="shared" si="4"/>
        <v>470500000</v>
      </c>
      <c r="I12" s="171">
        <f>I13+I18</f>
        <v>255000000</v>
      </c>
      <c r="J12" s="170">
        <f t="shared" si="4"/>
        <v>215717066</v>
      </c>
      <c r="K12" s="171">
        <f t="shared" si="4"/>
        <v>0</v>
      </c>
      <c r="L12" s="171">
        <f t="shared" si="4"/>
        <v>0</v>
      </c>
      <c r="M12" s="171">
        <f t="shared" si="4"/>
        <v>39282934</v>
      </c>
      <c r="N12" s="246">
        <f t="shared" si="4"/>
        <v>215500000</v>
      </c>
    </row>
    <row r="13" spans="1:14" s="131" customFormat="1" ht="16.5">
      <c r="A13" s="129"/>
      <c r="B13" s="129"/>
      <c r="C13" s="129">
        <v>1</v>
      </c>
      <c r="D13" s="129"/>
      <c r="E13" s="137" t="s">
        <v>216</v>
      </c>
      <c r="F13" s="172">
        <f aca="true" t="shared" si="5" ref="F13:N13">SUM(F14:F17)</f>
        <v>450500000</v>
      </c>
      <c r="G13" s="172">
        <f t="shared" si="5"/>
        <v>0</v>
      </c>
      <c r="H13" s="172">
        <f t="shared" si="5"/>
        <v>450500000</v>
      </c>
      <c r="I13" s="173">
        <f>SUM(I14:I17)</f>
        <v>235000000</v>
      </c>
      <c r="J13" s="172">
        <f t="shared" si="5"/>
        <v>213940292</v>
      </c>
      <c r="K13" s="173">
        <f t="shared" si="5"/>
        <v>0</v>
      </c>
      <c r="L13" s="173">
        <f t="shared" si="5"/>
        <v>0</v>
      </c>
      <c r="M13" s="173">
        <f t="shared" si="5"/>
        <v>21059708</v>
      </c>
      <c r="N13" s="247">
        <f t="shared" si="5"/>
        <v>215500000</v>
      </c>
    </row>
    <row r="14" spans="1:14" s="135" customFormat="1" ht="34.5" customHeight="1">
      <c r="A14" s="129"/>
      <c r="B14" s="129"/>
      <c r="C14" s="129"/>
      <c r="D14" s="129">
        <v>1</v>
      </c>
      <c r="E14" s="134" t="s">
        <v>217</v>
      </c>
      <c r="F14" s="172">
        <v>87000000</v>
      </c>
      <c r="G14" s="172">
        <v>0</v>
      </c>
      <c r="H14" s="172">
        <f>G14+F14</f>
        <v>87000000</v>
      </c>
      <c r="I14" s="173">
        <v>46500000</v>
      </c>
      <c r="J14" s="172">
        <v>40127647</v>
      </c>
      <c r="K14" s="172">
        <v>0</v>
      </c>
      <c r="L14" s="172">
        <v>0</v>
      </c>
      <c r="M14" s="172">
        <f>I14-J14-K14-L14</f>
        <v>6372353</v>
      </c>
      <c r="N14" s="247">
        <f>H14-I14</f>
        <v>40500000</v>
      </c>
    </row>
    <row r="15" spans="1:14" s="135" customFormat="1" ht="51.75" customHeight="1">
      <c r="A15" s="129"/>
      <c r="B15" s="129"/>
      <c r="C15" s="129"/>
      <c r="D15" s="129">
        <v>2</v>
      </c>
      <c r="E15" s="134" t="s">
        <v>218</v>
      </c>
      <c r="F15" s="172">
        <v>80000000</v>
      </c>
      <c r="G15" s="172">
        <v>0</v>
      </c>
      <c r="H15" s="172">
        <f>G15+F15</f>
        <v>80000000</v>
      </c>
      <c r="I15" s="173">
        <v>35000000</v>
      </c>
      <c r="J15" s="172">
        <v>32808446</v>
      </c>
      <c r="K15" s="172">
        <v>0</v>
      </c>
      <c r="L15" s="172">
        <v>0</v>
      </c>
      <c r="M15" s="172">
        <f>I15-J15-K15-L15</f>
        <v>2191554</v>
      </c>
      <c r="N15" s="247">
        <f>H15-I15</f>
        <v>45000000</v>
      </c>
    </row>
    <row r="16" spans="1:14" s="135" customFormat="1" ht="34.5" customHeight="1">
      <c r="A16" s="129"/>
      <c r="B16" s="129"/>
      <c r="C16" s="129"/>
      <c r="D16" s="129">
        <v>3</v>
      </c>
      <c r="E16" s="134" t="s">
        <v>219</v>
      </c>
      <c r="F16" s="172">
        <v>280000000</v>
      </c>
      <c r="G16" s="172">
        <v>0</v>
      </c>
      <c r="H16" s="172">
        <f>G16+F16</f>
        <v>280000000</v>
      </c>
      <c r="I16" s="173">
        <v>150000000</v>
      </c>
      <c r="J16" s="172">
        <v>140287799</v>
      </c>
      <c r="K16" s="172">
        <v>0</v>
      </c>
      <c r="L16" s="172">
        <v>0</v>
      </c>
      <c r="M16" s="172">
        <f>I16-J16-K16-L16</f>
        <v>9712201</v>
      </c>
      <c r="N16" s="247">
        <f>H16-I16</f>
        <v>130000000</v>
      </c>
    </row>
    <row r="17" spans="1:14" s="135" customFormat="1" ht="49.5" customHeight="1">
      <c r="A17" s="129"/>
      <c r="B17" s="129"/>
      <c r="C17" s="129"/>
      <c r="D17" s="129">
        <v>4</v>
      </c>
      <c r="E17" s="134" t="s">
        <v>220</v>
      </c>
      <c r="F17" s="172">
        <v>3500000</v>
      </c>
      <c r="G17" s="172">
        <v>0</v>
      </c>
      <c r="H17" s="172">
        <f>G17+F17</f>
        <v>3500000</v>
      </c>
      <c r="I17" s="173">
        <v>3500000</v>
      </c>
      <c r="J17" s="172">
        <v>716400</v>
      </c>
      <c r="K17" s="172">
        <v>0</v>
      </c>
      <c r="L17" s="172">
        <v>0</v>
      </c>
      <c r="M17" s="172">
        <f>I17-J17-K17-L17</f>
        <v>2783600</v>
      </c>
      <c r="N17" s="247">
        <f>H17-I17</f>
        <v>0</v>
      </c>
    </row>
    <row r="18" spans="1:14" s="131" customFormat="1" ht="18" customHeight="1">
      <c r="A18" s="129"/>
      <c r="B18" s="129"/>
      <c r="C18" s="129">
        <v>2</v>
      </c>
      <c r="D18" s="129"/>
      <c r="E18" s="137" t="s">
        <v>221</v>
      </c>
      <c r="F18" s="172">
        <f aca="true" t="shared" si="6" ref="F18:N18">F19</f>
        <v>20000000</v>
      </c>
      <c r="G18" s="172">
        <f t="shared" si="6"/>
        <v>0</v>
      </c>
      <c r="H18" s="172">
        <f t="shared" si="6"/>
        <v>20000000</v>
      </c>
      <c r="I18" s="173">
        <f t="shared" si="6"/>
        <v>20000000</v>
      </c>
      <c r="J18" s="172">
        <f t="shared" si="6"/>
        <v>1776774</v>
      </c>
      <c r="K18" s="173">
        <f t="shared" si="6"/>
        <v>0</v>
      </c>
      <c r="L18" s="173">
        <f t="shared" si="6"/>
        <v>0</v>
      </c>
      <c r="M18" s="173">
        <f t="shared" si="6"/>
        <v>18223226</v>
      </c>
      <c r="N18" s="247">
        <f t="shared" si="6"/>
        <v>0</v>
      </c>
    </row>
    <row r="19" spans="1:14" s="135" customFormat="1" ht="51" customHeight="1">
      <c r="A19" s="129"/>
      <c r="B19" s="129"/>
      <c r="C19" s="129"/>
      <c r="D19" s="129">
        <v>1</v>
      </c>
      <c r="E19" s="134" t="s">
        <v>222</v>
      </c>
      <c r="F19" s="172">
        <v>20000000</v>
      </c>
      <c r="G19" s="172">
        <v>0</v>
      </c>
      <c r="H19" s="172">
        <f>G19+F19</f>
        <v>20000000</v>
      </c>
      <c r="I19" s="173">
        <v>20000000</v>
      </c>
      <c r="J19" s="172">
        <v>1776774</v>
      </c>
      <c r="K19" s="172">
        <v>0</v>
      </c>
      <c r="L19" s="172">
        <v>0</v>
      </c>
      <c r="M19" s="172">
        <f>I19-J19-K19-L19</f>
        <v>18223226</v>
      </c>
      <c r="N19" s="247">
        <f>H19-I19</f>
        <v>0</v>
      </c>
    </row>
    <row r="20" spans="1:14" s="131" customFormat="1" ht="19.5" customHeight="1">
      <c r="A20" s="129"/>
      <c r="B20" s="129">
        <v>3</v>
      </c>
      <c r="C20" s="129"/>
      <c r="D20" s="129"/>
      <c r="E20" s="132" t="s">
        <v>223</v>
      </c>
      <c r="F20" s="170">
        <f aca="true" t="shared" si="7" ref="F20:N20">F21+F23</f>
        <v>7525448000</v>
      </c>
      <c r="G20" s="170">
        <f t="shared" si="7"/>
        <v>0</v>
      </c>
      <c r="H20" s="170">
        <f t="shared" si="7"/>
        <v>7525448000</v>
      </c>
      <c r="I20" s="171">
        <f>I21+I23</f>
        <v>2824874000</v>
      </c>
      <c r="J20" s="170">
        <f t="shared" si="7"/>
        <v>1172125634</v>
      </c>
      <c r="K20" s="171">
        <f t="shared" si="7"/>
        <v>0</v>
      </c>
      <c r="L20" s="171">
        <f t="shared" si="7"/>
        <v>0</v>
      </c>
      <c r="M20" s="171">
        <f t="shared" si="7"/>
        <v>1652748366</v>
      </c>
      <c r="N20" s="246">
        <f t="shared" si="7"/>
        <v>4700574000</v>
      </c>
    </row>
    <row r="21" spans="1:14" s="131" customFormat="1" ht="18" customHeight="1">
      <c r="A21" s="129"/>
      <c r="B21" s="129"/>
      <c r="C21" s="129"/>
      <c r="D21" s="129"/>
      <c r="E21" s="133" t="s">
        <v>224</v>
      </c>
      <c r="F21" s="170">
        <f aca="true" t="shared" si="8" ref="F21:N21">F22</f>
        <v>5425448000</v>
      </c>
      <c r="G21" s="170">
        <f t="shared" si="8"/>
        <v>0</v>
      </c>
      <c r="H21" s="170">
        <f t="shared" si="8"/>
        <v>5425448000</v>
      </c>
      <c r="I21" s="171">
        <f t="shared" si="8"/>
        <v>2299874000</v>
      </c>
      <c r="J21" s="170">
        <f t="shared" si="8"/>
        <v>647223759</v>
      </c>
      <c r="K21" s="171">
        <f t="shared" si="8"/>
        <v>0</v>
      </c>
      <c r="L21" s="171">
        <f t="shared" si="8"/>
        <v>0</v>
      </c>
      <c r="M21" s="171">
        <f t="shared" si="8"/>
        <v>1652650241</v>
      </c>
      <c r="N21" s="246">
        <f t="shared" si="8"/>
        <v>3125574000</v>
      </c>
    </row>
    <row r="22" spans="1:14" s="131" customFormat="1" ht="18.75" customHeight="1">
      <c r="A22" s="129"/>
      <c r="B22" s="129"/>
      <c r="C22" s="129">
        <v>1</v>
      </c>
      <c r="D22" s="129"/>
      <c r="E22" s="146" t="s">
        <v>225</v>
      </c>
      <c r="F22" s="172">
        <v>5425448000</v>
      </c>
      <c r="G22" s="172">
        <v>0</v>
      </c>
      <c r="H22" s="172">
        <f>G22+F22</f>
        <v>5425448000</v>
      </c>
      <c r="I22" s="173">
        <v>2299874000</v>
      </c>
      <c r="J22" s="172">
        <v>647223759</v>
      </c>
      <c r="K22" s="172">
        <v>0</v>
      </c>
      <c r="L22" s="172">
        <v>0</v>
      </c>
      <c r="M22" s="172">
        <f>I22-J22-K22-L22</f>
        <v>1652650241</v>
      </c>
      <c r="N22" s="247">
        <f>H22-I22</f>
        <v>3125574000</v>
      </c>
    </row>
    <row r="23" spans="1:14" s="131" customFormat="1" ht="18" customHeight="1">
      <c r="A23" s="129"/>
      <c r="B23" s="129"/>
      <c r="C23" s="129"/>
      <c r="D23" s="129"/>
      <c r="E23" s="133" t="s">
        <v>212</v>
      </c>
      <c r="F23" s="170">
        <f aca="true" t="shared" si="9" ref="F23:N23">F24</f>
        <v>2100000000</v>
      </c>
      <c r="G23" s="170">
        <f t="shared" si="9"/>
        <v>0</v>
      </c>
      <c r="H23" s="170">
        <f t="shared" si="9"/>
        <v>2100000000</v>
      </c>
      <c r="I23" s="171">
        <f t="shared" si="9"/>
        <v>525000000</v>
      </c>
      <c r="J23" s="170">
        <f t="shared" si="9"/>
        <v>524901875</v>
      </c>
      <c r="K23" s="171">
        <f t="shared" si="9"/>
        <v>0</v>
      </c>
      <c r="L23" s="171">
        <f t="shared" si="9"/>
        <v>0</v>
      </c>
      <c r="M23" s="171">
        <f t="shared" si="9"/>
        <v>98125</v>
      </c>
      <c r="N23" s="246">
        <f t="shared" si="9"/>
        <v>1575000000</v>
      </c>
    </row>
    <row r="24" spans="1:14" s="131" customFormat="1" ht="34.5" customHeight="1">
      <c r="A24" s="129"/>
      <c r="B24" s="129"/>
      <c r="C24" s="129">
        <v>2</v>
      </c>
      <c r="D24" s="129"/>
      <c r="E24" s="137" t="s">
        <v>226</v>
      </c>
      <c r="F24" s="172">
        <v>2100000000</v>
      </c>
      <c r="G24" s="172">
        <v>0</v>
      </c>
      <c r="H24" s="172">
        <f>G24+F24</f>
        <v>2100000000</v>
      </c>
      <c r="I24" s="173">
        <v>525000000</v>
      </c>
      <c r="J24" s="172">
        <v>524901875</v>
      </c>
      <c r="K24" s="172">
        <v>0</v>
      </c>
      <c r="L24" s="172">
        <v>0</v>
      </c>
      <c r="M24" s="172">
        <f>I24-J24-K24-L24</f>
        <v>98125</v>
      </c>
      <c r="N24" s="247">
        <f>H24-I24</f>
        <v>1575000000</v>
      </c>
    </row>
    <row r="25" spans="1:14" s="131" customFormat="1" ht="33.75" customHeight="1">
      <c r="A25" s="129"/>
      <c r="B25" s="129">
        <v>4</v>
      </c>
      <c r="C25" s="129"/>
      <c r="D25" s="129"/>
      <c r="E25" s="132" t="s">
        <v>320</v>
      </c>
      <c r="F25" s="170">
        <f aca="true" t="shared" si="10" ref="F25:N26">F26</f>
        <v>96325000</v>
      </c>
      <c r="G25" s="170">
        <f t="shared" si="10"/>
        <v>0</v>
      </c>
      <c r="H25" s="170">
        <f t="shared" si="10"/>
        <v>96325000</v>
      </c>
      <c r="I25" s="171">
        <f t="shared" si="10"/>
        <v>43851000</v>
      </c>
      <c r="J25" s="170">
        <f t="shared" si="10"/>
        <v>29203842</v>
      </c>
      <c r="K25" s="171">
        <f t="shared" si="10"/>
        <v>0</v>
      </c>
      <c r="L25" s="171">
        <f t="shared" si="10"/>
        <v>0</v>
      </c>
      <c r="M25" s="171">
        <f t="shared" si="10"/>
        <v>14647158</v>
      </c>
      <c r="N25" s="246">
        <f t="shared" si="10"/>
        <v>52474000</v>
      </c>
    </row>
    <row r="26" spans="1:14" s="131" customFormat="1" ht="16.5" customHeight="1">
      <c r="A26" s="129"/>
      <c r="B26" s="129"/>
      <c r="C26" s="129"/>
      <c r="D26" s="129"/>
      <c r="E26" s="133" t="s">
        <v>227</v>
      </c>
      <c r="F26" s="170">
        <f t="shared" si="10"/>
        <v>96325000</v>
      </c>
      <c r="G26" s="170">
        <f t="shared" si="10"/>
        <v>0</v>
      </c>
      <c r="H26" s="170">
        <f t="shared" si="10"/>
        <v>96325000</v>
      </c>
      <c r="I26" s="171">
        <f t="shared" si="10"/>
        <v>43851000</v>
      </c>
      <c r="J26" s="170">
        <f t="shared" si="10"/>
        <v>29203842</v>
      </c>
      <c r="K26" s="171">
        <f t="shared" si="10"/>
        <v>0</v>
      </c>
      <c r="L26" s="171">
        <f t="shared" si="10"/>
        <v>0</v>
      </c>
      <c r="M26" s="171">
        <f t="shared" si="10"/>
        <v>14647158</v>
      </c>
      <c r="N26" s="246">
        <f t="shared" si="10"/>
        <v>52474000</v>
      </c>
    </row>
    <row r="27" spans="1:14" s="131" customFormat="1" ht="16.5" customHeight="1">
      <c r="A27" s="129"/>
      <c r="B27" s="129"/>
      <c r="C27" s="129">
        <v>1</v>
      </c>
      <c r="D27" s="129"/>
      <c r="E27" s="146" t="s">
        <v>225</v>
      </c>
      <c r="F27" s="172">
        <v>96325000</v>
      </c>
      <c r="G27" s="172">
        <v>0</v>
      </c>
      <c r="H27" s="172">
        <f>G27+F27</f>
        <v>96325000</v>
      </c>
      <c r="I27" s="173">
        <v>43851000</v>
      </c>
      <c r="J27" s="172">
        <v>29203842</v>
      </c>
      <c r="K27" s="172">
        <v>0</v>
      </c>
      <c r="L27" s="172">
        <v>0</v>
      </c>
      <c r="M27" s="172">
        <f>I27-J27-K27-L27</f>
        <v>14647158</v>
      </c>
      <c r="N27" s="247">
        <f>H27-I27</f>
        <v>52474000</v>
      </c>
    </row>
    <row r="28" spans="1:14" s="131" customFormat="1" ht="18" customHeight="1">
      <c r="A28" s="129">
        <v>2</v>
      </c>
      <c r="B28" s="129"/>
      <c r="C28" s="129"/>
      <c r="D28" s="129"/>
      <c r="E28" s="130" t="s">
        <v>228</v>
      </c>
      <c r="F28" s="170">
        <f aca="true" t="shared" si="11" ref="F28:N28">F29+F37+F44+F48+F52+F56</f>
        <v>19990306000</v>
      </c>
      <c r="G28" s="170">
        <f t="shared" si="11"/>
        <v>233615000</v>
      </c>
      <c r="H28" s="170">
        <f t="shared" si="11"/>
        <v>20223921000</v>
      </c>
      <c r="I28" s="171">
        <f>I29+I37+I44+I48+I52+I56</f>
        <v>10670625000</v>
      </c>
      <c r="J28" s="170">
        <f t="shared" si="11"/>
        <v>7022978213</v>
      </c>
      <c r="K28" s="171">
        <f t="shared" si="11"/>
        <v>0</v>
      </c>
      <c r="L28" s="171">
        <f t="shared" si="11"/>
        <v>0</v>
      </c>
      <c r="M28" s="171">
        <f t="shared" si="11"/>
        <v>3647646787</v>
      </c>
      <c r="N28" s="246">
        <f t="shared" si="11"/>
        <v>9553296000</v>
      </c>
    </row>
    <row r="29" spans="1:14" s="131" customFormat="1" ht="20.25" customHeight="1">
      <c r="A29" s="129"/>
      <c r="B29" s="129">
        <v>1</v>
      </c>
      <c r="C29" s="129"/>
      <c r="D29" s="129"/>
      <c r="E29" s="132" t="s">
        <v>229</v>
      </c>
      <c r="F29" s="170">
        <f aca="true" t="shared" si="12" ref="F29:N29">F30+F33</f>
        <v>2416969000</v>
      </c>
      <c r="G29" s="170">
        <f t="shared" si="12"/>
        <v>27491000</v>
      </c>
      <c r="H29" s="170">
        <f t="shared" si="12"/>
        <v>2444460000</v>
      </c>
      <c r="I29" s="171">
        <f>I30+I33</f>
        <v>1679159000</v>
      </c>
      <c r="J29" s="170">
        <f t="shared" si="12"/>
        <v>1476389950</v>
      </c>
      <c r="K29" s="171">
        <f t="shared" si="12"/>
        <v>0</v>
      </c>
      <c r="L29" s="171">
        <f t="shared" si="12"/>
        <v>0</v>
      </c>
      <c r="M29" s="171">
        <f t="shared" si="12"/>
        <v>202769050</v>
      </c>
      <c r="N29" s="246">
        <f t="shared" si="12"/>
        <v>765301000</v>
      </c>
    </row>
    <row r="30" spans="1:14" s="131" customFormat="1" ht="18" customHeight="1" thickBot="1">
      <c r="A30" s="139"/>
      <c r="B30" s="139"/>
      <c r="C30" s="139"/>
      <c r="D30" s="139"/>
      <c r="E30" s="148" t="s">
        <v>224</v>
      </c>
      <c r="F30" s="174">
        <f aca="true" t="shared" si="13" ref="F30:N31">F31</f>
        <v>920259000</v>
      </c>
      <c r="G30" s="174">
        <f t="shared" si="13"/>
        <v>0</v>
      </c>
      <c r="H30" s="174">
        <f t="shared" si="13"/>
        <v>920259000</v>
      </c>
      <c r="I30" s="175">
        <f t="shared" si="13"/>
        <v>521186000</v>
      </c>
      <c r="J30" s="174">
        <f t="shared" si="13"/>
        <v>364133207</v>
      </c>
      <c r="K30" s="175">
        <f t="shared" si="13"/>
        <v>0</v>
      </c>
      <c r="L30" s="175">
        <f t="shared" si="13"/>
        <v>0</v>
      </c>
      <c r="M30" s="175">
        <f t="shared" si="13"/>
        <v>157052793</v>
      </c>
      <c r="N30" s="248">
        <f t="shared" si="13"/>
        <v>399073000</v>
      </c>
    </row>
    <row r="31" spans="1:14" s="131" customFormat="1" ht="18.75" customHeight="1">
      <c r="A31" s="129"/>
      <c r="B31" s="129"/>
      <c r="C31" s="129">
        <v>1</v>
      </c>
      <c r="D31" s="129"/>
      <c r="E31" s="146" t="s">
        <v>225</v>
      </c>
      <c r="F31" s="172">
        <f t="shared" si="13"/>
        <v>920259000</v>
      </c>
      <c r="G31" s="172">
        <f t="shared" si="13"/>
        <v>0</v>
      </c>
      <c r="H31" s="172">
        <f t="shared" si="13"/>
        <v>920259000</v>
      </c>
      <c r="I31" s="173">
        <f t="shared" si="13"/>
        <v>521186000</v>
      </c>
      <c r="J31" s="172">
        <f t="shared" si="13"/>
        <v>364133207</v>
      </c>
      <c r="K31" s="173">
        <f t="shared" si="13"/>
        <v>0</v>
      </c>
      <c r="L31" s="173">
        <f t="shared" si="13"/>
        <v>0</v>
      </c>
      <c r="M31" s="173">
        <f t="shared" si="13"/>
        <v>157052793</v>
      </c>
      <c r="N31" s="247">
        <f t="shared" si="13"/>
        <v>399073000</v>
      </c>
    </row>
    <row r="32" spans="1:14" s="135" customFormat="1" ht="35.25" customHeight="1">
      <c r="A32" s="129"/>
      <c r="B32" s="129"/>
      <c r="C32" s="129"/>
      <c r="D32" s="129">
        <v>1</v>
      </c>
      <c r="E32" s="134" t="s">
        <v>318</v>
      </c>
      <c r="F32" s="172">
        <v>920259000</v>
      </c>
      <c r="G32" s="172">
        <v>0</v>
      </c>
      <c r="H32" s="172">
        <f>G32+F32</f>
        <v>920259000</v>
      </c>
      <c r="I32" s="173">
        <v>521186000</v>
      </c>
      <c r="J32" s="172">
        <v>364133207</v>
      </c>
      <c r="K32" s="172">
        <v>0</v>
      </c>
      <c r="L32" s="172">
        <v>0</v>
      </c>
      <c r="M32" s="172">
        <f>I32-J32-K32-L32</f>
        <v>157052793</v>
      </c>
      <c r="N32" s="247">
        <f>H32-I32</f>
        <v>399073000</v>
      </c>
    </row>
    <row r="33" spans="1:14" s="131" customFormat="1" ht="18.75" customHeight="1">
      <c r="A33" s="129"/>
      <c r="B33" s="129"/>
      <c r="C33" s="129"/>
      <c r="D33" s="129"/>
      <c r="E33" s="133" t="s">
        <v>212</v>
      </c>
      <c r="F33" s="170">
        <f aca="true" t="shared" si="14" ref="F33:N33">F34</f>
        <v>1496710000</v>
      </c>
      <c r="G33" s="170">
        <f t="shared" si="14"/>
        <v>27491000</v>
      </c>
      <c r="H33" s="170">
        <f t="shared" si="14"/>
        <v>1524201000</v>
      </c>
      <c r="I33" s="171">
        <f t="shared" si="14"/>
        <v>1157973000</v>
      </c>
      <c r="J33" s="170">
        <f t="shared" si="14"/>
        <v>1112256743</v>
      </c>
      <c r="K33" s="171">
        <f t="shared" si="14"/>
        <v>0</v>
      </c>
      <c r="L33" s="171">
        <f t="shared" si="14"/>
        <v>0</v>
      </c>
      <c r="M33" s="171">
        <f t="shared" si="14"/>
        <v>45716257</v>
      </c>
      <c r="N33" s="246">
        <f t="shared" si="14"/>
        <v>366228000</v>
      </c>
    </row>
    <row r="34" spans="1:14" s="131" customFormat="1" ht="34.5" customHeight="1">
      <c r="A34" s="129"/>
      <c r="B34" s="129"/>
      <c r="C34" s="129">
        <v>2</v>
      </c>
      <c r="D34" s="129"/>
      <c r="E34" s="137" t="s">
        <v>226</v>
      </c>
      <c r="F34" s="172">
        <f aca="true" t="shared" si="15" ref="F34:N34">SUM(F35:F36)</f>
        <v>1496710000</v>
      </c>
      <c r="G34" s="172">
        <f t="shared" si="15"/>
        <v>27491000</v>
      </c>
      <c r="H34" s="172">
        <f t="shared" si="15"/>
        <v>1524201000</v>
      </c>
      <c r="I34" s="173">
        <f>SUM(I35:I36)</f>
        <v>1157973000</v>
      </c>
      <c r="J34" s="172">
        <f t="shared" si="15"/>
        <v>1112256743</v>
      </c>
      <c r="K34" s="173">
        <f t="shared" si="15"/>
        <v>0</v>
      </c>
      <c r="L34" s="173">
        <f t="shared" si="15"/>
        <v>0</v>
      </c>
      <c r="M34" s="173">
        <f t="shared" si="15"/>
        <v>45716257</v>
      </c>
      <c r="N34" s="247">
        <f t="shared" si="15"/>
        <v>366228000</v>
      </c>
    </row>
    <row r="35" spans="1:14" s="135" customFormat="1" ht="21" customHeight="1">
      <c r="A35" s="129"/>
      <c r="B35" s="129"/>
      <c r="C35" s="129"/>
      <c r="D35" s="129">
        <v>1</v>
      </c>
      <c r="E35" s="134" t="s">
        <v>230</v>
      </c>
      <c r="F35" s="172">
        <v>1159305000</v>
      </c>
      <c r="G35" s="172">
        <v>27491000</v>
      </c>
      <c r="H35" s="172">
        <f>G35+F35</f>
        <v>1186796000</v>
      </c>
      <c r="I35" s="173">
        <v>857396000</v>
      </c>
      <c r="J35" s="172">
        <v>826254206</v>
      </c>
      <c r="K35" s="172">
        <v>0</v>
      </c>
      <c r="L35" s="172">
        <v>0</v>
      </c>
      <c r="M35" s="172">
        <f>I35-J35-K35-L35</f>
        <v>31141794</v>
      </c>
      <c r="N35" s="247">
        <f>H35-I35</f>
        <v>329400000</v>
      </c>
    </row>
    <row r="36" spans="1:14" s="135" customFormat="1" ht="21" customHeight="1">
      <c r="A36" s="129"/>
      <c r="B36" s="129"/>
      <c r="C36" s="129"/>
      <c r="D36" s="129">
        <v>2</v>
      </c>
      <c r="E36" s="134" t="s">
        <v>231</v>
      </c>
      <c r="F36" s="172">
        <v>337405000</v>
      </c>
      <c r="G36" s="172">
        <v>0</v>
      </c>
      <c r="H36" s="172">
        <f>G36+F36</f>
        <v>337405000</v>
      </c>
      <c r="I36" s="173">
        <v>300577000</v>
      </c>
      <c r="J36" s="172">
        <v>286002537</v>
      </c>
      <c r="K36" s="172">
        <v>0</v>
      </c>
      <c r="L36" s="172">
        <v>0</v>
      </c>
      <c r="M36" s="172">
        <f>I36-J36-K36-L36</f>
        <v>14574463</v>
      </c>
      <c r="N36" s="247">
        <f>H36-I36</f>
        <v>36828000</v>
      </c>
    </row>
    <row r="37" spans="1:14" s="131" customFormat="1" ht="21" customHeight="1">
      <c r="A37" s="129"/>
      <c r="B37" s="129">
        <v>2</v>
      </c>
      <c r="C37" s="129"/>
      <c r="D37" s="129"/>
      <c r="E37" s="132" t="s">
        <v>232</v>
      </c>
      <c r="F37" s="170">
        <f aca="true" t="shared" si="16" ref="F37:N37">F38+F41</f>
        <v>14687109000</v>
      </c>
      <c r="G37" s="170">
        <f t="shared" si="16"/>
        <v>0</v>
      </c>
      <c r="H37" s="170">
        <f t="shared" si="16"/>
        <v>14687109000</v>
      </c>
      <c r="I37" s="171">
        <f>I38+I41</f>
        <v>6830889000</v>
      </c>
      <c r="J37" s="170">
        <f t="shared" si="16"/>
        <v>4707306824</v>
      </c>
      <c r="K37" s="171">
        <f t="shared" si="16"/>
        <v>0</v>
      </c>
      <c r="L37" s="171">
        <f t="shared" si="16"/>
        <v>0</v>
      </c>
      <c r="M37" s="171">
        <f t="shared" si="16"/>
        <v>2123582176</v>
      </c>
      <c r="N37" s="246">
        <f t="shared" si="16"/>
        <v>7856220000</v>
      </c>
    </row>
    <row r="38" spans="1:14" s="131" customFormat="1" ht="21" customHeight="1">
      <c r="A38" s="129"/>
      <c r="B38" s="129"/>
      <c r="C38" s="129"/>
      <c r="D38" s="129"/>
      <c r="E38" s="133" t="s">
        <v>233</v>
      </c>
      <c r="F38" s="170">
        <f aca="true" t="shared" si="17" ref="F38:N39">F39</f>
        <v>5790350000</v>
      </c>
      <c r="G38" s="170">
        <f t="shared" si="17"/>
        <v>0</v>
      </c>
      <c r="H38" s="170">
        <f t="shared" si="17"/>
        <v>5790350000</v>
      </c>
      <c r="I38" s="171">
        <f t="shared" si="17"/>
        <v>4208614000</v>
      </c>
      <c r="J38" s="170">
        <f t="shared" si="17"/>
        <v>3170959899</v>
      </c>
      <c r="K38" s="171">
        <f t="shared" si="17"/>
        <v>0</v>
      </c>
      <c r="L38" s="171">
        <f t="shared" si="17"/>
        <v>0</v>
      </c>
      <c r="M38" s="171">
        <f t="shared" si="17"/>
        <v>1037654101</v>
      </c>
      <c r="N38" s="246">
        <f t="shared" si="17"/>
        <v>1581736000</v>
      </c>
    </row>
    <row r="39" spans="1:14" s="131" customFormat="1" ht="21" customHeight="1">
      <c r="A39" s="129"/>
      <c r="B39" s="129"/>
      <c r="C39" s="129">
        <v>1</v>
      </c>
      <c r="D39" s="129"/>
      <c r="E39" s="146" t="s">
        <v>225</v>
      </c>
      <c r="F39" s="172">
        <f t="shared" si="17"/>
        <v>5790350000</v>
      </c>
      <c r="G39" s="172">
        <f t="shared" si="17"/>
        <v>0</v>
      </c>
      <c r="H39" s="172">
        <f t="shared" si="17"/>
        <v>5790350000</v>
      </c>
      <c r="I39" s="173">
        <f t="shared" si="17"/>
        <v>4208614000</v>
      </c>
      <c r="J39" s="172">
        <f t="shared" si="17"/>
        <v>3170959899</v>
      </c>
      <c r="K39" s="173">
        <f t="shared" si="17"/>
        <v>0</v>
      </c>
      <c r="L39" s="173">
        <f t="shared" si="17"/>
        <v>0</v>
      </c>
      <c r="M39" s="173">
        <f t="shared" si="17"/>
        <v>1037654101</v>
      </c>
      <c r="N39" s="247">
        <f t="shared" si="17"/>
        <v>1581736000</v>
      </c>
    </row>
    <row r="40" spans="1:14" s="135" customFormat="1" ht="35.25" customHeight="1">
      <c r="A40" s="129"/>
      <c r="B40" s="129"/>
      <c r="C40" s="129"/>
      <c r="D40" s="129">
        <v>1</v>
      </c>
      <c r="E40" s="134" t="s">
        <v>318</v>
      </c>
      <c r="F40" s="172">
        <v>5790350000</v>
      </c>
      <c r="G40" s="172">
        <v>0</v>
      </c>
      <c r="H40" s="172">
        <f>G40+F40</f>
        <v>5790350000</v>
      </c>
      <c r="I40" s="173">
        <v>4208614000</v>
      </c>
      <c r="J40" s="172">
        <v>3170959899</v>
      </c>
      <c r="K40" s="172">
        <v>0</v>
      </c>
      <c r="L40" s="172">
        <v>0</v>
      </c>
      <c r="M40" s="172">
        <f>I40-J40-K40-L40</f>
        <v>1037654101</v>
      </c>
      <c r="N40" s="247">
        <f>H40-I40</f>
        <v>1581736000</v>
      </c>
    </row>
    <row r="41" spans="1:14" s="131" customFormat="1" ht="18.75" customHeight="1">
      <c r="A41" s="129"/>
      <c r="B41" s="129"/>
      <c r="C41" s="129"/>
      <c r="D41" s="129"/>
      <c r="E41" s="133" t="s">
        <v>212</v>
      </c>
      <c r="F41" s="170">
        <f aca="true" t="shared" si="18" ref="F41:N42">F42</f>
        <v>8896759000</v>
      </c>
      <c r="G41" s="170">
        <f t="shared" si="18"/>
        <v>0</v>
      </c>
      <c r="H41" s="170">
        <f t="shared" si="18"/>
        <v>8896759000</v>
      </c>
      <c r="I41" s="171">
        <f t="shared" si="18"/>
        <v>2622275000</v>
      </c>
      <c r="J41" s="170">
        <f t="shared" si="18"/>
        <v>1536346925</v>
      </c>
      <c r="K41" s="171">
        <f t="shared" si="18"/>
        <v>0</v>
      </c>
      <c r="L41" s="171">
        <f t="shared" si="18"/>
        <v>0</v>
      </c>
      <c r="M41" s="171">
        <f t="shared" si="18"/>
        <v>1085928075</v>
      </c>
      <c r="N41" s="246">
        <f t="shared" si="18"/>
        <v>6274484000</v>
      </c>
    </row>
    <row r="42" spans="1:14" s="131" customFormat="1" ht="36.75" customHeight="1">
      <c r="A42" s="129"/>
      <c r="B42" s="129"/>
      <c r="C42" s="129">
        <v>2</v>
      </c>
      <c r="D42" s="129"/>
      <c r="E42" s="137" t="s">
        <v>226</v>
      </c>
      <c r="F42" s="172">
        <f t="shared" si="18"/>
        <v>8896759000</v>
      </c>
      <c r="G42" s="172">
        <f t="shared" si="18"/>
        <v>0</v>
      </c>
      <c r="H42" s="172">
        <f t="shared" si="18"/>
        <v>8896759000</v>
      </c>
      <c r="I42" s="173">
        <f t="shared" si="18"/>
        <v>2622275000</v>
      </c>
      <c r="J42" s="172">
        <f t="shared" si="18"/>
        <v>1536346925</v>
      </c>
      <c r="K42" s="173">
        <f t="shared" si="18"/>
        <v>0</v>
      </c>
      <c r="L42" s="173">
        <f t="shared" si="18"/>
        <v>0</v>
      </c>
      <c r="M42" s="173">
        <f t="shared" si="18"/>
        <v>1085928075</v>
      </c>
      <c r="N42" s="247">
        <f t="shared" si="18"/>
        <v>6274484000</v>
      </c>
    </row>
    <row r="43" spans="1:14" s="135" customFormat="1" ht="21" customHeight="1">
      <c r="A43" s="129"/>
      <c r="B43" s="129"/>
      <c r="C43" s="129"/>
      <c r="D43" s="129">
        <v>1</v>
      </c>
      <c r="E43" s="134" t="s">
        <v>234</v>
      </c>
      <c r="F43" s="172">
        <v>8896759000</v>
      </c>
      <c r="G43" s="172">
        <v>0</v>
      </c>
      <c r="H43" s="172">
        <f>G43+F43</f>
        <v>8896759000</v>
      </c>
      <c r="I43" s="173">
        <v>2622275000</v>
      </c>
      <c r="J43" s="172">
        <v>1536346925</v>
      </c>
      <c r="K43" s="172">
        <v>0</v>
      </c>
      <c r="L43" s="172">
        <v>0</v>
      </c>
      <c r="M43" s="172">
        <f>I43-J43-K43-L43</f>
        <v>1085928075</v>
      </c>
      <c r="N43" s="247">
        <f>H43-I43</f>
        <v>6274484000</v>
      </c>
    </row>
    <row r="44" spans="1:14" s="131" customFormat="1" ht="21" customHeight="1">
      <c r="A44" s="129"/>
      <c r="B44" s="129">
        <v>3</v>
      </c>
      <c r="C44" s="129"/>
      <c r="D44" s="129"/>
      <c r="E44" s="132" t="s">
        <v>235</v>
      </c>
      <c r="F44" s="170">
        <f aca="true" t="shared" si="19" ref="F44:N46">F45</f>
        <v>150000000</v>
      </c>
      <c r="G44" s="170">
        <f t="shared" si="19"/>
        <v>206124000</v>
      </c>
      <c r="H44" s="170">
        <f t="shared" si="19"/>
        <v>356124000</v>
      </c>
      <c r="I44" s="171">
        <f t="shared" si="19"/>
        <v>275237000</v>
      </c>
      <c r="J44" s="170">
        <f t="shared" si="19"/>
        <v>209057380</v>
      </c>
      <c r="K44" s="171">
        <f t="shared" si="19"/>
        <v>0</v>
      </c>
      <c r="L44" s="171">
        <f t="shared" si="19"/>
        <v>0</v>
      </c>
      <c r="M44" s="171">
        <f t="shared" si="19"/>
        <v>66179620</v>
      </c>
      <c r="N44" s="246">
        <f t="shared" si="19"/>
        <v>80887000</v>
      </c>
    </row>
    <row r="45" spans="1:14" s="131" customFormat="1" ht="18.75" customHeight="1">
      <c r="A45" s="129"/>
      <c r="B45" s="129"/>
      <c r="C45" s="129"/>
      <c r="D45" s="129"/>
      <c r="E45" s="133" t="s">
        <v>224</v>
      </c>
      <c r="F45" s="170">
        <f t="shared" si="19"/>
        <v>150000000</v>
      </c>
      <c r="G45" s="170">
        <f t="shared" si="19"/>
        <v>206124000</v>
      </c>
      <c r="H45" s="170">
        <f t="shared" si="19"/>
        <v>356124000</v>
      </c>
      <c r="I45" s="171">
        <f t="shared" si="19"/>
        <v>275237000</v>
      </c>
      <c r="J45" s="170">
        <f t="shared" si="19"/>
        <v>209057380</v>
      </c>
      <c r="K45" s="171">
        <f t="shared" si="19"/>
        <v>0</v>
      </c>
      <c r="L45" s="171">
        <f t="shared" si="19"/>
        <v>0</v>
      </c>
      <c r="M45" s="171">
        <f t="shared" si="19"/>
        <v>66179620</v>
      </c>
      <c r="N45" s="246">
        <f t="shared" si="19"/>
        <v>80887000</v>
      </c>
    </row>
    <row r="46" spans="1:14" s="131" customFormat="1" ht="21" customHeight="1">
      <c r="A46" s="129"/>
      <c r="B46" s="129"/>
      <c r="C46" s="129">
        <v>1</v>
      </c>
      <c r="D46" s="129"/>
      <c r="E46" s="146" t="s">
        <v>225</v>
      </c>
      <c r="F46" s="172">
        <f t="shared" si="19"/>
        <v>150000000</v>
      </c>
      <c r="G46" s="172">
        <f t="shared" si="19"/>
        <v>206124000</v>
      </c>
      <c r="H46" s="172">
        <f t="shared" si="19"/>
        <v>356124000</v>
      </c>
      <c r="I46" s="173">
        <f t="shared" si="19"/>
        <v>275237000</v>
      </c>
      <c r="J46" s="172">
        <f t="shared" si="19"/>
        <v>209057380</v>
      </c>
      <c r="K46" s="173">
        <f t="shared" si="19"/>
        <v>0</v>
      </c>
      <c r="L46" s="173">
        <f t="shared" si="19"/>
        <v>0</v>
      </c>
      <c r="M46" s="173">
        <f t="shared" si="19"/>
        <v>66179620</v>
      </c>
      <c r="N46" s="247">
        <f t="shared" si="19"/>
        <v>80887000</v>
      </c>
    </row>
    <row r="47" spans="1:14" s="135" customFormat="1" ht="36" customHeight="1">
      <c r="A47" s="129"/>
      <c r="B47" s="129"/>
      <c r="C47" s="129"/>
      <c r="D47" s="129">
        <v>1</v>
      </c>
      <c r="E47" s="134" t="s">
        <v>318</v>
      </c>
      <c r="F47" s="172">
        <v>150000000</v>
      </c>
      <c r="G47" s="172">
        <v>206124000</v>
      </c>
      <c r="H47" s="172">
        <f>G47+F47</f>
        <v>356124000</v>
      </c>
      <c r="I47" s="173">
        <v>275237000</v>
      </c>
      <c r="J47" s="172">
        <v>209057380</v>
      </c>
      <c r="K47" s="172">
        <v>0</v>
      </c>
      <c r="L47" s="172">
        <v>0</v>
      </c>
      <c r="M47" s="172">
        <f>I47-J47-K47-L47</f>
        <v>66179620</v>
      </c>
      <c r="N47" s="247">
        <f>H47-I47</f>
        <v>80887000</v>
      </c>
    </row>
    <row r="48" spans="1:14" s="131" customFormat="1" ht="18" customHeight="1">
      <c r="A48" s="129"/>
      <c r="B48" s="129">
        <v>4</v>
      </c>
      <c r="C48" s="129"/>
      <c r="D48" s="129"/>
      <c r="E48" s="132" t="s">
        <v>236</v>
      </c>
      <c r="F48" s="170">
        <f aca="true" t="shared" si="20" ref="F48:N50">F49</f>
        <v>1656978000</v>
      </c>
      <c r="G48" s="170">
        <f t="shared" si="20"/>
        <v>0</v>
      </c>
      <c r="H48" s="170">
        <f t="shared" si="20"/>
        <v>1656978000</v>
      </c>
      <c r="I48" s="171">
        <f t="shared" si="20"/>
        <v>1304090000</v>
      </c>
      <c r="J48" s="170">
        <f t="shared" si="20"/>
        <v>486267646</v>
      </c>
      <c r="K48" s="171">
        <f t="shared" si="20"/>
        <v>0</v>
      </c>
      <c r="L48" s="171">
        <f t="shared" si="20"/>
        <v>0</v>
      </c>
      <c r="M48" s="171">
        <f t="shared" si="20"/>
        <v>817822354</v>
      </c>
      <c r="N48" s="246">
        <f t="shared" si="20"/>
        <v>352888000</v>
      </c>
    </row>
    <row r="49" spans="1:14" s="131" customFormat="1" ht="18.75" customHeight="1">
      <c r="A49" s="129"/>
      <c r="B49" s="129"/>
      <c r="C49" s="129"/>
      <c r="D49" s="129"/>
      <c r="E49" s="133" t="s">
        <v>224</v>
      </c>
      <c r="F49" s="170">
        <f t="shared" si="20"/>
        <v>1656978000</v>
      </c>
      <c r="G49" s="170">
        <f t="shared" si="20"/>
        <v>0</v>
      </c>
      <c r="H49" s="170">
        <f t="shared" si="20"/>
        <v>1656978000</v>
      </c>
      <c r="I49" s="171">
        <f t="shared" si="20"/>
        <v>1304090000</v>
      </c>
      <c r="J49" s="170">
        <f t="shared" si="20"/>
        <v>486267646</v>
      </c>
      <c r="K49" s="171">
        <f t="shared" si="20"/>
        <v>0</v>
      </c>
      <c r="L49" s="171">
        <f t="shared" si="20"/>
        <v>0</v>
      </c>
      <c r="M49" s="171">
        <f t="shared" si="20"/>
        <v>817822354</v>
      </c>
      <c r="N49" s="246">
        <f t="shared" si="20"/>
        <v>352888000</v>
      </c>
    </row>
    <row r="50" spans="1:14" s="131" customFormat="1" ht="21" customHeight="1">
      <c r="A50" s="129"/>
      <c r="B50" s="129"/>
      <c r="C50" s="129">
        <v>1</v>
      </c>
      <c r="D50" s="129"/>
      <c r="E50" s="146" t="s">
        <v>237</v>
      </c>
      <c r="F50" s="172">
        <f t="shared" si="20"/>
        <v>1656978000</v>
      </c>
      <c r="G50" s="172">
        <f t="shared" si="20"/>
        <v>0</v>
      </c>
      <c r="H50" s="172">
        <f t="shared" si="20"/>
        <v>1656978000</v>
      </c>
      <c r="I50" s="173">
        <f t="shared" si="20"/>
        <v>1304090000</v>
      </c>
      <c r="J50" s="172">
        <f t="shared" si="20"/>
        <v>486267646</v>
      </c>
      <c r="K50" s="173">
        <f t="shared" si="20"/>
        <v>0</v>
      </c>
      <c r="L50" s="173">
        <f t="shared" si="20"/>
        <v>0</v>
      </c>
      <c r="M50" s="173">
        <f t="shared" si="20"/>
        <v>817822354</v>
      </c>
      <c r="N50" s="247">
        <f t="shared" si="20"/>
        <v>352888000</v>
      </c>
    </row>
    <row r="51" spans="1:14" s="135" customFormat="1" ht="18" customHeight="1">
      <c r="A51" s="129"/>
      <c r="B51" s="129"/>
      <c r="C51" s="129"/>
      <c r="D51" s="129">
        <v>1</v>
      </c>
      <c r="E51" s="134" t="s">
        <v>238</v>
      </c>
      <c r="F51" s="172">
        <v>1656978000</v>
      </c>
      <c r="G51" s="172">
        <v>0</v>
      </c>
      <c r="H51" s="172">
        <f>G51+F51</f>
        <v>1656978000</v>
      </c>
      <c r="I51" s="173">
        <v>1304090000</v>
      </c>
      <c r="J51" s="172">
        <v>486267646</v>
      </c>
      <c r="K51" s="172">
        <v>0</v>
      </c>
      <c r="L51" s="172">
        <v>0</v>
      </c>
      <c r="M51" s="172">
        <f>I51-J51-K51-L51</f>
        <v>817822354</v>
      </c>
      <c r="N51" s="247">
        <f>H51-I51</f>
        <v>352888000</v>
      </c>
    </row>
    <row r="52" spans="1:14" s="131" customFormat="1" ht="18.75" customHeight="1">
      <c r="A52" s="129"/>
      <c r="B52" s="129">
        <v>5</v>
      </c>
      <c r="C52" s="129"/>
      <c r="D52" s="129"/>
      <c r="E52" s="132" t="s">
        <v>239</v>
      </c>
      <c r="F52" s="170">
        <f aca="true" t="shared" si="21" ref="F52:N54">F53</f>
        <v>1013850000</v>
      </c>
      <c r="G52" s="170">
        <f t="shared" si="21"/>
        <v>0</v>
      </c>
      <c r="H52" s="170">
        <f t="shared" si="21"/>
        <v>1013850000</v>
      </c>
      <c r="I52" s="171">
        <f t="shared" si="21"/>
        <v>533850000</v>
      </c>
      <c r="J52" s="170">
        <f t="shared" si="21"/>
        <v>97456413</v>
      </c>
      <c r="K52" s="171">
        <f t="shared" si="21"/>
        <v>0</v>
      </c>
      <c r="L52" s="171">
        <f t="shared" si="21"/>
        <v>0</v>
      </c>
      <c r="M52" s="171">
        <f t="shared" si="21"/>
        <v>436393587</v>
      </c>
      <c r="N52" s="246">
        <f t="shared" si="21"/>
        <v>480000000</v>
      </c>
    </row>
    <row r="53" spans="1:14" s="131" customFormat="1" ht="18.75" customHeight="1">
      <c r="A53" s="129"/>
      <c r="B53" s="129"/>
      <c r="C53" s="129"/>
      <c r="D53" s="129"/>
      <c r="E53" s="133" t="s">
        <v>224</v>
      </c>
      <c r="F53" s="170">
        <f t="shared" si="21"/>
        <v>1013850000</v>
      </c>
      <c r="G53" s="170">
        <f t="shared" si="21"/>
        <v>0</v>
      </c>
      <c r="H53" s="170">
        <f t="shared" si="21"/>
        <v>1013850000</v>
      </c>
      <c r="I53" s="171">
        <f t="shared" si="21"/>
        <v>533850000</v>
      </c>
      <c r="J53" s="170">
        <f t="shared" si="21"/>
        <v>97456413</v>
      </c>
      <c r="K53" s="171">
        <f t="shared" si="21"/>
        <v>0</v>
      </c>
      <c r="L53" s="171">
        <f t="shared" si="21"/>
        <v>0</v>
      </c>
      <c r="M53" s="171">
        <f t="shared" si="21"/>
        <v>436393587</v>
      </c>
      <c r="N53" s="246">
        <f t="shared" si="21"/>
        <v>480000000</v>
      </c>
    </row>
    <row r="54" spans="1:14" s="131" customFormat="1" ht="21.75" customHeight="1">
      <c r="A54" s="129"/>
      <c r="B54" s="129"/>
      <c r="C54" s="129">
        <v>1</v>
      </c>
      <c r="D54" s="129"/>
      <c r="E54" s="146" t="s">
        <v>237</v>
      </c>
      <c r="F54" s="172">
        <f t="shared" si="21"/>
        <v>1013850000</v>
      </c>
      <c r="G54" s="172">
        <f t="shared" si="21"/>
        <v>0</v>
      </c>
      <c r="H54" s="172">
        <f t="shared" si="21"/>
        <v>1013850000</v>
      </c>
      <c r="I54" s="173">
        <f t="shared" si="21"/>
        <v>533850000</v>
      </c>
      <c r="J54" s="172">
        <f t="shared" si="21"/>
        <v>97456413</v>
      </c>
      <c r="K54" s="173">
        <f t="shared" si="21"/>
        <v>0</v>
      </c>
      <c r="L54" s="173">
        <f t="shared" si="21"/>
        <v>0</v>
      </c>
      <c r="M54" s="173">
        <f t="shared" si="21"/>
        <v>436393587</v>
      </c>
      <c r="N54" s="247">
        <f t="shared" si="21"/>
        <v>480000000</v>
      </c>
    </row>
    <row r="55" spans="1:14" s="135" customFormat="1" ht="20.25" customHeight="1">
      <c r="A55" s="129"/>
      <c r="B55" s="129"/>
      <c r="C55" s="129"/>
      <c r="D55" s="129">
        <v>1</v>
      </c>
      <c r="E55" s="134" t="s">
        <v>240</v>
      </c>
      <c r="F55" s="172">
        <v>1013850000</v>
      </c>
      <c r="G55" s="172">
        <v>0</v>
      </c>
      <c r="H55" s="172">
        <f>G55+F55</f>
        <v>1013850000</v>
      </c>
      <c r="I55" s="173">
        <v>533850000</v>
      </c>
      <c r="J55" s="172">
        <v>97456413</v>
      </c>
      <c r="K55" s="172">
        <v>0</v>
      </c>
      <c r="L55" s="172">
        <v>0</v>
      </c>
      <c r="M55" s="172">
        <f>I55-J55-K55-L55</f>
        <v>436393587</v>
      </c>
      <c r="N55" s="247">
        <f>H55-I55</f>
        <v>480000000</v>
      </c>
    </row>
    <row r="56" spans="1:14" s="131" customFormat="1" ht="21" customHeight="1">
      <c r="A56" s="129"/>
      <c r="B56" s="129">
        <v>6</v>
      </c>
      <c r="C56" s="129"/>
      <c r="D56" s="129"/>
      <c r="E56" s="132" t="s">
        <v>241</v>
      </c>
      <c r="F56" s="170">
        <f aca="true" t="shared" si="22" ref="F56:N58">F57</f>
        <v>65400000</v>
      </c>
      <c r="G56" s="170">
        <f t="shared" si="22"/>
        <v>0</v>
      </c>
      <c r="H56" s="170">
        <f t="shared" si="22"/>
        <v>65400000</v>
      </c>
      <c r="I56" s="171">
        <f t="shared" si="22"/>
        <v>47400000</v>
      </c>
      <c r="J56" s="170">
        <f t="shared" si="22"/>
        <v>46500000</v>
      </c>
      <c r="K56" s="171">
        <f t="shared" si="22"/>
        <v>0</v>
      </c>
      <c r="L56" s="171">
        <f t="shared" si="22"/>
        <v>0</v>
      </c>
      <c r="M56" s="171">
        <f t="shared" si="22"/>
        <v>900000</v>
      </c>
      <c r="N56" s="246">
        <f t="shared" si="22"/>
        <v>18000000</v>
      </c>
    </row>
    <row r="57" spans="1:14" s="131" customFormat="1" ht="21" customHeight="1">
      <c r="A57" s="129"/>
      <c r="B57" s="129"/>
      <c r="C57" s="129"/>
      <c r="D57" s="129"/>
      <c r="E57" s="133" t="s">
        <v>212</v>
      </c>
      <c r="F57" s="170">
        <f t="shared" si="22"/>
        <v>65400000</v>
      </c>
      <c r="G57" s="170">
        <f t="shared" si="22"/>
        <v>0</v>
      </c>
      <c r="H57" s="170">
        <f t="shared" si="22"/>
        <v>65400000</v>
      </c>
      <c r="I57" s="171">
        <f t="shared" si="22"/>
        <v>47400000</v>
      </c>
      <c r="J57" s="170">
        <f t="shared" si="22"/>
        <v>46500000</v>
      </c>
      <c r="K57" s="171">
        <f t="shared" si="22"/>
        <v>0</v>
      </c>
      <c r="L57" s="171">
        <f t="shared" si="22"/>
        <v>0</v>
      </c>
      <c r="M57" s="171">
        <f t="shared" si="22"/>
        <v>900000</v>
      </c>
      <c r="N57" s="246">
        <f t="shared" si="22"/>
        <v>18000000</v>
      </c>
    </row>
    <row r="58" spans="1:14" s="131" customFormat="1" ht="36" customHeight="1" thickBot="1">
      <c r="A58" s="139"/>
      <c r="B58" s="139"/>
      <c r="C58" s="139">
        <v>1</v>
      </c>
      <c r="D58" s="139"/>
      <c r="E58" s="149" t="s">
        <v>226</v>
      </c>
      <c r="F58" s="176">
        <f t="shared" si="22"/>
        <v>65400000</v>
      </c>
      <c r="G58" s="176">
        <f t="shared" si="22"/>
        <v>0</v>
      </c>
      <c r="H58" s="176">
        <f t="shared" si="22"/>
        <v>65400000</v>
      </c>
      <c r="I58" s="177">
        <f t="shared" si="22"/>
        <v>47400000</v>
      </c>
      <c r="J58" s="176">
        <f t="shared" si="22"/>
        <v>46500000</v>
      </c>
      <c r="K58" s="177">
        <f t="shared" si="22"/>
        <v>0</v>
      </c>
      <c r="L58" s="177">
        <f t="shared" si="22"/>
        <v>0</v>
      </c>
      <c r="M58" s="177">
        <f t="shared" si="22"/>
        <v>900000</v>
      </c>
      <c r="N58" s="249">
        <f t="shared" si="22"/>
        <v>18000000</v>
      </c>
    </row>
    <row r="59" spans="1:14" s="135" customFormat="1" ht="19.5" customHeight="1">
      <c r="A59" s="129"/>
      <c r="B59" s="129"/>
      <c r="C59" s="129"/>
      <c r="D59" s="129">
        <v>1</v>
      </c>
      <c r="E59" s="134" t="s">
        <v>231</v>
      </c>
      <c r="F59" s="172">
        <v>65400000</v>
      </c>
      <c r="G59" s="172">
        <v>0</v>
      </c>
      <c r="H59" s="172">
        <f>G59+F59</f>
        <v>65400000</v>
      </c>
      <c r="I59" s="173">
        <v>47400000</v>
      </c>
      <c r="J59" s="172">
        <v>46500000</v>
      </c>
      <c r="K59" s="172">
        <v>0</v>
      </c>
      <c r="L59" s="172">
        <v>0</v>
      </c>
      <c r="M59" s="172">
        <f>I59-J59-K59-L59</f>
        <v>900000</v>
      </c>
      <c r="N59" s="247">
        <f>H59-I59</f>
        <v>18000000</v>
      </c>
    </row>
    <row r="60" spans="1:14" s="131" customFormat="1" ht="18.75" customHeight="1">
      <c r="A60" s="129">
        <v>3</v>
      </c>
      <c r="B60" s="129"/>
      <c r="C60" s="129"/>
      <c r="D60" s="129"/>
      <c r="E60" s="130" t="s">
        <v>242</v>
      </c>
      <c r="F60" s="170">
        <f aca="true" t="shared" si="23" ref="F60:N62">F61</f>
        <v>1439487000</v>
      </c>
      <c r="G60" s="170">
        <f t="shared" si="23"/>
        <v>0</v>
      </c>
      <c r="H60" s="170">
        <f t="shared" si="23"/>
        <v>1439487000</v>
      </c>
      <c r="I60" s="171">
        <f t="shared" si="23"/>
        <v>1240000000</v>
      </c>
      <c r="J60" s="170">
        <f t="shared" si="23"/>
        <v>1150434538</v>
      </c>
      <c r="K60" s="171">
        <f t="shared" si="23"/>
        <v>0</v>
      </c>
      <c r="L60" s="171">
        <f t="shared" si="23"/>
        <v>0</v>
      </c>
      <c r="M60" s="171">
        <f t="shared" si="23"/>
        <v>89565462</v>
      </c>
      <c r="N60" s="246">
        <f t="shared" si="23"/>
        <v>199487000</v>
      </c>
    </row>
    <row r="61" spans="1:14" s="131" customFormat="1" ht="17.25" customHeight="1">
      <c r="A61" s="129"/>
      <c r="B61" s="129">
        <v>1</v>
      </c>
      <c r="C61" s="129"/>
      <c r="D61" s="129"/>
      <c r="E61" s="132" t="s">
        <v>243</v>
      </c>
      <c r="F61" s="170">
        <f t="shared" si="23"/>
        <v>1439487000</v>
      </c>
      <c r="G61" s="170">
        <f t="shared" si="23"/>
        <v>0</v>
      </c>
      <c r="H61" s="170">
        <f t="shared" si="23"/>
        <v>1439487000</v>
      </c>
      <c r="I61" s="171">
        <f t="shared" si="23"/>
        <v>1240000000</v>
      </c>
      <c r="J61" s="170">
        <f t="shared" si="23"/>
        <v>1150434538</v>
      </c>
      <c r="K61" s="171">
        <f t="shared" si="23"/>
        <v>0</v>
      </c>
      <c r="L61" s="171">
        <f t="shared" si="23"/>
        <v>0</v>
      </c>
      <c r="M61" s="171">
        <f t="shared" si="23"/>
        <v>89565462</v>
      </c>
      <c r="N61" s="246">
        <f t="shared" si="23"/>
        <v>199487000</v>
      </c>
    </row>
    <row r="62" spans="1:14" s="131" customFormat="1" ht="18" customHeight="1">
      <c r="A62" s="129"/>
      <c r="B62" s="129"/>
      <c r="C62" s="129"/>
      <c r="D62" s="129"/>
      <c r="E62" s="133" t="s">
        <v>244</v>
      </c>
      <c r="F62" s="170">
        <f t="shared" si="23"/>
        <v>1439487000</v>
      </c>
      <c r="G62" s="170">
        <f t="shared" si="23"/>
        <v>0</v>
      </c>
      <c r="H62" s="170">
        <f t="shared" si="23"/>
        <v>1439487000</v>
      </c>
      <c r="I62" s="171">
        <f t="shared" si="23"/>
        <v>1240000000</v>
      </c>
      <c r="J62" s="170">
        <f t="shared" si="23"/>
        <v>1150434538</v>
      </c>
      <c r="K62" s="171">
        <f t="shared" si="23"/>
        <v>0</v>
      </c>
      <c r="L62" s="171">
        <f t="shared" si="23"/>
        <v>0</v>
      </c>
      <c r="M62" s="171">
        <f t="shared" si="23"/>
        <v>89565462</v>
      </c>
      <c r="N62" s="246">
        <f t="shared" si="23"/>
        <v>199487000</v>
      </c>
    </row>
    <row r="63" spans="1:14" s="131" customFormat="1" ht="36" customHeight="1">
      <c r="A63" s="129"/>
      <c r="B63" s="129"/>
      <c r="C63" s="129">
        <v>1</v>
      </c>
      <c r="D63" s="129"/>
      <c r="E63" s="137" t="s">
        <v>245</v>
      </c>
      <c r="F63" s="172">
        <v>1439487000</v>
      </c>
      <c r="G63" s="172">
        <v>0</v>
      </c>
      <c r="H63" s="172">
        <f>G63+F63</f>
        <v>1439487000</v>
      </c>
      <c r="I63" s="173">
        <v>1240000000</v>
      </c>
      <c r="J63" s="172">
        <v>1150434538</v>
      </c>
      <c r="K63" s="172">
        <v>0</v>
      </c>
      <c r="L63" s="172">
        <v>0</v>
      </c>
      <c r="M63" s="172">
        <f>I63-J63-K63-L63</f>
        <v>89565462</v>
      </c>
      <c r="N63" s="247">
        <f>H63-I63</f>
        <v>199487000</v>
      </c>
    </row>
    <row r="64" spans="1:14" s="131" customFormat="1" ht="18.75" customHeight="1">
      <c r="A64" s="129">
        <v>4</v>
      </c>
      <c r="B64" s="129"/>
      <c r="C64" s="129"/>
      <c r="D64" s="129"/>
      <c r="E64" s="130" t="s">
        <v>246</v>
      </c>
      <c r="F64" s="170">
        <f aca="true" t="shared" si="24" ref="F64:N64">F65+F70+F73+F76</f>
        <v>22905418000</v>
      </c>
      <c r="G64" s="170">
        <f t="shared" si="24"/>
        <v>0</v>
      </c>
      <c r="H64" s="170">
        <f t="shared" si="24"/>
        <v>22905418000</v>
      </c>
      <c r="I64" s="171">
        <f>I65+I70+I73+I76</f>
        <v>15940462304</v>
      </c>
      <c r="J64" s="170">
        <f t="shared" si="24"/>
        <v>12161420191</v>
      </c>
      <c r="K64" s="171">
        <f t="shared" si="24"/>
        <v>0</v>
      </c>
      <c r="L64" s="171">
        <f t="shared" si="24"/>
        <v>0</v>
      </c>
      <c r="M64" s="171">
        <f t="shared" si="24"/>
        <v>3779042113</v>
      </c>
      <c r="N64" s="246">
        <f t="shared" si="24"/>
        <v>6964955696</v>
      </c>
    </row>
    <row r="65" spans="1:14" s="131" customFormat="1" ht="18.75" customHeight="1">
      <c r="A65" s="129"/>
      <c r="B65" s="129">
        <v>1</v>
      </c>
      <c r="C65" s="129"/>
      <c r="D65" s="129"/>
      <c r="E65" s="132" t="s">
        <v>247</v>
      </c>
      <c r="F65" s="170">
        <f aca="true" t="shared" si="25" ref="F65:N65">F66+F68</f>
        <v>20719000000</v>
      </c>
      <c r="G65" s="170">
        <f t="shared" si="25"/>
        <v>0</v>
      </c>
      <c r="H65" s="170">
        <f t="shared" si="25"/>
        <v>20719000000</v>
      </c>
      <c r="I65" s="171">
        <f>I66+I68</f>
        <v>15137115000</v>
      </c>
      <c r="J65" s="170">
        <f t="shared" si="25"/>
        <v>11523539599</v>
      </c>
      <c r="K65" s="171">
        <f t="shared" si="25"/>
        <v>0</v>
      </c>
      <c r="L65" s="171">
        <f t="shared" si="25"/>
        <v>0</v>
      </c>
      <c r="M65" s="171">
        <f t="shared" si="25"/>
        <v>3613575401</v>
      </c>
      <c r="N65" s="246">
        <f t="shared" si="25"/>
        <v>5581885000</v>
      </c>
    </row>
    <row r="66" spans="1:14" s="131" customFormat="1" ht="18.75" customHeight="1">
      <c r="A66" s="129"/>
      <c r="B66" s="129"/>
      <c r="C66" s="129"/>
      <c r="D66" s="129"/>
      <c r="E66" s="133" t="s">
        <v>212</v>
      </c>
      <c r="F66" s="170">
        <f aca="true" t="shared" si="26" ref="F66:N66">F67</f>
        <v>4000000000</v>
      </c>
      <c r="G66" s="170">
        <f t="shared" si="26"/>
        <v>0</v>
      </c>
      <c r="H66" s="170">
        <f t="shared" si="26"/>
        <v>4000000000</v>
      </c>
      <c r="I66" s="171">
        <f t="shared" si="26"/>
        <v>3061115000</v>
      </c>
      <c r="J66" s="170">
        <f t="shared" si="26"/>
        <v>2808125000</v>
      </c>
      <c r="K66" s="171">
        <f t="shared" si="26"/>
        <v>0</v>
      </c>
      <c r="L66" s="171">
        <f t="shared" si="26"/>
        <v>0</v>
      </c>
      <c r="M66" s="171">
        <f t="shared" si="26"/>
        <v>252990000</v>
      </c>
      <c r="N66" s="246">
        <f t="shared" si="26"/>
        <v>938885000</v>
      </c>
    </row>
    <row r="67" spans="1:14" s="131" customFormat="1" ht="18.75" customHeight="1">
      <c r="A67" s="129"/>
      <c r="B67" s="129"/>
      <c r="C67" s="129">
        <v>1</v>
      </c>
      <c r="D67" s="129"/>
      <c r="E67" s="137" t="s">
        <v>248</v>
      </c>
      <c r="F67" s="172">
        <v>4000000000</v>
      </c>
      <c r="G67" s="172">
        <f>SUM(G68:G71)</f>
        <v>0</v>
      </c>
      <c r="H67" s="172">
        <f>G67+F67</f>
        <v>4000000000</v>
      </c>
      <c r="I67" s="173">
        <v>3061115000</v>
      </c>
      <c r="J67" s="172">
        <v>2808125000</v>
      </c>
      <c r="K67" s="172">
        <v>0</v>
      </c>
      <c r="L67" s="172">
        <v>0</v>
      </c>
      <c r="M67" s="172">
        <f>I67-J67-K67-L67</f>
        <v>252990000</v>
      </c>
      <c r="N67" s="247">
        <f>H67-I67</f>
        <v>938885000</v>
      </c>
    </row>
    <row r="68" spans="1:14" s="131" customFormat="1" ht="18.75" customHeight="1">
      <c r="A68" s="129"/>
      <c r="B68" s="129"/>
      <c r="C68" s="129"/>
      <c r="D68" s="129"/>
      <c r="E68" s="133" t="s">
        <v>249</v>
      </c>
      <c r="F68" s="170">
        <f aca="true" t="shared" si="27" ref="F68:N68">F69</f>
        <v>16719000000</v>
      </c>
      <c r="G68" s="170">
        <f t="shared" si="27"/>
        <v>0</v>
      </c>
      <c r="H68" s="170">
        <f t="shared" si="27"/>
        <v>16719000000</v>
      </c>
      <c r="I68" s="171">
        <f t="shared" si="27"/>
        <v>12076000000</v>
      </c>
      <c r="J68" s="170">
        <f t="shared" si="27"/>
        <v>8715414599</v>
      </c>
      <c r="K68" s="171">
        <f t="shared" si="27"/>
        <v>0</v>
      </c>
      <c r="L68" s="171">
        <f t="shared" si="27"/>
        <v>0</v>
      </c>
      <c r="M68" s="171">
        <f t="shared" si="27"/>
        <v>3360585401</v>
      </c>
      <c r="N68" s="246">
        <f t="shared" si="27"/>
        <v>4643000000</v>
      </c>
    </row>
    <row r="69" spans="1:14" s="131" customFormat="1" ht="21" customHeight="1">
      <c r="A69" s="129"/>
      <c r="B69" s="129"/>
      <c r="C69" s="129">
        <v>2</v>
      </c>
      <c r="D69" s="129"/>
      <c r="E69" s="137" t="s">
        <v>324</v>
      </c>
      <c r="F69" s="172">
        <v>16719000000</v>
      </c>
      <c r="G69" s="172">
        <v>0</v>
      </c>
      <c r="H69" s="172">
        <f>G69+F69</f>
        <v>16719000000</v>
      </c>
      <c r="I69" s="173">
        <v>12076000000</v>
      </c>
      <c r="J69" s="172">
        <v>8715414599</v>
      </c>
      <c r="K69" s="172">
        <v>0</v>
      </c>
      <c r="L69" s="172">
        <v>0</v>
      </c>
      <c r="M69" s="172">
        <f>I69-J69-K69-L69</f>
        <v>3360585401</v>
      </c>
      <c r="N69" s="247">
        <f>H69-I69</f>
        <v>4643000000</v>
      </c>
    </row>
    <row r="70" spans="1:14" s="131" customFormat="1" ht="18.75" customHeight="1">
      <c r="A70" s="129"/>
      <c r="B70" s="129">
        <v>2</v>
      </c>
      <c r="C70" s="129"/>
      <c r="D70" s="129"/>
      <c r="E70" s="132" t="s">
        <v>250</v>
      </c>
      <c r="F70" s="170">
        <f aca="true" t="shared" si="28" ref="F70:N71">F71</f>
        <v>1483263000</v>
      </c>
      <c r="G70" s="170">
        <f t="shared" si="28"/>
        <v>0</v>
      </c>
      <c r="H70" s="170">
        <f t="shared" si="28"/>
        <v>1483263000</v>
      </c>
      <c r="I70" s="171">
        <f t="shared" si="28"/>
        <v>562782000</v>
      </c>
      <c r="J70" s="170">
        <f t="shared" si="28"/>
        <v>559012910</v>
      </c>
      <c r="K70" s="171">
        <f t="shared" si="28"/>
        <v>0</v>
      </c>
      <c r="L70" s="171">
        <f t="shared" si="28"/>
        <v>0</v>
      </c>
      <c r="M70" s="171">
        <f t="shared" si="28"/>
        <v>3769090</v>
      </c>
      <c r="N70" s="246">
        <f t="shared" si="28"/>
        <v>920481000</v>
      </c>
    </row>
    <row r="71" spans="1:14" s="131" customFormat="1" ht="18.75" customHeight="1">
      <c r="A71" s="129"/>
      <c r="B71" s="129"/>
      <c r="C71" s="129"/>
      <c r="D71" s="129"/>
      <c r="E71" s="133" t="s">
        <v>251</v>
      </c>
      <c r="F71" s="170">
        <f t="shared" si="28"/>
        <v>1483263000</v>
      </c>
      <c r="G71" s="170">
        <f t="shared" si="28"/>
        <v>0</v>
      </c>
      <c r="H71" s="170">
        <f t="shared" si="28"/>
        <v>1483263000</v>
      </c>
      <c r="I71" s="171">
        <f t="shared" si="28"/>
        <v>562782000</v>
      </c>
      <c r="J71" s="170">
        <f t="shared" si="28"/>
        <v>559012910</v>
      </c>
      <c r="K71" s="171">
        <f t="shared" si="28"/>
        <v>0</v>
      </c>
      <c r="L71" s="171">
        <f t="shared" si="28"/>
        <v>0</v>
      </c>
      <c r="M71" s="171">
        <f t="shared" si="28"/>
        <v>3769090</v>
      </c>
      <c r="N71" s="246">
        <f t="shared" si="28"/>
        <v>920481000</v>
      </c>
    </row>
    <row r="72" spans="1:14" s="131" customFormat="1" ht="18" customHeight="1">
      <c r="A72" s="129"/>
      <c r="B72" s="129"/>
      <c r="C72" s="129">
        <v>1</v>
      </c>
      <c r="D72" s="129"/>
      <c r="E72" s="137" t="s">
        <v>252</v>
      </c>
      <c r="F72" s="172">
        <v>1483263000</v>
      </c>
      <c r="G72" s="172">
        <v>0</v>
      </c>
      <c r="H72" s="172">
        <f>G72+F72</f>
        <v>1483263000</v>
      </c>
      <c r="I72" s="173">
        <v>562782000</v>
      </c>
      <c r="J72" s="172">
        <v>559012910</v>
      </c>
      <c r="K72" s="172">
        <v>0</v>
      </c>
      <c r="L72" s="172">
        <v>0</v>
      </c>
      <c r="M72" s="172">
        <f>I72-J72-K72-L72</f>
        <v>3769090</v>
      </c>
      <c r="N72" s="247">
        <f>H72-I72</f>
        <v>920481000</v>
      </c>
    </row>
    <row r="73" spans="1:14" s="131" customFormat="1" ht="18.75" customHeight="1">
      <c r="A73" s="129"/>
      <c r="B73" s="129">
        <v>3</v>
      </c>
      <c r="C73" s="129"/>
      <c r="D73" s="129"/>
      <c r="E73" s="132" t="s">
        <v>253</v>
      </c>
      <c r="F73" s="170">
        <f aca="true" t="shared" si="29" ref="F73:N74">F74</f>
        <v>689155000</v>
      </c>
      <c r="G73" s="170">
        <f t="shared" si="29"/>
        <v>0</v>
      </c>
      <c r="H73" s="170">
        <f t="shared" si="29"/>
        <v>689155000</v>
      </c>
      <c r="I73" s="171">
        <f t="shared" si="29"/>
        <v>231200000</v>
      </c>
      <c r="J73" s="170">
        <f t="shared" si="29"/>
        <v>69502378</v>
      </c>
      <c r="K73" s="171">
        <f t="shared" si="29"/>
        <v>0</v>
      </c>
      <c r="L73" s="171">
        <f t="shared" si="29"/>
        <v>0</v>
      </c>
      <c r="M73" s="171">
        <f t="shared" si="29"/>
        <v>161697622</v>
      </c>
      <c r="N73" s="246">
        <f t="shared" si="29"/>
        <v>457955000</v>
      </c>
    </row>
    <row r="74" spans="1:14" s="131" customFormat="1" ht="18.75" customHeight="1">
      <c r="A74" s="129"/>
      <c r="B74" s="129"/>
      <c r="C74" s="129"/>
      <c r="D74" s="129"/>
      <c r="E74" s="133" t="s">
        <v>249</v>
      </c>
      <c r="F74" s="170">
        <f t="shared" si="29"/>
        <v>689155000</v>
      </c>
      <c r="G74" s="170">
        <f t="shared" si="29"/>
        <v>0</v>
      </c>
      <c r="H74" s="170">
        <f t="shared" si="29"/>
        <v>689155000</v>
      </c>
      <c r="I74" s="171">
        <f t="shared" si="29"/>
        <v>231200000</v>
      </c>
      <c r="J74" s="170">
        <f t="shared" si="29"/>
        <v>69502378</v>
      </c>
      <c r="K74" s="171">
        <f t="shared" si="29"/>
        <v>0</v>
      </c>
      <c r="L74" s="171">
        <f t="shared" si="29"/>
        <v>0</v>
      </c>
      <c r="M74" s="171">
        <f t="shared" si="29"/>
        <v>161697622</v>
      </c>
      <c r="N74" s="246">
        <f t="shared" si="29"/>
        <v>457955000</v>
      </c>
    </row>
    <row r="75" spans="1:14" s="131" customFormat="1" ht="36" customHeight="1">
      <c r="A75" s="129"/>
      <c r="B75" s="138"/>
      <c r="C75" s="129">
        <v>1</v>
      </c>
      <c r="D75" s="129"/>
      <c r="E75" s="137" t="s">
        <v>254</v>
      </c>
      <c r="F75" s="172">
        <v>689155000</v>
      </c>
      <c r="G75" s="172">
        <v>0</v>
      </c>
      <c r="H75" s="172">
        <f>G75+F75</f>
        <v>689155000</v>
      </c>
      <c r="I75" s="173">
        <v>231200000</v>
      </c>
      <c r="J75" s="172">
        <v>69502378</v>
      </c>
      <c r="K75" s="172">
        <v>0</v>
      </c>
      <c r="L75" s="172">
        <v>0</v>
      </c>
      <c r="M75" s="172">
        <f>I75-J75-K75-L75</f>
        <v>161697622</v>
      </c>
      <c r="N75" s="247">
        <f>H75-I75</f>
        <v>457955000</v>
      </c>
    </row>
    <row r="76" spans="1:14" s="131" customFormat="1" ht="18.75" customHeight="1">
      <c r="A76" s="129"/>
      <c r="B76" s="129">
        <v>4</v>
      </c>
      <c r="C76" s="129"/>
      <c r="D76" s="129"/>
      <c r="E76" s="132" t="s">
        <v>255</v>
      </c>
      <c r="F76" s="170">
        <f aca="true" t="shared" si="30" ref="F76:N77">F77</f>
        <v>14000000</v>
      </c>
      <c r="G76" s="170">
        <f t="shared" si="30"/>
        <v>0</v>
      </c>
      <c r="H76" s="170">
        <f t="shared" si="30"/>
        <v>14000000</v>
      </c>
      <c r="I76" s="171">
        <f t="shared" si="30"/>
        <v>9365304</v>
      </c>
      <c r="J76" s="170">
        <f t="shared" si="30"/>
        <v>9365304</v>
      </c>
      <c r="K76" s="171">
        <f t="shared" si="30"/>
        <v>0</v>
      </c>
      <c r="L76" s="171">
        <f t="shared" si="30"/>
        <v>0</v>
      </c>
      <c r="M76" s="171">
        <f t="shared" si="30"/>
        <v>0</v>
      </c>
      <c r="N76" s="246">
        <f t="shared" si="30"/>
        <v>4634696</v>
      </c>
    </row>
    <row r="77" spans="1:14" s="131" customFormat="1" ht="18.75" customHeight="1">
      <c r="A77" s="129"/>
      <c r="B77" s="129"/>
      <c r="C77" s="129"/>
      <c r="D77" s="129"/>
      <c r="E77" s="133" t="s">
        <v>233</v>
      </c>
      <c r="F77" s="170">
        <f t="shared" si="30"/>
        <v>14000000</v>
      </c>
      <c r="G77" s="170">
        <f t="shared" si="30"/>
        <v>0</v>
      </c>
      <c r="H77" s="170">
        <f t="shared" si="30"/>
        <v>14000000</v>
      </c>
      <c r="I77" s="171">
        <f t="shared" si="30"/>
        <v>9365304</v>
      </c>
      <c r="J77" s="170">
        <f t="shared" si="30"/>
        <v>9365304</v>
      </c>
      <c r="K77" s="171">
        <f t="shared" si="30"/>
        <v>0</v>
      </c>
      <c r="L77" s="171">
        <f t="shared" si="30"/>
        <v>0</v>
      </c>
      <c r="M77" s="171">
        <f t="shared" si="30"/>
        <v>0</v>
      </c>
      <c r="N77" s="246">
        <f t="shared" si="30"/>
        <v>4634696</v>
      </c>
    </row>
    <row r="78" spans="1:14" s="131" customFormat="1" ht="18.75" customHeight="1">
      <c r="A78" s="129"/>
      <c r="B78" s="129"/>
      <c r="C78" s="129">
        <v>1</v>
      </c>
      <c r="D78" s="129"/>
      <c r="E78" s="146" t="s">
        <v>237</v>
      </c>
      <c r="F78" s="172">
        <v>14000000</v>
      </c>
      <c r="G78" s="172">
        <v>0</v>
      </c>
      <c r="H78" s="172">
        <f>G78+F78</f>
        <v>14000000</v>
      </c>
      <c r="I78" s="173">
        <v>9365304</v>
      </c>
      <c r="J78" s="172">
        <v>9365304</v>
      </c>
      <c r="K78" s="172">
        <v>0</v>
      </c>
      <c r="L78" s="172">
        <v>0</v>
      </c>
      <c r="M78" s="172">
        <f>I78-J78-K78-L78</f>
        <v>0</v>
      </c>
      <c r="N78" s="247">
        <f>H78-I78</f>
        <v>4634696</v>
      </c>
    </row>
    <row r="79" spans="1:14" s="131" customFormat="1" ht="18.75" customHeight="1">
      <c r="A79" s="129">
        <v>5</v>
      </c>
      <c r="B79" s="129"/>
      <c r="C79" s="129"/>
      <c r="D79" s="129"/>
      <c r="E79" s="130" t="s">
        <v>256</v>
      </c>
      <c r="F79" s="170">
        <f aca="true" t="shared" si="31" ref="F79:N79">F80+F84+F87+F90</f>
        <v>22507196000</v>
      </c>
      <c r="G79" s="170">
        <f t="shared" si="31"/>
        <v>0</v>
      </c>
      <c r="H79" s="170">
        <f t="shared" si="31"/>
        <v>22507196000</v>
      </c>
      <c r="I79" s="171">
        <f>I80+I84+I87+I90</f>
        <v>15131640371</v>
      </c>
      <c r="J79" s="170">
        <f t="shared" si="31"/>
        <v>6242115803</v>
      </c>
      <c r="K79" s="171">
        <f t="shared" si="31"/>
        <v>0</v>
      </c>
      <c r="L79" s="171">
        <f t="shared" si="31"/>
        <v>0</v>
      </c>
      <c r="M79" s="171">
        <f t="shared" si="31"/>
        <v>8889524568</v>
      </c>
      <c r="N79" s="246">
        <f t="shared" si="31"/>
        <v>7375555629</v>
      </c>
    </row>
    <row r="80" spans="1:14" s="131" customFormat="1" ht="18.75" customHeight="1">
      <c r="A80" s="129"/>
      <c r="B80" s="129">
        <v>1</v>
      </c>
      <c r="C80" s="129"/>
      <c r="D80" s="129"/>
      <c r="E80" s="132" t="s">
        <v>257</v>
      </c>
      <c r="F80" s="170">
        <f aca="true" t="shared" si="32" ref="F80:N82">F81</f>
        <v>550700000</v>
      </c>
      <c r="G80" s="170">
        <f t="shared" si="32"/>
        <v>0</v>
      </c>
      <c r="H80" s="170">
        <f t="shared" si="32"/>
        <v>550700000</v>
      </c>
      <c r="I80" s="171">
        <f t="shared" si="32"/>
        <v>550700000</v>
      </c>
      <c r="J80" s="170">
        <f t="shared" si="32"/>
        <v>492592000</v>
      </c>
      <c r="K80" s="171">
        <f t="shared" si="32"/>
        <v>0</v>
      </c>
      <c r="L80" s="171">
        <f t="shared" si="32"/>
        <v>0</v>
      </c>
      <c r="M80" s="171">
        <f t="shared" si="32"/>
        <v>58108000</v>
      </c>
      <c r="N80" s="246">
        <f t="shared" si="32"/>
        <v>0</v>
      </c>
    </row>
    <row r="81" spans="1:14" s="131" customFormat="1" ht="18.75" customHeight="1">
      <c r="A81" s="129"/>
      <c r="B81" s="129"/>
      <c r="C81" s="129"/>
      <c r="D81" s="129"/>
      <c r="E81" s="133" t="s">
        <v>258</v>
      </c>
      <c r="F81" s="170">
        <f t="shared" si="32"/>
        <v>550700000</v>
      </c>
      <c r="G81" s="170">
        <f t="shared" si="32"/>
        <v>0</v>
      </c>
      <c r="H81" s="170">
        <f t="shared" si="32"/>
        <v>550700000</v>
      </c>
      <c r="I81" s="171">
        <f t="shared" si="32"/>
        <v>550700000</v>
      </c>
      <c r="J81" s="170">
        <f t="shared" si="32"/>
        <v>492592000</v>
      </c>
      <c r="K81" s="171">
        <f t="shared" si="32"/>
        <v>0</v>
      </c>
      <c r="L81" s="171">
        <f t="shared" si="32"/>
        <v>0</v>
      </c>
      <c r="M81" s="171">
        <f t="shared" si="32"/>
        <v>58108000</v>
      </c>
      <c r="N81" s="246">
        <f t="shared" si="32"/>
        <v>0</v>
      </c>
    </row>
    <row r="82" spans="1:14" s="131" customFormat="1" ht="36" customHeight="1">
      <c r="A82" s="129"/>
      <c r="B82" s="129"/>
      <c r="C82" s="129">
        <v>1</v>
      </c>
      <c r="D82" s="129"/>
      <c r="E82" s="137" t="s">
        <v>259</v>
      </c>
      <c r="F82" s="172">
        <f t="shared" si="32"/>
        <v>550700000</v>
      </c>
      <c r="G82" s="172">
        <f t="shared" si="32"/>
        <v>0</v>
      </c>
      <c r="H82" s="172">
        <f t="shared" si="32"/>
        <v>550700000</v>
      </c>
      <c r="I82" s="173">
        <f t="shared" si="32"/>
        <v>550700000</v>
      </c>
      <c r="J82" s="172">
        <f t="shared" si="32"/>
        <v>492592000</v>
      </c>
      <c r="K82" s="173">
        <f t="shared" si="32"/>
        <v>0</v>
      </c>
      <c r="L82" s="173">
        <f t="shared" si="32"/>
        <v>0</v>
      </c>
      <c r="M82" s="173">
        <f t="shared" si="32"/>
        <v>58108000</v>
      </c>
      <c r="N82" s="247">
        <f t="shared" si="32"/>
        <v>0</v>
      </c>
    </row>
    <row r="83" spans="1:14" s="135" customFormat="1" ht="36" customHeight="1">
      <c r="A83" s="129"/>
      <c r="B83" s="129"/>
      <c r="C83" s="129"/>
      <c r="D83" s="129">
        <v>1</v>
      </c>
      <c r="E83" s="134" t="s">
        <v>260</v>
      </c>
      <c r="F83" s="172">
        <v>550700000</v>
      </c>
      <c r="G83" s="172">
        <v>0</v>
      </c>
      <c r="H83" s="172">
        <f>G83+F83</f>
        <v>550700000</v>
      </c>
      <c r="I83" s="173">
        <v>550700000</v>
      </c>
      <c r="J83" s="172">
        <v>492592000</v>
      </c>
      <c r="K83" s="172">
        <v>0</v>
      </c>
      <c r="L83" s="172">
        <v>0</v>
      </c>
      <c r="M83" s="172">
        <f>I83-J83-K83-L83</f>
        <v>58108000</v>
      </c>
      <c r="N83" s="247">
        <f>H83-I83</f>
        <v>0</v>
      </c>
    </row>
    <row r="84" spans="1:14" s="131" customFormat="1" ht="18.75" customHeight="1">
      <c r="A84" s="129"/>
      <c r="B84" s="129">
        <v>2</v>
      </c>
      <c r="C84" s="129"/>
      <c r="D84" s="129"/>
      <c r="E84" s="132" t="s">
        <v>261</v>
      </c>
      <c r="F84" s="170">
        <f aca="true" t="shared" si="33" ref="F84:N84">F85</f>
        <v>15340000</v>
      </c>
      <c r="G84" s="170">
        <f t="shared" si="33"/>
        <v>0</v>
      </c>
      <c r="H84" s="170">
        <f t="shared" si="33"/>
        <v>15340000</v>
      </c>
      <c r="I84" s="171">
        <f t="shared" si="33"/>
        <v>9353371</v>
      </c>
      <c r="J84" s="170">
        <f t="shared" si="33"/>
        <v>9353371</v>
      </c>
      <c r="K84" s="171">
        <f t="shared" si="33"/>
        <v>0</v>
      </c>
      <c r="L84" s="171">
        <f t="shared" si="33"/>
        <v>0</v>
      </c>
      <c r="M84" s="171">
        <f t="shared" si="33"/>
        <v>0</v>
      </c>
      <c r="N84" s="246">
        <f t="shared" si="33"/>
        <v>5986629</v>
      </c>
    </row>
    <row r="85" spans="1:14" s="131" customFormat="1" ht="18.75" customHeight="1">
      <c r="A85" s="129"/>
      <c r="B85" s="129"/>
      <c r="C85" s="129"/>
      <c r="D85" s="129"/>
      <c r="E85" s="133" t="s">
        <v>258</v>
      </c>
      <c r="F85" s="170">
        <f aca="true" t="shared" si="34" ref="F85:N85">F86</f>
        <v>15340000</v>
      </c>
      <c r="G85" s="170">
        <f t="shared" si="34"/>
        <v>0</v>
      </c>
      <c r="H85" s="170">
        <f t="shared" si="34"/>
        <v>15340000</v>
      </c>
      <c r="I85" s="171">
        <f t="shared" si="34"/>
        <v>9353371</v>
      </c>
      <c r="J85" s="170">
        <f t="shared" si="34"/>
        <v>9353371</v>
      </c>
      <c r="K85" s="171">
        <f t="shared" si="34"/>
        <v>0</v>
      </c>
      <c r="L85" s="171">
        <f t="shared" si="34"/>
        <v>0</v>
      </c>
      <c r="M85" s="171">
        <f t="shared" si="34"/>
        <v>0</v>
      </c>
      <c r="N85" s="246">
        <f t="shared" si="34"/>
        <v>5986629</v>
      </c>
    </row>
    <row r="86" spans="1:14" s="131" customFormat="1" ht="24" customHeight="1">
      <c r="A86" s="129"/>
      <c r="B86" s="129"/>
      <c r="C86" s="129">
        <v>1</v>
      </c>
      <c r="D86" s="129"/>
      <c r="E86" s="146" t="s">
        <v>237</v>
      </c>
      <c r="F86" s="172">
        <v>15340000</v>
      </c>
      <c r="G86" s="172">
        <v>0</v>
      </c>
      <c r="H86" s="172">
        <f>G86+F86</f>
        <v>15340000</v>
      </c>
      <c r="I86" s="173">
        <v>9353371</v>
      </c>
      <c r="J86" s="172">
        <v>9353371</v>
      </c>
      <c r="K86" s="172">
        <v>0</v>
      </c>
      <c r="L86" s="172">
        <v>0</v>
      </c>
      <c r="M86" s="172">
        <f>I86-J86-K86-L86</f>
        <v>0</v>
      </c>
      <c r="N86" s="247">
        <f>H86-I86</f>
        <v>5986629</v>
      </c>
    </row>
    <row r="87" spans="1:14" s="131" customFormat="1" ht="18.75" customHeight="1">
      <c r="A87" s="129"/>
      <c r="B87" s="129">
        <v>3</v>
      </c>
      <c r="C87" s="129"/>
      <c r="D87" s="129"/>
      <c r="E87" s="132" t="s">
        <v>262</v>
      </c>
      <c r="F87" s="170">
        <f aca="true" t="shared" si="35" ref="F87:N88">F88</f>
        <v>751306000</v>
      </c>
      <c r="G87" s="170">
        <f t="shared" si="35"/>
        <v>0</v>
      </c>
      <c r="H87" s="170">
        <f t="shared" si="35"/>
        <v>751306000</v>
      </c>
      <c r="I87" s="171">
        <f t="shared" si="35"/>
        <v>631306000</v>
      </c>
      <c r="J87" s="170">
        <f t="shared" si="35"/>
        <v>386986005</v>
      </c>
      <c r="K87" s="171">
        <f t="shared" si="35"/>
        <v>0</v>
      </c>
      <c r="L87" s="171">
        <f t="shared" si="35"/>
        <v>0</v>
      </c>
      <c r="M87" s="171">
        <f t="shared" si="35"/>
        <v>244319995</v>
      </c>
      <c r="N87" s="246">
        <f t="shared" si="35"/>
        <v>120000000</v>
      </c>
    </row>
    <row r="88" spans="1:14" s="131" customFormat="1" ht="18.75" customHeight="1">
      <c r="A88" s="129"/>
      <c r="B88" s="129"/>
      <c r="C88" s="129"/>
      <c r="D88" s="129"/>
      <c r="E88" s="133" t="s">
        <v>251</v>
      </c>
      <c r="F88" s="170">
        <f t="shared" si="35"/>
        <v>751306000</v>
      </c>
      <c r="G88" s="170">
        <f t="shared" si="35"/>
        <v>0</v>
      </c>
      <c r="H88" s="170">
        <f t="shared" si="35"/>
        <v>751306000</v>
      </c>
      <c r="I88" s="171">
        <f t="shared" si="35"/>
        <v>631306000</v>
      </c>
      <c r="J88" s="170">
        <f t="shared" si="35"/>
        <v>386986005</v>
      </c>
      <c r="K88" s="171">
        <f t="shared" si="35"/>
        <v>0</v>
      </c>
      <c r="L88" s="171">
        <f t="shared" si="35"/>
        <v>0</v>
      </c>
      <c r="M88" s="171">
        <f t="shared" si="35"/>
        <v>244319995</v>
      </c>
      <c r="N88" s="246">
        <f t="shared" si="35"/>
        <v>120000000</v>
      </c>
    </row>
    <row r="89" spans="1:14" s="131" customFormat="1" ht="21" customHeight="1" thickBot="1">
      <c r="A89" s="139"/>
      <c r="B89" s="139"/>
      <c r="C89" s="139">
        <v>1</v>
      </c>
      <c r="D89" s="139"/>
      <c r="E89" s="149" t="s">
        <v>199</v>
      </c>
      <c r="F89" s="176">
        <v>751306000</v>
      </c>
      <c r="G89" s="176">
        <v>0</v>
      </c>
      <c r="H89" s="176">
        <f>G89+F89</f>
        <v>751306000</v>
      </c>
      <c r="I89" s="177">
        <v>631306000</v>
      </c>
      <c r="J89" s="176">
        <v>386986005</v>
      </c>
      <c r="K89" s="176">
        <v>0</v>
      </c>
      <c r="L89" s="176">
        <v>0</v>
      </c>
      <c r="M89" s="176">
        <f>I89-J89-K89-L89</f>
        <v>244319995</v>
      </c>
      <c r="N89" s="249">
        <f>H89-I89</f>
        <v>120000000</v>
      </c>
    </row>
    <row r="90" spans="1:14" s="131" customFormat="1" ht="19.5" customHeight="1">
      <c r="A90" s="129"/>
      <c r="B90" s="129">
        <v>4</v>
      </c>
      <c r="C90" s="129"/>
      <c r="D90" s="129"/>
      <c r="E90" s="132" t="s">
        <v>263</v>
      </c>
      <c r="F90" s="170">
        <f aca="true" t="shared" si="36" ref="F90:N91">F91</f>
        <v>21189850000</v>
      </c>
      <c r="G90" s="170">
        <f t="shared" si="36"/>
        <v>0</v>
      </c>
      <c r="H90" s="170">
        <f t="shared" si="36"/>
        <v>21189850000</v>
      </c>
      <c r="I90" s="171">
        <f t="shared" si="36"/>
        <v>13940281000</v>
      </c>
      <c r="J90" s="170">
        <f t="shared" si="36"/>
        <v>5353184427</v>
      </c>
      <c r="K90" s="171">
        <f t="shared" si="36"/>
        <v>0</v>
      </c>
      <c r="L90" s="171">
        <f t="shared" si="36"/>
        <v>0</v>
      </c>
      <c r="M90" s="171">
        <f t="shared" si="36"/>
        <v>8587096573</v>
      </c>
      <c r="N90" s="246">
        <f t="shared" si="36"/>
        <v>7249569000</v>
      </c>
    </row>
    <row r="91" spans="1:14" s="131" customFormat="1" ht="17.25" customHeight="1">
      <c r="A91" s="129"/>
      <c r="B91" s="129"/>
      <c r="C91" s="129"/>
      <c r="D91" s="129"/>
      <c r="E91" s="136" t="s">
        <v>258</v>
      </c>
      <c r="F91" s="170">
        <f t="shared" si="36"/>
        <v>21189850000</v>
      </c>
      <c r="G91" s="170">
        <f t="shared" si="36"/>
        <v>0</v>
      </c>
      <c r="H91" s="170">
        <f t="shared" si="36"/>
        <v>21189850000</v>
      </c>
      <c r="I91" s="171">
        <f t="shared" si="36"/>
        <v>13940281000</v>
      </c>
      <c r="J91" s="170">
        <f t="shared" si="36"/>
        <v>5353184427</v>
      </c>
      <c r="K91" s="171">
        <f t="shared" si="36"/>
        <v>0</v>
      </c>
      <c r="L91" s="171">
        <f t="shared" si="36"/>
        <v>0</v>
      </c>
      <c r="M91" s="171">
        <f t="shared" si="36"/>
        <v>8587096573</v>
      </c>
      <c r="N91" s="246">
        <f t="shared" si="36"/>
        <v>7249569000</v>
      </c>
    </row>
    <row r="92" spans="1:14" s="131" customFormat="1" ht="34.5" customHeight="1">
      <c r="A92" s="129"/>
      <c r="B92" s="129"/>
      <c r="C92" s="129">
        <v>1</v>
      </c>
      <c r="D92" s="129"/>
      <c r="E92" s="137" t="s">
        <v>264</v>
      </c>
      <c r="F92" s="172">
        <v>21189850000</v>
      </c>
      <c r="G92" s="172">
        <v>0</v>
      </c>
      <c r="H92" s="172">
        <f>G92+F92</f>
        <v>21189850000</v>
      </c>
      <c r="I92" s="173">
        <v>13940281000</v>
      </c>
      <c r="J92" s="172">
        <v>5353184427</v>
      </c>
      <c r="K92" s="172">
        <v>0</v>
      </c>
      <c r="L92" s="172">
        <v>0</v>
      </c>
      <c r="M92" s="172">
        <f>I92-J92-K92-L92</f>
        <v>8587096573</v>
      </c>
      <c r="N92" s="247">
        <f>H92-I92</f>
        <v>7249569000</v>
      </c>
    </row>
    <row r="93" spans="1:14" s="131" customFormat="1" ht="18.75" customHeight="1">
      <c r="A93" s="129">
        <v>6</v>
      </c>
      <c r="B93" s="129"/>
      <c r="C93" s="129"/>
      <c r="D93" s="129"/>
      <c r="E93" s="130" t="s">
        <v>265</v>
      </c>
      <c r="F93" s="170">
        <f aca="true" t="shared" si="37" ref="F93:N93">F94+F101+F105+F111+F115+F119+F123+F129+F134</f>
        <v>26762626000</v>
      </c>
      <c r="G93" s="170">
        <f t="shared" si="37"/>
        <v>0</v>
      </c>
      <c r="H93" s="170">
        <f t="shared" si="37"/>
        <v>26762626000</v>
      </c>
      <c r="I93" s="171">
        <f>I94+I101+I105+I111+I115+I119+I123+I129+I134</f>
        <v>19406283000</v>
      </c>
      <c r="J93" s="170">
        <f t="shared" si="37"/>
        <v>14074200549</v>
      </c>
      <c r="K93" s="171">
        <f t="shared" si="37"/>
        <v>0</v>
      </c>
      <c r="L93" s="171">
        <f t="shared" si="37"/>
        <v>0</v>
      </c>
      <c r="M93" s="171">
        <f t="shared" si="37"/>
        <v>5332082451</v>
      </c>
      <c r="N93" s="246">
        <f t="shared" si="37"/>
        <v>7356343000</v>
      </c>
    </row>
    <row r="94" spans="1:14" s="131" customFormat="1" ht="19.5" customHeight="1">
      <c r="A94" s="129"/>
      <c r="B94" s="129">
        <v>1</v>
      </c>
      <c r="C94" s="129"/>
      <c r="D94" s="129"/>
      <c r="E94" s="132" t="s">
        <v>266</v>
      </c>
      <c r="F94" s="170">
        <f aca="true" t="shared" si="38" ref="F94:N94">F95</f>
        <v>10606396000</v>
      </c>
      <c r="G94" s="170">
        <f t="shared" si="38"/>
        <v>0</v>
      </c>
      <c r="H94" s="170">
        <f t="shared" si="38"/>
        <v>10606396000</v>
      </c>
      <c r="I94" s="171">
        <f t="shared" si="38"/>
        <v>8916958000</v>
      </c>
      <c r="J94" s="170">
        <f t="shared" si="38"/>
        <v>8322527500</v>
      </c>
      <c r="K94" s="171">
        <f t="shared" si="38"/>
        <v>0</v>
      </c>
      <c r="L94" s="171">
        <f t="shared" si="38"/>
        <v>0</v>
      </c>
      <c r="M94" s="171">
        <f t="shared" si="38"/>
        <v>594430500</v>
      </c>
      <c r="N94" s="246">
        <f t="shared" si="38"/>
        <v>1689438000</v>
      </c>
    </row>
    <row r="95" spans="1:14" s="131" customFormat="1" ht="18.75" customHeight="1">
      <c r="A95" s="129"/>
      <c r="B95" s="129"/>
      <c r="C95" s="129"/>
      <c r="D95" s="129"/>
      <c r="E95" s="133" t="s">
        <v>249</v>
      </c>
      <c r="F95" s="170">
        <f aca="true" t="shared" si="39" ref="F95:N95">F96+F98</f>
        <v>10606396000</v>
      </c>
      <c r="G95" s="170">
        <f t="shared" si="39"/>
        <v>0</v>
      </c>
      <c r="H95" s="170">
        <f t="shared" si="39"/>
        <v>10606396000</v>
      </c>
      <c r="I95" s="171">
        <f>I96+I98</f>
        <v>8916958000</v>
      </c>
      <c r="J95" s="170">
        <f t="shared" si="39"/>
        <v>8322527500</v>
      </c>
      <c r="K95" s="171">
        <f t="shared" si="39"/>
        <v>0</v>
      </c>
      <c r="L95" s="171">
        <f t="shared" si="39"/>
        <v>0</v>
      </c>
      <c r="M95" s="171">
        <f t="shared" si="39"/>
        <v>594430500</v>
      </c>
      <c r="N95" s="246">
        <f t="shared" si="39"/>
        <v>1689438000</v>
      </c>
    </row>
    <row r="96" spans="1:14" s="131" customFormat="1" ht="34.5" customHeight="1">
      <c r="A96" s="129"/>
      <c r="B96" s="129"/>
      <c r="C96" s="129">
        <v>1</v>
      </c>
      <c r="D96" s="129"/>
      <c r="E96" s="137" t="s">
        <v>226</v>
      </c>
      <c r="F96" s="172">
        <f aca="true" t="shared" si="40" ref="F96:N96">F97</f>
        <v>8860341000</v>
      </c>
      <c r="G96" s="172">
        <f t="shared" si="40"/>
        <v>0</v>
      </c>
      <c r="H96" s="172">
        <f t="shared" si="40"/>
        <v>8860341000</v>
      </c>
      <c r="I96" s="173">
        <f t="shared" si="40"/>
        <v>7200903000</v>
      </c>
      <c r="J96" s="172">
        <f t="shared" si="40"/>
        <v>7041903292</v>
      </c>
      <c r="K96" s="173">
        <f t="shared" si="40"/>
        <v>0</v>
      </c>
      <c r="L96" s="173">
        <f t="shared" si="40"/>
        <v>0</v>
      </c>
      <c r="M96" s="173">
        <f t="shared" si="40"/>
        <v>158999708</v>
      </c>
      <c r="N96" s="247">
        <f t="shared" si="40"/>
        <v>1659438000</v>
      </c>
    </row>
    <row r="97" spans="1:14" s="135" customFormat="1" ht="34.5" customHeight="1">
      <c r="A97" s="129"/>
      <c r="B97" s="129"/>
      <c r="C97" s="129"/>
      <c r="D97" s="129">
        <v>1</v>
      </c>
      <c r="E97" s="134" t="s">
        <v>267</v>
      </c>
      <c r="F97" s="172">
        <v>8860341000</v>
      </c>
      <c r="G97" s="172">
        <v>0</v>
      </c>
      <c r="H97" s="172">
        <f>G97+F97</f>
        <v>8860341000</v>
      </c>
      <c r="I97" s="173">
        <v>7200903000</v>
      </c>
      <c r="J97" s="172">
        <v>7041903292</v>
      </c>
      <c r="K97" s="172">
        <v>0</v>
      </c>
      <c r="L97" s="172">
        <v>0</v>
      </c>
      <c r="M97" s="172">
        <f>I97-J97-K97-L97</f>
        <v>158999708</v>
      </c>
      <c r="N97" s="247">
        <f>H97-I97</f>
        <v>1659438000</v>
      </c>
    </row>
    <row r="98" spans="1:14" s="131" customFormat="1" ht="18.75" customHeight="1">
      <c r="A98" s="129"/>
      <c r="B98" s="129"/>
      <c r="C98" s="129">
        <v>2</v>
      </c>
      <c r="D98" s="129"/>
      <c r="E98" s="146" t="s">
        <v>225</v>
      </c>
      <c r="F98" s="172">
        <f aca="true" t="shared" si="41" ref="F98:N98">SUM(F99:F100)</f>
        <v>1746055000</v>
      </c>
      <c r="G98" s="172">
        <f t="shared" si="41"/>
        <v>0</v>
      </c>
      <c r="H98" s="172">
        <f t="shared" si="41"/>
        <v>1746055000</v>
      </c>
      <c r="I98" s="173">
        <f>SUM(I99:I100)</f>
        <v>1716055000</v>
      </c>
      <c r="J98" s="172">
        <f t="shared" si="41"/>
        <v>1280624208</v>
      </c>
      <c r="K98" s="173">
        <f t="shared" si="41"/>
        <v>0</v>
      </c>
      <c r="L98" s="173">
        <f t="shared" si="41"/>
        <v>0</v>
      </c>
      <c r="M98" s="173">
        <f t="shared" si="41"/>
        <v>435430792</v>
      </c>
      <c r="N98" s="247">
        <f t="shared" si="41"/>
        <v>30000000</v>
      </c>
    </row>
    <row r="99" spans="1:14" s="135" customFormat="1" ht="34.5" customHeight="1">
      <c r="A99" s="129"/>
      <c r="B99" s="129"/>
      <c r="C99" s="129"/>
      <c r="D99" s="129">
        <v>1</v>
      </c>
      <c r="E99" s="134" t="s">
        <v>268</v>
      </c>
      <c r="F99" s="172">
        <v>446055000</v>
      </c>
      <c r="G99" s="172"/>
      <c r="H99" s="172">
        <f>G99+F99</f>
        <v>446055000</v>
      </c>
      <c r="I99" s="173">
        <v>416055000</v>
      </c>
      <c r="J99" s="172">
        <v>343210811</v>
      </c>
      <c r="K99" s="172">
        <v>0</v>
      </c>
      <c r="L99" s="172">
        <v>0</v>
      </c>
      <c r="M99" s="172">
        <f>I99-J99-K99-L99</f>
        <v>72844189</v>
      </c>
      <c r="N99" s="247">
        <f>H99-I99</f>
        <v>30000000</v>
      </c>
    </row>
    <row r="100" spans="1:14" s="135" customFormat="1" ht="34.5" customHeight="1">
      <c r="A100" s="129"/>
      <c r="B100" s="129"/>
      <c r="C100" s="129"/>
      <c r="D100" s="129">
        <v>2</v>
      </c>
      <c r="E100" s="134" t="s">
        <v>269</v>
      </c>
      <c r="F100" s="172">
        <v>1300000000</v>
      </c>
      <c r="G100" s="172">
        <v>0</v>
      </c>
      <c r="H100" s="172">
        <f>G100+F100</f>
        <v>1300000000</v>
      </c>
      <c r="I100" s="173">
        <v>1300000000</v>
      </c>
      <c r="J100" s="172">
        <v>937413397</v>
      </c>
      <c r="K100" s="172">
        <v>0</v>
      </c>
      <c r="L100" s="172">
        <v>0</v>
      </c>
      <c r="M100" s="172">
        <f>I100-J100-K100-L100</f>
        <v>362586603</v>
      </c>
      <c r="N100" s="247">
        <f>H100-I100</f>
        <v>0</v>
      </c>
    </row>
    <row r="101" spans="1:14" s="131" customFormat="1" ht="18" customHeight="1">
      <c r="A101" s="129"/>
      <c r="B101" s="129">
        <v>2</v>
      </c>
      <c r="C101" s="129"/>
      <c r="D101" s="129"/>
      <c r="E101" s="132" t="s">
        <v>270</v>
      </c>
      <c r="F101" s="170">
        <f aca="true" t="shared" si="42" ref="F101:N103">F102</f>
        <v>2560600000</v>
      </c>
      <c r="G101" s="170">
        <f t="shared" si="42"/>
        <v>0</v>
      </c>
      <c r="H101" s="170">
        <f t="shared" si="42"/>
        <v>2560600000</v>
      </c>
      <c r="I101" s="171">
        <f t="shared" si="42"/>
        <v>1330600000</v>
      </c>
      <c r="J101" s="170">
        <f t="shared" si="42"/>
        <v>670395766</v>
      </c>
      <c r="K101" s="171">
        <f t="shared" si="42"/>
        <v>0</v>
      </c>
      <c r="L101" s="171">
        <f t="shared" si="42"/>
        <v>0</v>
      </c>
      <c r="M101" s="171">
        <f t="shared" si="42"/>
        <v>660204234</v>
      </c>
      <c r="N101" s="246">
        <f t="shared" si="42"/>
        <v>1230000000</v>
      </c>
    </row>
    <row r="102" spans="1:14" s="131" customFormat="1" ht="18" customHeight="1">
      <c r="A102" s="129"/>
      <c r="B102" s="129"/>
      <c r="C102" s="129"/>
      <c r="D102" s="129"/>
      <c r="E102" s="133" t="s">
        <v>249</v>
      </c>
      <c r="F102" s="170">
        <f t="shared" si="42"/>
        <v>2560600000</v>
      </c>
      <c r="G102" s="170">
        <f t="shared" si="42"/>
        <v>0</v>
      </c>
      <c r="H102" s="170">
        <f t="shared" si="42"/>
        <v>2560600000</v>
      </c>
      <c r="I102" s="171">
        <f t="shared" si="42"/>
        <v>1330600000</v>
      </c>
      <c r="J102" s="170">
        <f t="shared" si="42"/>
        <v>670395766</v>
      </c>
      <c r="K102" s="171">
        <f t="shared" si="42"/>
        <v>0</v>
      </c>
      <c r="L102" s="171">
        <f t="shared" si="42"/>
        <v>0</v>
      </c>
      <c r="M102" s="171">
        <f t="shared" si="42"/>
        <v>660204234</v>
      </c>
      <c r="N102" s="246">
        <f t="shared" si="42"/>
        <v>1230000000</v>
      </c>
    </row>
    <row r="103" spans="1:14" s="131" customFormat="1" ht="18.75" customHeight="1">
      <c r="A103" s="129"/>
      <c r="B103" s="129"/>
      <c r="C103" s="129">
        <v>1</v>
      </c>
      <c r="D103" s="129"/>
      <c r="E103" s="137" t="s">
        <v>225</v>
      </c>
      <c r="F103" s="172">
        <f t="shared" si="42"/>
        <v>2560600000</v>
      </c>
      <c r="G103" s="172">
        <f t="shared" si="42"/>
        <v>0</v>
      </c>
      <c r="H103" s="172">
        <f t="shared" si="42"/>
        <v>2560600000</v>
      </c>
      <c r="I103" s="173">
        <f t="shared" si="42"/>
        <v>1330600000</v>
      </c>
      <c r="J103" s="172">
        <f t="shared" si="42"/>
        <v>670395766</v>
      </c>
      <c r="K103" s="173">
        <f t="shared" si="42"/>
        <v>0</v>
      </c>
      <c r="L103" s="173">
        <f t="shared" si="42"/>
        <v>0</v>
      </c>
      <c r="M103" s="173">
        <f t="shared" si="42"/>
        <v>660204234</v>
      </c>
      <c r="N103" s="247">
        <f t="shared" si="42"/>
        <v>1230000000</v>
      </c>
    </row>
    <row r="104" spans="1:14" s="135" customFormat="1" ht="34.5" customHeight="1">
      <c r="A104" s="129"/>
      <c r="B104" s="129"/>
      <c r="C104" s="129"/>
      <c r="D104" s="129">
        <v>1</v>
      </c>
      <c r="E104" s="134" t="s">
        <v>322</v>
      </c>
      <c r="F104" s="172">
        <v>2560600000</v>
      </c>
      <c r="G104" s="172">
        <v>0</v>
      </c>
      <c r="H104" s="172">
        <f>G104+F104</f>
        <v>2560600000</v>
      </c>
      <c r="I104" s="173">
        <v>1330600000</v>
      </c>
      <c r="J104" s="172">
        <v>670395766</v>
      </c>
      <c r="K104" s="172">
        <v>0</v>
      </c>
      <c r="L104" s="172">
        <v>0</v>
      </c>
      <c r="M104" s="172">
        <f>I104-J104-K104-L104</f>
        <v>660204234</v>
      </c>
      <c r="N104" s="247">
        <f>H104-I104</f>
        <v>1230000000</v>
      </c>
    </row>
    <row r="105" spans="1:14" s="131" customFormat="1" ht="18" customHeight="1">
      <c r="A105" s="129"/>
      <c r="B105" s="129">
        <v>3</v>
      </c>
      <c r="C105" s="129"/>
      <c r="D105" s="129"/>
      <c r="E105" s="132" t="s">
        <v>271</v>
      </c>
      <c r="F105" s="170">
        <f aca="true" t="shared" si="43" ref="F105:N106">F106</f>
        <v>7399000000</v>
      </c>
      <c r="G105" s="170">
        <f t="shared" si="43"/>
        <v>0</v>
      </c>
      <c r="H105" s="170">
        <f t="shared" si="43"/>
        <v>7399000000</v>
      </c>
      <c r="I105" s="171">
        <f t="shared" si="43"/>
        <v>4985000000</v>
      </c>
      <c r="J105" s="170">
        <f t="shared" si="43"/>
        <v>3012613026</v>
      </c>
      <c r="K105" s="171">
        <f t="shared" si="43"/>
        <v>0</v>
      </c>
      <c r="L105" s="171">
        <f t="shared" si="43"/>
        <v>0</v>
      </c>
      <c r="M105" s="171">
        <f t="shared" si="43"/>
        <v>1972386974</v>
      </c>
      <c r="N105" s="246">
        <f t="shared" si="43"/>
        <v>2414000000</v>
      </c>
    </row>
    <row r="106" spans="1:14" s="131" customFormat="1" ht="17.25" customHeight="1">
      <c r="A106" s="129"/>
      <c r="B106" s="129"/>
      <c r="C106" s="129"/>
      <c r="D106" s="129"/>
      <c r="E106" s="133" t="s">
        <v>249</v>
      </c>
      <c r="F106" s="170">
        <f t="shared" si="43"/>
        <v>7399000000</v>
      </c>
      <c r="G106" s="170">
        <f t="shared" si="43"/>
        <v>0</v>
      </c>
      <c r="H106" s="170">
        <f t="shared" si="43"/>
        <v>7399000000</v>
      </c>
      <c r="I106" s="171">
        <f t="shared" si="43"/>
        <v>4985000000</v>
      </c>
      <c r="J106" s="170">
        <f t="shared" si="43"/>
        <v>3012613026</v>
      </c>
      <c r="K106" s="171">
        <f t="shared" si="43"/>
        <v>0</v>
      </c>
      <c r="L106" s="171">
        <f t="shared" si="43"/>
        <v>0</v>
      </c>
      <c r="M106" s="171">
        <f t="shared" si="43"/>
        <v>1972386974</v>
      </c>
      <c r="N106" s="246">
        <f t="shared" si="43"/>
        <v>2414000000</v>
      </c>
    </row>
    <row r="107" spans="1:14" s="131" customFormat="1" ht="18" customHeight="1">
      <c r="A107" s="129"/>
      <c r="B107" s="129"/>
      <c r="C107" s="129">
        <v>1</v>
      </c>
      <c r="D107" s="129"/>
      <c r="E107" s="137" t="s">
        <v>225</v>
      </c>
      <c r="F107" s="172">
        <f aca="true" t="shared" si="44" ref="F107:N107">SUM(F108:F110)</f>
        <v>7399000000</v>
      </c>
      <c r="G107" s="172">
        <f t="shared" si="44"/>
        <v>0</v>
      </c>
      <c r="H107" s="172">
        <f t="shared" si="44"/>
        <v>7399000000</v>
      </c>
      <c r="I107" s="173">
        <f>SUM(I108:I110)</f>
        <v>4985000000</v>
      </c>
      <c r="J107" s="172">
        <f t="shared" si="44"/>
        <v>3012613026</v>
      </c>
      <c r="K107" s="173">
        <f t="shared" si="44"/>
        <v>0</v>
      </c>
      <c r="L107" s="173">
        <f t="shared" si="44"/>
        <v>0</v>
      </c>
      <c r="M107" s="173">
        <f t="shared" si="44"/>
        <v>1972386974</v>
      </c>
      <c r="N107" s="247">
        <f t="shared" si="44"/>
        <v>2414000000</v>
      </c>
    </row>
    <row r="108" spans="1:14" ht="34.5" customHeight="1">
      <c r="A108" s="129"/>
      <c r="B108" s="129"/>
      <c r="C108" s="129"/>
      <c r="D108" s="129">
        <v>1</v>
      </c>
      <c r="E108" s="134" t="s">
        <v>272</v>
      </c>
      <c r="F108" s="172">
        <v>4400000000</v>
      </c>
      <c r="G108" s="172">
        <v>0</v>
      </c>
      <c r="H108" s="172">
        <f>G108+F108</f>
        <v>4400000000</v>
      </c>
      <c r="I108" s="173">
        <v>3005000000</v>
      </c>
      <c r="J108" s="172">
        <v>1945887331</v>
      </c>
      <c r="K108" s="172">
        <v>0</v>
      </c>
      <c r="L108" s="172">
        <v>0</v>
      </c>
      <c r="M108" s="172">
        <f>I108-J108-K108-L108</f>
        <v>1059112669</v>
      </c>
      <c r="N108" s="247">
        <f>H108-I108</f>
        <v>1395000000</v>
      </c>
    </row>
    <row r="109" spans="1:14" ht="18.75" customHeight="1">
      <c r="A109" s="129"/>
      <c r="B109" s="129"/>
      <c r="C109" s="129"/>
      <c r="D109" s="129">
        <v>2</v>
      </c>
      <c r="E109" s="134" t="s">
        <v>273</v>
      </c>
      <c r="F109" s="172">
        <v>2500000000</v>
      </c>
      <c r="G109" s="172">
        <v>0</v>
      </c>
      <c r="H109" s="172">
        <f>G109+F109</f>
        <v>2500000000</v>
      </c>
      <c r="I109" s="173">
        <v>1730000000</v>
      </c>
      <c r="J109" s="172">
        <v>922464270</v>
      </c>
      <c r="K109" s="172">
        <v>0</v>
      </c>
      <c r="L109" s="172">
        <v>0</v>
      </c>
      <c r="M109" s="172">
        <f>I109-J109-K109-L109</f>
        <v>807535730</v>
      </c>
      <c r="N109" s="247">
        <f>H109-I109</f>
        <v>770000000</v>
      </c>
    </row>
    <row r="110" spans="1:14" ht="34.5" customHeight="1">
      <c r="A110" s="129"/>
      <c r="B110" s="129"/>
      <c r="C110" s="129"/>
      <c r="D110" s="129">
        <v>3</v>
      </c>
      <c r="E110" s="134" t="s">
        <v>274</v>
      </c>
      <c r="F110" s="172">
        <v>499000000</v>
      </c>
      <c r="G110" s="172">
        <v>0</v>
      </c>
      <c r="H110" s="172">
        <f>G110+F110</f>
        <v>499000000</v>
      </c>
      <c r="I110" s="173">
        <v>250000000</v>
      </c>
      <c r="J110" s="172">
        <v>144261425</v>
      </c>
      <c r="K110" s="172">
        <v>0</v>
      </c>
      <c r="L110" s="172">
        <v>0</v>
      </c>
      <c r="M110" s="172">
        <f>I110-J110-K110-L110</f>
        <v>105738575</v>
      </c>
      <c r="N110" s="247">
        <f>H110-I110</f>
        <v>249000000</v>
      </c>
    </row>
    <row r="111" spans="1:14" s="113" customFormat="1" ht="18.75" customHeight="1">
      <c r="A111" s="129"/>
      <c r="B111" s="129">
        <v>4</v>
      </c>
      <c r="C111" s="129"/>
      <c r="D111" s="129"/>
      <c r="E111" s="132" t="s">
        <v>275</v>
      </c>
      <c r="F111" s="170">
        <f aca="true" t="shared" si="45" ref="F111:N113">F112</f>
        <v>175000000</v>
      </c>
      <c r="G111" s="170">
        <f t="shared" si="45"/>
        <v>0</v>
      </c>
      <c r="H111" s="170">
        <f t="shared" si="45"/>
        <v>175000000</v>
      </c>
      <c r="I111" s="171">
        <f t="shared" si="45"/>
        <v>80000000</v>
      </c>
      <c r="J111" s="170">
        <f t="shared" si="45"/>
        <v>45399932</v>
      </c>
      <c r="K111" s="171">
        <f t="shared" si="45"/>
        <v>0</v>
      </c>
      <c r="L111" s="171">
        <f t="shared" si="45"/>
        <v>0</v>
      </c>
      <c r="M111" s="171">
        <f t="shared" si="45"/>
        <v>34600068</v>
      </c>
      <c r="N111" s="246">
        <f t="shared" si="45"/>
        <v>95000000</v>
      </c>
    </row>
    <row r="112" spans="1:14" s="113" customFormat="1" ht="17.25" customHeight="1">
      <c r="A112" s="129"/>
      <c r="B112" s="129"/>
      <c r="C112" s="129"/>
      <c r="D112" s="129"/>
      <c r="E112" s="133" t="s">
        <v>249</v>
      </c>
      <c r="F112" s="170">
        <f t="shared" si="45"/>
        <v>175000000</v>
      </c>
      <c r="G112" s="170">
        <f t="shared" si="45"/>
        <v>0</v>
      </c>
      <c r="H112" s="170">
        <f t="shared" si="45"/>
        <v>175000000</v>
      </c>
      <c r="I112" s="171">
        <f t="shared" si="45"/>
        <v>80000000</v>
      </c>
      <c r="J112" s="170">
        <f t="shared" si="45"/>
        <v>45399932</v>
      </c>
      <c r="K112" s="171">
        <f t="shared" si="45"/>
        <v>0</v>
      </c>
      <c r="L112" s="171">
        <f t="shared" si="45"/>
        <v>0</v>
      </c>
      <c r="M112" s="171">
        <f t="shared" si="45"/>
        <v>34600068</v>
      </c>
      <c r="N112" s="246">
        <f t="shared" si="45"/>
        <v>95000000</v>
      </c>
    </row>
    <row r="113" spans="1:14" s="113" customFormat="1" ht="21" customHeight="1">
      <c r="A113" s="129"/>
      <c r="B113" s="129"/>
      <c r="C113" s="129">
        <v>1</v>
      </c>
      <c r="D113" s="129"/>
      <c r="E113" s="137" t="s">
        <v>225</v>
      </c>
      <c r="F113" s="172">
        <f t="shared" si="45"/>
        <v>175000000</v>
      </c>
      <c r="G113" s="172">
        <f t="shared" si="45"/>
        <v>0</v>
      </c>
      <c r="H113" s="172">
        <f t="shared" si="45"/>
        <v>175000000</v>
      </c>
      <c r="I113" s="173">
        <f t="shared" si="45"/>
        <v>80000000</v>
      </c>
      <c r="J113" s="172">
        <f t="shared" si="45"/>
        <v>45399932</v>
      </c>
      <c r="K113" s="173">
        <f t="shared" si="45"/>
        <v>0</v>
      </c>
      <c r="L113" s="173">
        <f t="shared" si="45"/>
        <v>0</v>
      </c>
      <c r="M113" s="173">
        <f t="shared" si="45"/>
        <v>34600068</v>
      </c>
      <c r="N113" s="247">
        <f t="shared" si="45"/>
        <v>95000000</v>
      </c>
    </row>
    <row r="114" spans="1:14" ht="35.25" customHeight="1">
      <c r="A114" s="129"/>
      <c r="B114" s="129"/>
      <c r="C114" s="129"/>
      <c r="D114" s="129">
        <v>1</v>
      </c>
      <c r="E114" s="134" t="s">
        <v>276</v>
      </c>
      <c r="F114" s="172">
        <v>175000000</v>
      </c>
      <c r="G114" s="172">
        <v>0</v>
      </c>
      <c r="H114" s="172">
        <f>G114+F114</f>
        <v>175000000</v>
      </c>
      <c r="I114" s="173">
        <v>80000000</v>
      </c>
      <c r="J114" s="172">
        <v>45399932</v>
      </c>
      <c r="K114" s="172">
        <v>0</v>
      </c>
      <c r="L114" s="172">
        <v>0</v>
      </c>
      <c r="M114" s="172">
        <f>I114-J114-K114-L114</f>
        <v>34600068</v>
      </c>
      <c r="N114" s="247">
        <f>H114-I114</f>
        <v>95000000</v>
      </c>
    </row>
    <row r="115" spans="1:14" s="113" customFormat="1" ht="33.75" customHeight="1">
      <c r="A115" s="129"/>
      <c r="B115" s="129">
        <v>5</v>
      </c>
      <c r="C115" s="129"/>
      <c r="D115" s="129"/>
      <c r="E115" s="132" t="s">
        <v>277</v>
      </c>
      <c r="F115" s="170">
        <f aca="true" t="shared" si="46" ref="F115:N117">F116</f>
        <v>20000000</v>
      </c>
      <c r="G115" s="170">
        <f t="shared" si="46"/>
        <v>0</v>
      </c>
      <c r="H115" s="170">
        <f t="shared" si="46"/>
        <v>20000000</v>
      </c>
      <c r="I115" s="171">
        <f t="shared" si="46"/>
        <v>20000000</v>
      </c>
      <c r="J115" s="170">
        <f t="shared" si="46"/>
        <v>10798592</v>
      </c>
      <c r="K115" s="171">
        <f t="shared" si="46"/>
        <v>0</v>
      </c>
      <c r="L115" s="171">
        <f t="shared" si="46"/>
        <v>0</v>
      </c>
      <c r="M115" s="171">
        <f t="shared" si="46"/>
        <v>9201408</v>
      </c>
      <c r="N115" s="246">
        <f t="shared" si="46"/>
        <v>0</v>
      </c>
    </row>
    <row r="116" spans="1:14" s="113" customFormat="1" ht="18" customHeight="1" thickBot="1">
      <c r="A116" s="139"/>
      <c r="B116" s="139"/>
      <c r="C116" s="139"/>
      <c r="D116" s="139"/>
      <c r="E116" s="148" t="s">
        <v>249</v>
      </c>
      <c r="F116" s="174">
        <f t="shared" si="46"/>
        <v>20000000</v>
      </c>
      <c r="G116" s="174">
        <f t="shared" si="46"/>
        <v>0</v>
      </c>
      <c r="H116" s="174">
        <f t="shared" si="46"/>
        <v>20000000</v>
      </c>
      <c r="I116" s="175">
        <f t="shared" si="46"/>
        <v>20000000</v>
      </c>
      <c r="J116" s="174">
        <f t="shared" si="46"/>
        <v>10798592</v>
      </c>
      <c r="K116" s="175">
        <f t="shared" si="46"/>
        <v>0</v>
      </c>
      <c r="L116" s="175">
        <f t="shared" si="46"/>
        <v>0</v>
      </c>
      <c r="M116" s="175">
        <f t="shared" si="46"/>
        <v>9201408</v>
      </c>
      <c r="N116" s="248">
        <f t="shared" si="46"/>
        <v>0</v>
      </c>
    </row>
    <row r="117" spans="1:14" s="113" customFormat="1" ht="18.75" customHeight="1">
      <c r="A117" s="129"/>
      <c r="B117" s="129"/>
      <c r="C117" s="129">
        <v>1</v>
      </c>
      <c r="D117" s="129"/>
      <c r="E117" s="137" t="s">
        <v>225</v>
      </c>
      <c r="F117" s="172">
        <f t="shared" si="46"/>
        <v>20000000</v>
      </c>
      <c r="G117" s="172">
        <f t="shared" si="46"/>
        <v>0</v>
      </c>
      <c r="H117" s="172">
        <f t="shared" si="46"/>
        <v>20000000</v>
      </c>
      <c r="I117" s="173">
        <f t="shared" si="46"/>
        <v>20000000</v>
      </c>
      <c r="J117" s="172">
        <f t="shared" si="46"/>
        <v>10798592</v>
      </c>
      <c r="K117" s="173">
        <f t="shared" si="46"/>
        <v>0</v>
      </c>
      <c r="L117" s="173">
        <f t="shared" si="46"/>
        <v>0</v>
      </c>
      <c r="M117" s="173">
        <f t="shared" si="46"/>
        <v>9201408</v>
      </c>
      <c r="N117" s="247">
        <f t="shared" si="46"/>
        <v>0</v>
      </c>
    </row>
    <row r="118" spans="1:14" ht="33.75" customHeight="1">
      <c r="A118" s="129"/>
      <c r="B118" s="129"/>
      <c r="C118" s="129"/>
      <c r="D118" s="129">
        <v>1</v>
      </c>
      <c r="E118" s="134" t="s">
        <v>278</v>
      </c>
      <c r="F118" s="172">
        <v>20000000</v>
      </c>
      <c r="G118" s="172">
        <v>0</v>
      </c>
      <c r="H118" s="172">
        <f>G118+F118</f>
        <v>20000000</v>
      </c>
      <c r="I118" s="173">
        <v>20000000</v>
      </c>
      <c r="J118" s="172">
        <v>10798592</v>
      </c>
      <c r="K118" s="172">
        <v>0</v>
      </c>
      <c r="L118" s="172">
        <v>0</v>
      </c>
      <c r="M118" s="172">
        <f>I118-J118-K118-L118</f>
        <v>9201408</v>
      </c>
      <c r="N118" s="247">
        <f>H118-I118</f>
        <v>0</v>
      </c>
    </row>
    <row r="119" spans="1:14" s="113" customFormat="1" ht="19.5" customHeight="1">
      <c r="A119" s="129"/>
      <c r="B119" s="129">
        <v>6</v>
      </c>
      <c r="C119" s="129"/>
      <c r="D119" s="129"/>
      <c r="E119" s="132" t="s">
        <v>279</v>
      </c>
      <c r="F119" s="170">
        <f aca="true" t="shared" si="47" ref="F119:N121">F120</f>
        <v>2865330000</v>
      </c>
      <c r="G119" s="170">
        <f t="shared" si="47"/>
        <v>0</v>
      </c>
      <c r="H119" s="170">
        <f t="shared" si="47"/>
        <v>2865330000</v>
      </c>
      <c r="I119" s="171">
        <f t="shared" si="47"/>
        <v>2775330000</v>
      </c>
      <c r="J119" s="170">
        <f t="shared" si="47"/>
        <v>886499075</v>
      </c>
      <c r="K119" s="171">
        <f t="shared" si="47"/>
        <v>0</v>
      </c>
      <c r="L119" s="171">
        <f t="shared" si="47"/>
        <v>0</v>
      </c>
      <c r="M119" s="171">
        <f t="shared" si="47"/>
        <v>1888830925</v>
      </c>
      <c r="N119" s="246">
        <f t="shared" si="47"/>
        <v>90000000</v>
      </c>
    </row>
    <row r="120" spans="1:14" s="113" customFormat="1" ht="18" customHeight="1">
      <c r="A120" s="129"/>
      <c r="B120" s="129"/>
      <c r="C120" s="129"/>
      <c r="D120" s="129"/>
      <c r="E120" s="133" t="s">
        <v>249</v>
      </c>
      <c r="F120" s="170">
        <f t="shared" si="47"/>
        <v>2865330000</v>
      </c>
      <c r="G120" s="170">
        <f t="shared" si="47"/>
        <v>0</v>
      </c>
      <c r="H120" s="170">
        <f t="shared" si="47"/>
        <v>2865330000</v>
      </c>
      <c r="I120" s="171">
        <f t="shared" si="47"/>
        <v>2775330000</v>
      </c>
      <c r="J120" s="170">
        <f t="shared" si="47"/>
        <v>886499075</v>
      </c>
      <c r="K120" s="171">
        <f t="shared" si="47"/>
        <v>0</v>
      </c>
      <c r="L120" s="171">
        <f t="shared" si="47"/>
        <v>0</v>
      </c>
      <c r="M120" s="171">
        <f t="shared" si="47"/>
        <v>1888830925</v>
      </c>
      <c r="N120" s="246">
        <f t="shared" si="47"/>
        <v>90000000</v>
      </c>
    </row>
    <row r="121" spans="1:14" s="113" customFormat="1" ht="18.75" customHeight="1">
      <c r="A121" s="129"/>
      <c r="B121" s="129"/>
      <c r="C121" s="129">
        <v>1</v>
      </c>
      <c r="D121" s="129"/>
      <c r="E121" s="137" t="s">
        <v>225</v>
      </c>
      <c r="F121" s="172">
        <f t="shared" si="47"/>
        <v>2865330000</v>
      </c>
      <c r="G121" s="172">
        <f t="shared" si="47"/>
        <v>0</v>
      </c>
      <c r="H121" s="172">
        <f t="shared" si="47"/>
        <v>2865330000</v>
      </c>
      <c r="I121" s="173">
        <f t="shared" si="47"/>
        <v>2775330000</v>
      </c>
      <c r="J121" s="172">
        <f t="shared" si="47"/>
        <v>886499075</v>
      </c>
      <c r="K121" s="173">
        <f t="shared" si="47"/>
        <v>0</v>
      </c>
      <c r="L121" s="173">
        <f t="shared" si="47"/>
        <v>0</v>
      </c>
      <c r="M121" s="173">
        <f t="shared" si="47"/>
        <v>1888830925</v>
      </c>
      <c r="N121" s="247">
        <f t="shared" si="47"/>
        <v>90000000</v>
      </c>
    </row>
    <row r="122" spans="1:14" ht="51" customHeight="1">
      <c r="A122" s="129"/>
      <c r="B122" s="129"/>
      <c r="C122" s="129"/>
      <c r="D122" s="129">
        <v>1</v>
      </c>
      <c r="E122" s="134" t="s">
        <v>280</v>
      </c>
      <c r="F122" s="172">
        <v>2865330000</v>
      </c>
      <c r="G122" s="172">
        <v>0</v>
      </c>
      <c r="H122" s="172">
        <f>G122+F122</f>
        <v>2865330000</v>
      </c>
      <c r="I122" s="173">
        <v>2775330000</v>
      </c>
      <c r="J122" s="172">
        <v>886499075</v>
      </c>
      <c r="K122" s="172">
        <v>0</v>
      </c>
      <c r="L122" s="172">
        <v>0</v>
      </c>
      <c r="M122" s="172">
        <f>I122-J122-K122-L122</f>
        <v>1888830925</v>
      </c>
      <c r="N122" s="247">
        <f>H122-I122</f>
        <v>90000000</v>
      </c>
    </row>
    <row r="123" spans="1:14" s="113" customFormat="1" ht="34.5" customHeight="1">
      <c r="A123" s="129"/>
      <c r="B123" s="129">
        <v>7</v>
      </c>
      <c r="C123" s="129"/>
      <c r="D123" s="129"/>
      <c r="E123" s="132" t="s">
        <v>281</v>
      </c>
      <c r="F123" s="170">
        <f aca="true" t="shared" si="48" ref="F123:N124">F124</f>
        <v>350252000</v>
      </c>
      <c r="G123" s="170">
        <f t="shared" si="48"/>
        <v>0</v>
      </c>
      <c r="H123" s="170">
        <f t="shared" si="48"/>
        <v>350252000</v>
      </c>
      <c r="I123" s="171">
        <f t="shared" si="48"/>
        <v>322252000</v>
      </c>
      <c r="J123" s="170">
        <f t="shared" si="48"/>
        <v>312653994</v>
      </c>
      <c r="K123" s="171">
        <f t="shared" si="48"/>
        <v>0</v>
      </c>
      <c r="L123" s="171">
        <f t="shared" si="48"/>
        <v>0</v>
      </c>
      <c r="M123" s="171">
        <f t="shared" si="48"/>
        <v>9598006</v>
      </c>
      <c r="N123" s="246">
        <f t="shared" si="48"/>
        <v>28000000</v>
      </c>
    </row>
    <row r="124" spans="1:14" s="113" customFormat="1" ht="17.25" customHeight="1">
      <c r="A124" s="129"/>
      <c r="B124" s="129"/>
      <c r="C124" s="129"/>
      <c r="D124" s="129"/>
      <c r="E124" s="133" t="s">
        <v>249</v>
      </c>
      <c r="F124" s="170">
        <f t="shared" si="48"/>
        <v>350252000</v>
      </c>
      <c r="G124" s="170">
        <f t="shared" si="48"/>
        <v>0</v>
      </c>
      <c r="H124" s="170">
        <f t="shared" si="48"/>
        <v>350252000</v>
      </c>
      <c r="I124" s="171">
        <f t="shared" si="48"/>
        <v>322252000</v>
      </c>
      <c r="J124" s="170">
        <f t="shared" si="48"/>
        <v>312653994</v>
      </c>
      <c r="K124" s="171">
        <f t="shared" si="48"/>
        <v>0</v>
      </c>
      <c r="L124" s="171">
        <f t="shared" si="48"/>
        <v>0</v>
      </c>
      <c r="M124" s="171">
        <f t="shared" si="48"/>
        <v>9598006</v>
      </c>
      <c r="N124" s="246">
        <f t="shared" si="48"/>
        <v>28000000</v>
      </c>
    </row>
    <row r="125" spans="1:14" s="113" customFormat="1" ht="18.75" customHeight="1">
      <c r="A125" s="129"/>
      <c r="B125" s="129"/>
      <c r="C125" s="129">
        <v>1</v>
      </c>
      <c r="D125" s="129"/>
      <c r="E125" s="137" t="s">
        <v>237</v>
      </c>
      <c r="F125" s="172">
        <f aca="true" t="shared" si="49" ref="F125:N125">SUM(F126:F128)</f>
        <v>350252000</v>
      </c>
      <c r="G125" s="172">
        <f t="shared" si="49"/>
        <v>0</v>
      </c>
      <c r="H125" s="172">
        <f t="shared" si="49"/>
        <v>350252000</v>
      </c>
      <c r="I125" s="173">
        <f>SUM(I126:I128)</f>
        <v>322252000</v>
      </c>
      <c r="J125" s="172">
        <f t="shared" si="49"/>
        <v>312653994</v>
      </c>
      <c r="K125" s="173">
        <f t="shared" si="49"/>
        <v>0</v>
      </c>
      <c r="L125" s="173">
        <f t="shared" si="49"/>
        <v>0</v>
      </c>
      <c r="M125" s="173">
        <f t="shared" si="49"/>
        <v>9598006</v>
      </c>
      <c r="N125" s="247">
        <f t="shared" si="49"/>
        <v>28000000</v>
      </c>
    </row>
    <row r="126" spans="1:14" ht="34.5" customHeight="1">
      <c r="A126" s="129"/>
      <c r="B126" s="129"/>
      <c r="C126" s="129"/>
      <c r="D126" s="129">
        <v>1</v>
      </c>
      <c r="E126" s="134" t="s">
        <v>282</v>
      </c>
      <c r="F126" s="172">
        <v>160252000</v>
      </c>
      <c r="G126" s="172">
        <v>0</v>
      </c>
      <c r="H126" s="172">
        <f>G126+F126</f>
        <v>160252000</v>
      </c>
      <c r="I126" s="173">
        <v>160252000</v>
      </c>
      <c r="J126" s="172">
        <v>160199535</v>
      </c>
      <c r="K126" s="172">
        <v>0</v>
      </c>
      <c r="L126" s="172">
        <v>0</v>
      </c>
      <c r="M126" s="172">
        <f>I126-J126-K126-L126</f>
        <v>52465</v>
      </c>
      <c r="N126" s="247">
        <f>H126-I126</f>
        <v>0</v>
      </c>
    </row>
    <row r="127" spans="1:14" ht="51" customHeight="1">
      <c r="A127" s="129"/>
      <c r="B127" s="129"/>
      <c r="C127" s="129"/>
      <c r="D127" s="129">
        <v>2</v>
      </c>
      <c r="E127" s="134" t="s">
        <v>344</v>
      </c>
      <c r="F127" s="172">
        <v>95000000</v>
      </c>
      <c r="G127" s="172">
        <v>0</v>
      </c>
      <c r="H127" s="172">
        <f>G127+F127</f>
        <v>95000000</v>
      </c>
      <c r="I127" s="173">
        <v>95000000</v>
      </c>
      <c r="J127" s="172">
        <v>95000000</v>
      </c>
      <c r="K127" s="172">
        <v>0</v>
      </c>
      <c r="L127" s="172">
        <v>0</v>
      </c>
      <c r="M127" s="172">
        <f>I127-J127-K127-L127</f>
        <v>0</v>
      </c>
      <c r="N127" s="247">
        <f>H127-I127</f>
        <v>0</v>
      </c>
    </row>
    <row r="128" spans="1:14" ht="51" customHeight="1">
      <c r="A128" s="129"/>
      <c r="B128" s="129"/>
      <c r="C128" s="129"/>
      <c r="D128" s="129">
        <v>3</v>
      </c>
      <c r="E128" s="134" t="s">
        <v>283</v>
      </c>
      <c r="F128" s="172">
        <v>95000000</v>
      </c>
      <c r="G128" s="172">
        <v>0</v>
      </c>
      <c r="H128" s="172">
        <f>G128+F128</f>
        <v>95000000</v>
      </c>
      <c r="I128" s="173">
        <v>67000000</v>
      </c>
      <c r="J128" s="172">
        <v>57454459</v>
      </c>
      <c r="K128" s="172">
        <v>0</v>
      </c>
      <c r="L128" s="172">
        <v>0</v>
      </c>
      <c r="M128" s="172">
        <f>I128-J128-K128-L128</f>
        <v>9545541</v>
      </c>
      <c r="N128" s="247">
        <f>H128-I128</f>
        <v>28000000</v>
      </c>
    </row>
    <row r="129" spans="1:14" s="113" customFormat="1" ht="18.75" customHeight="1">
      <c r="A129" s="129"/>
      <c r="B129" s="129">
        <v>8</v>
      </c>
      <c r="C129" s="129"/>
      <c r="D129" s="129"/>
      <c r="E129" s="132" t="s">
        <v>284</v>
      </c>
      <c r="F129" s="170">
        <f aca="true" t="shared" si="50" ref="F129:N130">F130</f>
        <v>2116042000</v>
      </c>
      <c r="G129" s="170">
        <f t="shared" si="50"/>
        <v>0</v>
      </c>
      <c r="H129" s="170">
        <f t="shared" si="50"/>
        <v>2116042000</v>
      </c>
      <c r="I129" s="171">
        <f t="shared" si="50"/>
        <v>317500000</v>
      </c>
      <c r="J129" s="170">
        <f t="shared" si="50"/>
        <v>305362985</v>
      </c>
      <c r="K129" s="171">
        <f t="shared" si="50"/>
        <v>0</v>
      </c>
      <c r="L129" s="171">
        <f t="shared" si="50"/>
        <v>0</v>
      </c>
      <c r="M129" s="171">
        <f t="shared" si="50"/>
        <v>12137015</v>
      </c>
      <c r="N129" s="246">
        <f t="shared" si="50"/>
        <v>1798542000</v>
      </c>
    </row>
    <row r="130" spans="1:14" s="113" customFormat="1" ht="18.75" customHeight="1">
      <c r="A130" s="129"/>
      <c r="B130" s="129"/>
      <c r="C130" s="129"/>
      <c r="D130" s="129"/>
      <c r="E130" s="133" t="s">
        <v>249</v>
      </c>
      <c r="F130" s="170">
        <f t="shared" si="50"/>
        <v>2116042000</v>
      </c>
      <c r="G130" s="170">
        <f t="shared" si="50"/>
        <v>0</v>
      </c>
      <c r="H130" s="170">
        <f t="shared" si="50"/>
        <v>2116042000</v>
      </c>
      <c r="I130" s="171">
        <f t="shared" si="50"/>
        <v>317500000</v>
      </c>
      <c r="J130" s="170">
        <f t="shared" si="50"/>
        <v>305362985</v>
      </c>
      <c r="K130" s="171">
        <f t="shared" si="50"/>
        <v>0</v>
      </c>
      <c r="L130" s="171">
        <f t="shared" si="50"/>
        <v>0</v>
      </c>
      <c r="M130" s="171">
        <f t="shared" si="50"/>
        <v>12137015</v>
      </c>
      <c r="N130" s="246">
        <f t="shared" si="50"/>
        <v>1798542000</v>
      </c>
    </row>
    <row r="131" spans="1:14" s="113" customFormat="1" ht="34.5" customHeight="1">
      <c r="A131" s="129"/>
      <c r="B131" s="129"/>
      <c r="C131" s="129">
        <v>1</v>
      </c>
      <c r="D131" s="129"/>
      <c r="E131" s="137" t="s">
        <v>226</v>
      </c>
      <c r="F131" s="172">
        <f aca="true" t="shared" si="51" ref="F131:N131">SUM(F132:F133)</f>
        <v>2116042000</v>
      </c>
      <c r="G131" s="172">
        <f t="shared" si="51"/>
        <v>0</v>
      </c>
      <c r="H131" s="172">
        <f t="shared" si="51"/>
        <v>2116042000</v>
      </c>
      <c r="I131" s="173">
        <f>SUM(I132:I133)</f>
        <v>317500000</v>
      </c>
      <c r="J131" s="172">
        <f t="shared" si="51"/>
        <v>305362985</v>
      </c>
      <c r="K131" s="173">
        <f t="shared" si="51"/>
        <v>0</v>
      </c>
      <c r="L131" s="173">
        <f t="shared" si="51"/>
        <v>0</v>
      </c>
      <c r="M131" s="173">
        <f t="shared" si="51"/>
        <v>12137015</v>
      </c>
      <c r="N131" s="247">
        <f t="shared" si="51"/>
        <v>1798542000</v>
      </c>
    </row>
    <row r="132" spans="1:14" ht="33.75" customHeight="1">
      <c r="A132" s="129"/>
      <c r="B132" s="129"/>
      <c r="C132" s="129"/>
      <c r="D132" s="129">
        <v>1</v>
      </c>
      <c r="E132" s="134" t="s">
        <v>285</v>
      </c>
      <c r="F132" s="172">
        <v>1751042000</v>
      </c>
      <c r="G132" s="172">
        <v>0</v>
      </c>
      <c r="H132" s="172">
        <f>G132+F132</f>
        <v>1751042000</v>
      </c>
      <c r="I132" s="173">
        <v>72500000</v>
      </c>
      <c r="J132" s="172">
        <v>60362985</v>
      </c>
      <c r="K132" s="172">
        <v>0</v>
      </c>
      <c r="L132" s="172">
        <v>0</v>
      </c>
      <c r="M132" s="172">
        <f>I132-J132-K132-L132</f>
        <v>12137015</v>
      </c>
      <c r="N132" s="247">
        <f>H132-I132</f>
        <v>1678542000</v>
      </c>
    </row>
    <row r="133" spans="1:14" ht="34.5" customHeight="1">
      <c r="A133" s="129"/>
      <c r="B133" s="129"/>
      <c r="C133" s="129"/>
      <c r="D133" s="129">
        <v>2</v>
      </c>
      <c r="E133" s="134" t="s">
        <v>286</v>
      </c>
      <c r="F133" s="172">
        <v>365000000</v>
      </c>
      <c r="G133" s="172">
        <v>0</v>
      </c>
      <c r="H133" s="172">
        <f>G133+F133</f>
        <v>365000000</v>
      </c>
      <c r="I133" s="173">
        <v>245000000</v>
      </c>
      <c r="J133" s="172">
        <v>245000000</v>
      </c>
      <c r="K133" s="172">
        <v>0</v>
      </c>
      <c r="L133" s="172">
        <v>0</v>
      </c>
      <c r="M133" s="172">
        <f>I133-J133-K133-L133</f>
        <v>0</v>
      </c>
      <c r="N133" s="247">
        <f>H133-I133</f>
        <v>120000000</v>
      </c>
    </row>
    <row r="134" spans="1:14" s="113" customFormat="1" ht="20.25" customHeight="1">
      <c r="A134" s="129"/>
      <c r="B134" s="129">
        <v>9</v>
      </c>
      <c r="C134" s="129"/>
      <c r="D134" s="129"/>
      <c r="E134" s="132" t="s">
        <v>287</v>
      </c>
      <c r="F134" s="170">
        <f aca="true" t="shared" si="52" ref="F134:N135">F135</f>
        <v>670006000</v>
      </c>
      <c r="G134" s="170">
        <f t="shared" si="52"/>
        <v>0</v>
      </c>
      <c r="H134" s="170">
        <f t="shared" si="52"/>
        <v>670006000</v>
      </c>
      <c r="I134" s="171">
        <f t="shared" si="52"/>
        <v>658643000</v>
      </c>
      <c r="J134" s="170">
        <f t="shared" si="52"/>
        <v>507949679</v>
      </c>
      <c r="K134" s="171">
        <f t="shared" si="52"/>
        <v>0</v>
      </c>
      <c r="L134" s="171">
        <f t="shared" si="52"/>
        <v>0</v>
      </c>
      <c r="M134" s="171">
        <f t="shared" si="52"/>
        <v>150693321</v>
      </c>
      <c r="N134" s="246">
        <f t="shared" si="52"/>
        <v>11363000</v>
      </c>
    </row>
    <row r="135" spans="1:14" s="113" customFormat="1" ht="21.75" customHeight="1">
      <c r="A135" s="129"/>
      <c r="B135" s="129"/>
      <c r="C135" s="129"/>
      <c r="D135" s="129"/>
      <c r="E135" s="133" t="s">
        <v>249</v>
      </c>
      <c r="F135" s="170">
        <f t="shared" si="52"/>
        <v>670006000</v>
      </c>
      <c r="G135" s="170">
        <f t="shared" si="52"/>
        <v>0</v>
      </c>
      <c r="H135" s="170">
        <f t="shared" si="52"/>
        <v>670006000</v>
      </c>
      <c r="I135" s="171">
        <f t="shared" si="52"/>
        <v>658643000</v>
      </c>
      <c r="J135" s="170">
        <f t="shared" si="52"/>
        <v>507949679</v>
      </c>
      <c r="K135" s="171">
        <f t="shared" si="52"/>
        <v>0</v>
      </c>
      <c r="L135" s="171">
        <f t="shared" si="52"/>
        <v>0</v>
      </c>
      <c r="M135" s="171">
        <f t="shared" si="52"/>
        <v>150693321</v>
      </c>
      <c r="N135" s="246">
        <f t="shared" si="52"/>
        <v>11363000</v>
      </c>
    </row>
    <row r="136" spans="1:14" s="113" customFormat="1" ht="18" customHeight="1">
      <c r="A136" s="129"/>
      <c r="B136" s="129"/>
      <c r="C136" s="129">
        <v>1</v>
      </c>
      <c r="D136" s="129"/>
      <c r="E136" s="137" t="s">
        <v>288</v>
      </c>
      <c r="F136" s="172">
        <f aca="true" t="shared" si="53" ref="F136:N136">SUM(F137:F138)</f>
        <v>670006000</v>
      </c>
      <c r="G136" s="172">
        <f t="shared" si="53"/>
        <v>0</v>
      </c>
      <c r="H136" s="172">
        <f t="shared" si="53"/>
        <v>670006000</v>
      </c>
      <c r="I136" s="173">
        <f>SUM(I137:I138)</f>
        <v>658643000</v>
      </c>
      <c r="J136" s="172">
        <f t="shared" si="53"/>
        <v>507949679</v>
      </c>
      <c r="K136" s="173">
        <f t="shared" si="53"/>
        <v>0</v>
      </c>
      <c r="L136" s="173">
        <f t="shared" si="53"/>
        <v>0</v>
      </c>
      <c r="M136" s="173">
        <f t="shared" si="53"/>
        <v>150693321</v>
      </c>
      <c r="N136" s="247">
        <f t="shared" si="53"/>
        <v>11363000</v>
      </c>
    </row>
    <row r="137" spans="1:14" ht="34.5" customHeight="1">
      <c r="A137" s="129"/>
      <c r="B137" s="129"/>
      <c r="C137" s="129"/>
      <c r="D137" s="129">
        <v>1</v>
      </c>
      <c r="E137" s="134" t="s">
        <v>289</v>
      </c>
      <c r="F137" s="172">
        <v>80006000</v>
      </c>
      <c r="G137" s="172">
        <v>0</v>
      </c>
      <c r="H137" s="172">
        <f>G137+F137</f>
        <v>80006000</v>
      </c>
      <c r="I137" s="173">
        <v>68643000</v>
      </c>
      <c r="J137" s="172">
        <v>68624438</v>
      </c>
      <c r="K137" s="172">
        <v>0</v>
      </c>
      <c r="L137" s="172">
        <v>0</v>
      </c>
      <c r="M137" s="172">
        <f>I137-J137-K137-L137</f>
        <v>18562</v>
      </c>
      <c r="N137" s="247">
        <f>H137-I137</f>
        <v>11363000</v>
      </c>
    </row>
    <row r="138" spans="1:14" ht="18" customHeight="1">
      <c r="A138" s="129"/>
      <c r="B138" s="129"/>
      <c r="C138" s="129"/>
      <c r="D138" s="129">
        <v>2</v>
      </c>
      <c r="E138" s="134" t="s">
        <v>290</v>
      </c>
      <c r="F138" s="172">
        <v>590000000</v>
      </c>
      <c r="G138" s="172">
        <v>0</v>
      </c>
      <c r="H138" s="172">
        <f>G138+F138</f>
        <v>590000000</v>
      </c>
      <c r="I138" s="173">
        <v>590000000</v>
      </c>
      <c r="J138" s="172">
        <v>439325241</v>
      </c>
      <c r="K138" s="172">
        <v>0</v>
      </c>
      <c r="L138" s="172">
        <v>0</v>
      </c>
      <c r="M138" s="172">
        <f>I138-J138-K138-L138</f>
        <v>150674759</v>
      </c>
      <c r="N138" s="247">
        <f>H138-I138</f>
        <v>0</v>
      </c>
    </row>
    <row r="139" spans="1:14" s="113" customFormat="1" ht="19.5" customHeight="1">
      <c r="A139" s="129">
        <v>7</v>
      </c>
      <c r="B139" s="129"/>
      <c r="C139" s="129"/>
      <c r="D139" s="129"/>
      <c r="E139" s="130" t="s">
        <v>291</v>
      </c>
      <c r="F139" s="170">
        <f aca="true" t="shared" si="54" ref="F139:N139">F140+F143</f>
        <v>3264892000</v>
      </c>
      <c r="G139" s="170">
        <f t="shared" si="54"/>
        <v>489700000</v>
      </c>
      <c r="H139" s="170">
        <f t="shared" si="54"/>
        <v>3754592000</v>
      </c>
      <c r="I139" s="171">
        <f>I140+I143</f>
        <v>3738372000</v>
      </c>
      <c r="J139" s="170">
        <f t="shared" si="54"/>
        <v>2529214761</v>
      </c>
      <c r="K139" s="171">
        <f t="shared" si="54"/>
        <v>0</v>
      </c>
      <c r="L139" s="171">
        <f t="shared" si="54"/>
        <v>0</v>
      </c>
      <c r="M139" s="171">
        <f t="shared" si="54"/>
        <v>1209157239</v>
      </c>
      <c r="N139" s="246">
        <f t="shared" si="54"/>
        <v>16220000</v>
      </c>
    </row>
    <row r="140" spans="1:14" s="113" customFormat="1" ht="18.75" customHeight="1" thickBot="1">
      <c r="A140" s="139"/>
      <c r="B140" s="139">
        <v>1</v>
      </c>
      <c r="C140" s="139"/>
      <c r="D140" s="139"/>
      <c r="E140" s="147" t="s">
        <v>292</v>
      </c>
      <c r="F140" s="174">
        <f aca="true" t="shared" si="55" ref="F140:N141">F141</f>
        <v>798863000</v>
      </c>
      <c r="G140" s="174">
        <f t="shared" si="55"/>
        <v>489700000</v>
      </c>
      <c r="H140" s="174">
        <f t="shared" si="55"/>
        <v>1288563000</v>
      </c>
      <c r="I140" s="175">
        <f t="shared" si="55"/>
        <v>1272343000</v>
      </c>
      <c r="J140" s="174">
        <f t="shared" si="55"/>
        <v>1199942794</v>
      </c>
      <c r="K140" s="175">
        <f t="shared" si="55"/>
        <v>0</v>
      </c>
      <c r="L140" s="175">
        <f t="shared" si="55"/>
        <v>0</v>
      </c>
      <c r="M140" s="175">
        <f t="shared" si="55"/>
        <v>72400206</v>
      </c>
      <c r="N140" s="248">
        <f t="shared" si="55"/>
        <v>16220000</v>
      </c>
    </row>
    <row r="141" spans="1:14" s="113" customFormat="1" ht="17.25" customHeight="1">
      <c r="A141" s="129"/>
      <c r="B141" s="129"/>
      <c r="C141" s="129"/>
      <c r="D141" s="129"/>
      <c r="E141" s="133" t="s">
        <v>212</v>
      </c>
      <c r="F141" s="170">
        <f t="shared" si="55"/>
        <v>798863000</v>
      </c>
      <c r="G141" s="170">
        <f t="shared" si="55"/>
        <v>489700000</v>
      </c>
      <c r="H141" s="170">
        <f t="shared" si="55"/>
        <v>1288563000</v>
      </c>
      <c r="I141" s="171">
        <f t="shared" si="55"/>
        <v>1272343000</v>
      </c>
      <c r="J141" s="170">
        <f t="shared" si="55"/>
        <v>1199942794</v>
      </c>
      <c r="K141" s="171">
        <f t="shared" si="55"/>
        <v>0</v>
      </c>
      <c r="L141" s="171">
        <f t="shared" si="55"/>
        <v>0</v>
      </c>
      <c r="M141" s="171">
        <f t="shared" si="55"/>
        <v>72400206</v>
      </c>
      <c r="N141" s="246">
        <f t="shared" si="55"/>
        <v>16220000</v>
      </c>
    </row>
    <row r="142" spans="1:14" s="113" customFormat="1" ht="34.5" customHeight="1">
      <c r="A142" s="129"/>
      <c r="B142" s="129"/>
      <c r="C142" s="129">
        <v>1</v>
      </c>
      <c r="D142" s="129"/>
      <c r="E142" s="137" t="s">
        <v>226</v>
      </c>
      <c r="F142" s="172">
        <v>798863000</v>
      </c>
      <c r="G142" s="172">
        <v>489700000</v>
      </c>
      <c r="H142" s="172">
        <f>G142+F142</f>
        <v>1288563000</v>
      </c>
      <c r="I142" s="173">
        <v>1272343000</v>
      </c>
      <c r="J142" s="172">
        <v>1199942794</v>
      </c>
      <c r="K142" s="172">
        <v>0</v>
      </c>
      <c r="L142" s="172">
        <v>0</v>
      </c>
      <c r="M142" s="172">
        <f>I142-J142-K142-L142</f>
        <v>72400206</v>
      </c>
      <c r="N142" s="247">
        <f>H142-I142</f>
        <v>16220000</v>
      </c>
    </row>
    <row r="143" spans="1:14" s="113" customFormat="1" ht="18.75" customHeight="1">
      <c r="A143" s="129"/>
      <c r="B143" s="129">
        <v>2</v>
      </c>
      <c r="C143" s="129"/>
      <c r="D143" s="129"/>
      <c r="E143" s="132" t="s">
        <v>293</v>
      </c>
      <c r="F143" s="170">
        <f aca="true" t="shared" si="56" ref="F143:N144">F144</f>
        <v>2466029000</v>
      </c>
      <c r="G143" s="170">
        <f t="shared" si="56"/>
        <v>0</v>
      </c>
      <c r="H143" s="170">
        <f t="shared" si="56"/>
        <v>2466029000</v>
      </c>
      <c r="I143" s="171">
        <f t="shared" si="56"/>
        <v>2466029000</v>
      </c>
      <c r="J143" s="170">
        <f t="shared" si="56"/>
        <v>1329271967</v>
      </c>
      <c r="K143" s="171">
        <f t="shared" si="56"/>
        <v>0</v>
      </c>
      <c r="L143" s="171">
        <f t="shared" si="56"/>
        <v>0</v>
      </c>
      <c r="M143" s="171">
        <f t="shared" si="56"/>
        <v>1136757033</v>
      </c>
      <c r="N143" s="246">
        <f t="shared" si="56"/>
        <v>0</v>
      </c>
    </row>
    <row r="144" spans="1:14" s="113" customFormat="1" ht="17.25" customHeight="1">
      <c r="A144" s="129"/>
      <c r="B144" s="129"/>
      <c r="C144" s="129"/>
      <c r="D144" s="129"/>
      <c r="E144" s="133" t="s">
        <v>294</v>
      </c>
      <c r="F144" s="170">
        <f t="shared" si="56"/>
        <v>2466029000</v>
      </c>
      <c r="G144" s="170">
        <f t="shared" si="56"/>
        <v>0</v>
      </c>
      <c r="H144" s="170">
        <f t="shared" si="56"/>
        <v>2466029000</v>
      </c>
      <c r="I144" s="171">
        <f t="shared" si="56"/>
        <v>2466029000</v>
      </c>
      <c r="J144" s="170">
        <f t="shared" si="56"/>
        <v>1329271967</v>
      </c>
      <c r="K144" s="171">
        <f t="shared" si="56"/>
        <v>0</v>
      </c>
      <c r="L144" s="171">
        <f t="shared" si="56"/>
        <v>0</v>
      </c>
      <c r="M144" s="171">
        <f t="shared" si="56"/>
        <v>1136757033</v>
      </c>
      <c r="N144" s="246">
        <f t="shared" si="56"/>
        <v>0</v>
      </c>
    </row>
    <row r="145" spans="1:14" s="113" customFormat="1" ht="33.75" customHeight="1">
      <c r="A145" s="129"/>
      <c r="B145" s="129"/>
      <c r="C145" s="129">
        <v>1</v>
      </c>
      <c r="D145" s="129"/>
      <c r="E145" s="137" t="s">
        <v>226</v>
      </c>
      <c r="F145" s="172">
        <v>2466029000</v>
      </c>
      <c r="G145" s="172">
        <v>0</v>
      </c>
      <c r="H145" s="172">
        <f>G145+F145</f>
        <v>2466029000</v>
      </c>
      <c r="I145" s="173">
        <v>2466029000</v>
      </c>
      <c r="J145" s="172">
        <v>1329271967</v>
      </c>
      <c r="K145" s="172">
        <v>0</v>
      </c>
      <c r="L145" s="172">
        <v>0</v>
      </c>
      <c r="M145" s="172">
        <f>I145-J145-K145-L145</f>
        <v>1136757033</v>
      </c>
      <c r="N145" s="247">
        <f>H145-I145</f>
        <v>0</v>
      </c>
    </row>
    <row r="146" spans="1:14" s="113" customFormat="1" ht="19.5" customHeight="1">
      <c r="A146" s="129">
        <v>8</v>
      </c>
      <c r="B146" s="129"/>
      <c r="C146" s="129"/>
      <c r="D146" s="129"/>
      <c r="E146" s="130" t="s">
        <v>295</v>
      </c>
      <c r="F146" s="170">
        <f aca="true" t="shared" si="57" ref="F146:N146">F147+F153+F158</f>
        <v>7663808000</v>
      </c>
      <c r="G146" s="170">
        <f t="shared" si="57"/>
        <v>0</v>
      </c>
      <c r="H146" s="170">
        <f t="shared" si="57"/>
        <v>7663808000</v>
      </c>
      <c r="I146" s="171">
        <f>I147+I153+I158</f>
        <v>6407595000</v>
      </c>
      <c r="J146" s="170">
        <f t="shared" si="57"/>
        <v>4332949543</v>
      </c>
      <c r="K146" s="171">
        <f t="shared" si="57"/>
        <v>0</v>
      </c>
      <c r="L146" s="171">
        <f t="shared" si="57"/>
        <v>0</v>
      </c>
      <c r="M146" s="171">
        <f t="shared" si="57"/>
        <v>2074645457</v>
      </c>
      <c r="N146" s="246">
        <f t="shared" si="57"/>
        <v>1256213000</v>
      </c>
    </row>
    <row r="147" spans="1:14" s="113" customFormat="1" ht="18.75" customHeight="1">
      <c r="A147" s="129"/>
      <c r="B147" s="129">
        <v>1</v>
      </c>
      <c r="C147" s="129"/>
      <c r="D147" s="129"/>
      <c r="E147" s="132" t="s">
        <v>296</v>
      </c>
      <c r="F147" s="170">
        <f aca="true" t="shared" si="58" ref="F147:N147">F148</f>
        <v>1895880000</v>
      </c>
      <c r="G147" s="170">
        <f t="shared" si="58"/>
        <v>0</v>
      </c>
      <c r="H147" s="170">
        <f t="shared" si="58"/>
        <v>1895880000</v>
      </c>
      <c r="I147" s="171">
        <f t="shared" si="58"/>
        <v>674830000</v>
      </c>
      <c r="J147" s="170">
        <f t="shared" si="58"/>
        <v>568987859</v>
      </c>
      <c r="K147" s="171">
        <f t="shared" si="58"/>
        <v>0</v>
      </c>
      <c r="L147" s="171">
        <f t="shared" si="58"/>
        <v>0</v>
      </c>
      <c r="M147" s="171">
        <f t="shared" si="58"/>
        <v>105842141</v>
      </c>
      <c r="N147" s="246">
        <f t="shared" si="58"/>
        <v>1221050000</v>
      </c>
    </row>
    <row r="148" spans="1:14" s="113" customFormat="1" ht="18.75" customHeight="1">
      <c r="A148" s="129"/>
      <c r="B148" s="129"/>
      <c r="C148" s="129"/>
      <c r="D148" s="129"/>
      <c r="E148" s="133" t="s">
        <v>297</v>
      </c>
      <c r="F148" s="170">
        <f aca="true" t="shared" si="59" ref="F148:N148">F149+F151+F152</f>
        <v>1895880000</v>
      </c>
      <c r="G148" s="170">
        <f t="shared" si="59"/>
        <v>0</v>
      </c>
      <c r="H148" s="170">
        <f t="shared" si="59"/>
        <v>1895880000</v>
      </c>
      <c r="I148" s="171">
        <f>I149+I151+I152</f>
        <v>674830000</v>
      </c>
      <c r="J148" s="170">
        <f t="shared" si="59"/>
        <v>568987859</v>
      </c>
      <c r="K148" s="171">
        <f t="shared" si="59"/>
        <v>0</v>
      </c>
      <c r="L148" s="171">
        <f t="shared" si="59"/>
        <v>0</v>
      </c>
      <c r="M148" s="171">
        <f t="shared" si="59"/>
        <v>105842141</v>
      </c>
      <c r="N148" s="246">
        <f t="shared" si="59"/>
        <v>1221050000</v>
      </c>
    </row>
    <row r="149" spans="1:14" s="113" customFormat="1" ht="34.5" customHeight="1">
      <c r="A149" s="129"/>
      <c r="B149" s="129"/>
      <c r="C149" s="129">
        <v>1</v>
      </c>
      <c r="D149" s="129"/>
      <c r="E149" s="137" t="s">
        <v>226</v>
      </c>
      <c r="F149" s="172">
        <f aca="true" t="shared" si="60" ref="F149:N149">F150</f>
        <v>1770982000</v>
      </c>
      <c r="G149" s="172">
        <f t="shared" si="60"/>
        <v>0</v>
      </c>
      <c r="H149" s="172">
        <f t="shared" si="60"/>
        <v>1770982000</v>
      </c>
      <c r="I149" s="173">
        <f t="shared" si="60"/>
        <v>653707000</v>
      </c>
      <c r="J149" s="172">
        <f t="shared" si="60"/>
        <v>548376213</v>
      </c>
      <c r="K149" s="173">
        <f t="shared" si="60"/>
        <v>0</v>
      </c>
      <c r="L149" s="173">
        <f t="shared" si="60"/>
        <v>0</v>
      </c>
      <c r="M149" s="173">
        <f t="shared" si="60"/>
        <v>105330787</v>
      </c>
      <c r="N149" s="247">
        <f t="shared" si="60"/>
        <v>1117275000</v>
      </c>
    </row>
    <row r="150" spans="1:14" ht="35.25" customHeight="1">
      <c r="A150" s="129"/>
      <c r="B150" s="129"/>
      <c r="C150" s="129"/>
      <c r="D150" s="129">
        <v>1</v>
      </c>
      <c r="E150" s="134" t="s">
        <v>298</v>
      </c>
      <c r="F150" s="172">
        <v>1770982000</v>
      </c>
      <c r="G150" s="172">
        <v>0</v>
      </c>
      <c r="H150" s="172">
        <f>G150+F150</f>
        <v>1770982000</v>
      </c>
      <c r="I150" s="173">
        <v>653707000</v>
      </c>
      <c r="J150" s="172">
        <v>548376213</v>
      </c>
      <c r="K150" s="172">
        <v>0</v>
      </c>
      <c r="L150" s="172">
        <v>0</v>
      </c>
      <c r="M150" s="172">
        <f>I150-J150-K150-L150</f>
        <v>105330787</v>
      </c>
      <c r="N150" s="247">
        <f>H150-I150</f>
        <v>1117275000</v>
      </c>
    </row>
    <row r="151" spans="1:14" s="113" customFormat="1" ht="18.75" customHeight="1">
      <c r="A151" s="129"/>
      <c r="B151" s="129"/>
      <c r="C151" s="129">
        <v>2</v>
      </c>
      <c r="D151" s="129"/>
      <c r="E151" s="137" t="s">
        <v>288</v>
      </c>
      <c r="F151" s="172">
        <v>31878000</v>
      </c>
      <c r="G151" s="172">
        <v>0</v>
      </c>
      <c r="H151" s="172">
        <f>G151+F151</f>
        <v>31878000</v>
      </c>
      <c r="I151" s="173">
        <v>120000</v>
      </c>
      <c r="J151" s="172">
        <v>56440</v>
      </c>
      <c r="K151" s="172">
        <v>0</v>
      </c>
      <c r="L151" s="172">
        <v>0</v>
      </c>
      <c r="M151" s="172">
        <f>I151-J151-K151-L151</f>
        <v>63560</v>
      </c>
      <c r="N151" s="247">
        <f>H151-I151</f>
        <v>31758000</v>
      </c>
    </row>
    <row r="152" spans="1:14" s="113" customFormat="1" ht="18.75" customHeight="1">
      <c r="A152" s="129"/>
      <c r="B152" s="129"/>
      <c r="C152" s="129">
        <v>3</v>
      </c>
      <c r="D152" s="129"/>
      <c r="E152" s="137" t="s">
        <v>225</v>
      </c>
      <c r="F152" s="172">
        <v>93020000</v>
      </c>
      <c r="G152" s="172">
        <v>0</v>
      </c>
      <c r="H152" s="172">
        <f>G152+F152</f>
        <v>93020000</v>
      </c>
      <c r="I152" s="173">
        <v>21003000</v>
      </c>
      <c r="J152" s="172">
        <v>20555206</v>
      </c>
      <c r="K152" s="172">
        <v>0</v>
      </c>
      <c r="L152" s="172">
        <v>0</v>
      </c>
      <c r="M152" s="172">
        <f>I152-J152-K152-L152</f>
        <v>447794</v>
      </c>
      <c r="N152" s="247">
        <f>H152-I152</f>
        <v>72017000</v>
      </c>
    </row>
    <row r="153" spans="1:14" s="113" customFormat="1" ht="18.75" customHeight="1">
      <c r="A153" s="129"/>
      <c r="B153" s="129">
        <v>2</v>
      </c>
      <c r="C153" s="129"/>
      <c r="D153" s="129"/>
      <c r="E153" s="132" t="s">
        <v>299</v>
      </c>
      <c r="F153" s="170">
        <f aca="true" t="shared" si="61" ref="F153:N154">F154</f>
        <v>5738148000</v>
      </c>
      <c r="G153" s="170">
        <f t="shared" si="61"/>
        <v>0</v>
      </c>
      <c r="H153" s="170">
        <f t="shared" si="61"/>
        <v>5738148000</v>
      </c>
      <c r="I153" s="171">
        <f t="shared" si="61"/>
        <v>5709201000</v>
      </c>
      <c r="J153" s="170">
        <f t="shared" si="61"/>
        <v>3740841807</v>
      </c>
      <c r="K153" s="171">
        <f t="shared" si="61"/>
        <v>0</v>
      </c>
      <c r="L153" s="171">
        <f t="shared" si="61"/>
        <v>0</v>
      </c>
      <c r="M153" s="171">
        <f t="shared" si="61"/>
        <v>1968359193</v>
      </c>
      <c r="N153" s="246">
        <f t="shared" si="61"/>
        <v>28947000</v>
      </c>
    </row>
    <row r="154" spans="1:14" s="113" customFormat="1" ht="18" customHeight="1">
      <c r="A154" s="129"/>
      <c r="B154" s="129"/>
      <c r="C154" s="129"/>
      <c r="D154" s="129"/>
      <c r="E154" s="133" t="s">
        <v>297</v>
      </c>
      <c r="F154" s="170">
        <f t="shared" si="61"/>
        <v>5738148000</v>
      </c>
      <c r="G154" s="170">
        <f t="shared" si="61"/>
        <v>0</v>
      </c>
      <c r="H154" s="170">
        <f t="shared" si="61"/>
        <v>5738148000</v>
      </c>
      <c r="I154" s="171">
        <f t="shared" si="61"/>
        <v>5709201000</v>
      </c>
      <c r="J154" s="170">
        <f t="shared" si="61"/>
        <v>3740841807</v>
      </c>
      <c r="K154" s="171">
        <f t="shared" si="61"/>
        <v>0</v>
      </c>
      <c r="L154" s="171">
        <f t="shared" si="61"/>
        <v>0</v>
      </c>
      <c r="M154" s="171">
        <f t="shared" si="61"/>
        <v>1968359193</v>
      </c>
      <c r="N154" s="246">
        <f t="shared" si="61"/>
        <v>28947000</v>
      </c>
    </row>
    <row r="155" spans="1:14" s="113" customFormat="1" ht="18.75" customHeight="1">
      <c r="A155" s="129"/>
      <c r="B155" s="129"/>
      <c r="C155" s="129">
        <v>1</v>
      </c>
      <c r="D155" s="129"/>
      <c r="E155" s="137" t="s">
        <v>237</v>
      </c>
      <c r="F155" s="172">
        <f aca="true" t="shared" si="62" ref="F155:N155">SUM(F156:F157)</f>
        <v>5738148000</v>
      </c>
      <c r="G155" s="172">
        <f t="shared" si="62"/>
        <v>0</v>
      </c>
      <c r="H155" s="172">
        <f t="shared" si="62"/>
        <v>5738148000</v>
      </c>
      <c r="I155" s="173">
        <f>SUM(I156:I157)</f>
        <v>5709201000</v>
      </c>
      <c r="J155" s="172">
        <f t="shared" si="62"/>
        <v>3740841807</v>
      </c>
      <c r="K155" s="173">
        <f t="shared" si="62"/>
        <v>0</v>
      </c>
      <c r="L155" s="173">
        <f t="shared" si="62"/>
        <v>0</v>
      </c>
      <c r="M155" s="173">
        <f t="shared" si="62"/>
        <v>1968359193</v>
      </c>
      <c r="N155" s="247">
        <f t="shared" si="62"/>
        <v>28947000</v>
      </c>
    </row>
    <row r="156" spans="1:14" ht="34.5" customHeight="1">
      <c r="A156" s="129"/>
      <c r="B156" s="129"/>
      <c r="C156" s="129"/>
      <c r="D156" s="129">
        <v>1</v>
      </c>
      <c r="E156" s="134" t="s">
        <v>300</v>
      </c>
      <c r="F156" s="172">
        <v>5706148000</v>
      </c>
      <c r="G156" s="172">
        <v>0</v>
      </c>
      <c r="H156" s="172">
        <f>G156+F156</f>
        <v>5706148000</v>
      </c>
      <c r="I156" s="173">
        <v>5681118000</v>
      </c>
      <c r="J156" s="172">
        <v>3712758807</v>
      </c>
      <c r="K156" s="172">
        <v>0</v>
      </c>
      <c r="L156" s="172">
        <v>0</v>
      </c>
      <c r="M156" s="172">
        <f>I156-J156-K156-L156</f>
        <v>1968359193</v>
      </c>
      <c r="N156" s="247">
        <f>H156-I156</f>
        <v>25030000</v>
      </c>
    </row>
    <row r="157" spans="1:14" ht="34.5" customHeight="1">
      <c r="A157" s="129"/>
      <c r="B157" s="129"/>
      <c r="C157" s="129"/>
      <c r="D157" s="138">
        <v>2</v>
      </c>
      <c r="E157" s="134" t="s">
        <v>301</v>
      </c>
      <c r="F157" s="172">
        <v>32000000</v>
      </c>
      <c r="G157" s="172">
        <v>0</v>
      </c>
      <c r="H157" s="172">
        <f>G157+F157</f>
        <v>32000000</v>
      </c>
      <c r="I157" s="173">
        <v>28083000</v>
      </c>
      <c r="J157" s="172">
        <v>28083000</v>
      </c>
      <c r="K157" s="172">
        <v>0</v>
      </c>
      <c r="L157" s="172">
        <v>0</v>
      </c>
      <c r="M157" s="172">
        <f>I157-J157-K157-L157</f>
        <v>0</v>
      </c>
      <c r="N157" s="247">
        <f>H157-I157</f>
        <v>3917000</v>
      </c>
    </row>
    <row r="158" spans="1:14" s="113" customFormat="1" ht="18.75" customHeight="1">
      <c r="A158" s="129"/>
      <c r="B158" s="129">
        <v>3</v>
      </c>
      <c r="C158" s="129"/>
      <c r="D158" s="138"/>
      <c r="E158" s="132" t="s">
        <v>302</v>
      </c>
      <c r="F158" s="170">
        <f aca="true" t="shared" si="63" ref="F158:N159">F159</f>
        <v>29780000</v>
      </c>
      <c r="G158" s="170">
        <f t="shared" si="63"/>
        <v>0</v>
      </c>
      <c r="H158" s="170">
        <f t="shared" si="63"/>
        <v>29780000</v>
      </c>
      <c r="I158" s="171">
        <f t="shared" si="63"/>
        <v>23564000</v>
      </c>
      <c r="J158" s="170">
        <f t="shared" si="63"/>
        <v>23119877</v>
      </c>
      <c r="K158" s="171">
        <f t="shared" si="63"/>
        <v>0</v>
      </c>
      <c r="L158" s="171">
        <f t="shared" si="63"/>
        <v>0</v>
      </c>
      <c r="M158" s="171">
        <f t="shared" si="63"/>
        <v>444123</v>
      </c>
      <c r="N158" s="246">
        <f t="shared" si="63"/>
        <v>6216000</v>
      </c>
    </row>
    <row r="159" spans="1:14" s="113" customFormat="1" ht="18" customHeight="1">
      <c r="A159" s="129"/>
      <c r="B159" s="129"/>
      <c r="C159" s="129"/>
      <c r="D159" s="138"/>
      <c r="E159" s="133" t="s">
        <v>297</v>
      </c>
      <c r="F159" s="170">
        <f t="shared" si="63"/>
        <v>29780000</v>
      </c>
      <c r="G159" s="170">
        <f t="shared" si="63"/>
        <v>0</v>
      </c>
      <c r="H159" s="170">
        <f t="shared" si="63"/>
        <v>29780000</v>
      </c>
      <c r="I159" s="171">
        <f t="shared" si="63"/>
        <v>23564000</v>
      </c>
      <c r="J159" s="170">
        <f t="shared" si="63"/>
        <v>23119877</v>
      </c>
      <c r="K159" s="171">
        <f t="shared" si="63"/>
        <v>0</v>
      </c>
      <c r="L159" s="171">
        <f t="shared" si="63"/>
        <v>0</v>
      </c>
      <c r="M159" s="171">
        <f t="shared" si="63"/>
        <v>444123</v>
      </c>
      <c r="N159" s="246">
        <f t="shared" si="63"/>
        <v>6216000</v>
      </c>
    </row>
    <row r="160" spans="1:14" s="113" customFormat="1" ht="18.75" customHeight="1">
      <c r="A160" s="129"/>
      <c r="B160" s="129"/>
      <c r="C160" s="129">
        <v>1</v>
      </c>
      <c r="D160" s="138"/>
      <c r="E160" s="137" t="s">
        <v>225</v>
      </c>
      <c r="F160" s="172">
        <v>29780000</v>
      </c>
      <c r="G160" s="172">
        <v>0</v>
      </c>
      <c r="H160" s="172">
        <f>G160+F160</f>
        <v>29780000</v>
      </c>
      <c r="I160" s="173">
        <v>23564000</v>
      </c>
      <c r="J160" s="172">
        <v>23119877</v>
      </c>
      <c r="K160" s="172">
        <v>0</v>
      </c>
      <c r="L160" s="172">
        <v>0</v>
      </c>
      <c r="M160" s="172">
        <f>I160-J160-K160-L160</f>
        <v>444123</v>
      </c>
      <c r="N160" s="247">
        <f>H160-I160</f>
        <v>6216000</v>
      </c>
    </row>
    <row r="161" spans="1:14" ht="21" customHeight="1">
      <c r="A161" s="129">
        <v>9</v>
      </c>
      <c r="B161" s="129"/>
      <c r="C161" s="129"/>
      <c r="D161" s="138"/>
      <c r="E161" s="130" t="s">
        <v>303</v>
      </c>
      <c r="F161" s="170">
        <f>3000000000</f>
        <v>3000000000</v>
      </c>
      <c r="G161" s="287">
        <f>'歲出本年度'!G161</f>
        <v>-723315000</v>
      </c>
      <c r="H161" s="170">
        <f>G161+F161</f>
        <v>2276685000</v>
      </c>
      <c r="I161" s="171">
        <v>0</v>
      </c>
      <c r="J161" s="170">
        <v>0</v>
      </c>
      <c r="K161" s="170">
        <v>0</v>
      </c>
      <c r="L161" s="170">
        <v>0</v>
      </c>
      <c r="M161" s="170">
        <f>I161-J161-K161-L161</f>
        <v>0</v>
      </c>
      <c r="N161" s="246">
        <f>H161-I161</f>
        <v>2276685000</v>
      </c>
    </row>
    <row r="162" spans="1:14" ht="21" customHeight="1">
      <c r="A162" s="129"/>
      <c r="B162" s="129"/>
      <c r="C162" s="129"/>
      <c r="D162" s="129"/>
      <c r="E162" s="130"/>
      <c r="F162" s="170"/>
      <c r="G162" s="170"/>
      <c r="H162" s="170"/>
      <c r="I162" s="171"/>
      <c r="J162" s="170"/>
      <c r="K162" s="170"/>
      <c r="L162" s="170"/>
      <c r="M162" s="170"/>
      <c r="N162" s="246"/>
    </row>
    <row r="163" spans="1:14" ht="21" customHeight="1">
      <c r="A163" s="129"/>
      <c r="B163" s="129"/>
      <c r="C163" s="129"/>
      <c r="D163" s="129"/>
      <c r="E163" s="130"/>
      <c r="F163" s="170"/>
      <c r="G163" s="170"/>
      <c r="H163" s="170"/>
      <c r="I163" s="171"/>
      <c r="J163" s="170"/>
      <c r="K163" s="170"/>
      <c r="L163" s="170"/>
      <c r="M163" s="170"/>
      <c r="N163" s="246"/>
    </row>
    <row r="164" spans="1:14" ht="21" customHeight="1">
      <c r="A164" s="129"/>
      <c r="B164" s="129"/>
      <c r="C164" s="129"/>
      <c r="D164" s="129"/>
      <c r="E164" s="130"/>
      <c r="F164" s="170"/>
      <c r="G164" s="170"/>
      <c r="H164" s="170"/>
      <c r="I164" s="171"/>
      <c r="J164" s="170"/>
      <c r="K164" s="170"/>
      <c r="L164" s="170"/>
      <c r="M164" s="170"/>
      <c r="N164" s="246"/>
    </row>
    <row r="165" spans="1:14" ht="21" customHeight="1">
      <c r="A165" s="129"/>
      <c r="B165" s="129"/>
      <c r="C165" s="129"/>
      <c r="D165" s="129"/>
      <c r="E165" s="130"/>
      <c r="F165" s="170"/>
      <c r="G165" s="170"/>
      <c r="H165" s="170"/>
      <c r="I165" s="171"/>
      <c r="J165" s="170"/>
      <c r="K165" s="170"/>
      <c r="L165" s="170"/>
      <c r="M165" s="170"/>
      <c r="N165" s="246"/>
    </row>
    <row r="166" spans="1:14" ht="27.75" customHeight="1">
      <c r="A166" s="129"/>
      <c r="B166" s="129"/>
      <c r="C166" s="129"/>
      <c r="D166" s="129"/>
      <c r="E166" s="130"/>
      <c r="F166" s="170"/>
      <c r="G166" s="170"/>
      <c r="H166" s="170"/>
      <c r="I166" s="171"/>
      <c r="J166" s="170"/>
      <c r="K166" s="170"/>
      <c r="L166" s="170"/>
      <c r="M166" s="170"/>
      <c r="N166" s="246"/>
    </row>
    <row r="167" spans="1:14" ht="21" customHeight="1">
      <c r="A167" s="129"/>
      <c r="B167" s="129"/>
      <c r="C167" s="129"/>
      <c r="D167" s="129"/>
      <c r="E167" s="130"/>
      <c r="F167" s="170"/>
      <c r="G167" s="170"/>
      <c r="H167" s="170"/>
      <c r="I167" s="171"/>
      <c r="J167" s="170"/>
      <c r="K167" s="170"/>
      <c r="L167" s="170"/>
      <c r="M167" s="170"/>
      <c r="N167" s="246"/>
    </row>
    <row r="168" spans="1:14" ht="19.5" customHeight="1" thickBot="1">
      <c r="A168" s="139"/>
      <c r="B168" s="139"/>
      <c r="C168" s="139"/>
      <c r="D168" s="139"/>
      <c r="E168" s="140"/>
      <c r="F168" s="150"/>
      <c r="G168" s="150"/>
      <c r="H168" s="150"/>
      <c r="I168" s="151"/>
      <c r="J168" s="150"/>
      <c r="K168" s="150"/>
      <c r="L168" s="150"/>
      <c r="M168" s="150"/>
      <c r="N168" s="245"/>
    </row>
    <row r="169" spans="1:14" ht="24.75" customHeight="1">
      <c r="A169" s="109" t="s">
        <v>345</v>
      </c>
      <c r="F169" s="135"/>
      <c r="G169" s="135"/>
      <c r="H169" s="135"/>
      <c r="I169" s="141"/>
      <c r="J169" s="141"/>
      <c r="K169" s="141"/>
      <c r="L169" s="141"/>
      <c r="M169" s="141"/>
      <c r="N169" s="141"/>
    </row>
    <row r="170" spans="6:14" ht="16.5">
      <c r="F170" s="135"/>
      <c r="G170" s="135"/>
      <c r="H170" s="135"/>
      <c r="I170" s="135"/>
      <c r="J170" s="135"/>
      <c r="K170" s="135"/>
      <c r="L170" s="135"/>
      <c r="M170" s="135"/>
      <c r="N170" s="135"/>
    </row>
    <row r="171" spans="6:14" ht="16.5">
      <c r="F171" s="135"/>
      <c r="G171" s="135"/>
      <c r="H171" s="135"/>
      <c r="I171" s="135"/>
      <c r="J171" s="135"/>
      <c r="K171" s="135"/>
      <c r="L171" s="135"/>
      <c r="M171" s="135"/>
      <c r="N171" s="135"/>
    </row>
    <row r="172" spans="6:14" ht="16.5">
      <c r="F172" s="135"/>
      <c r="G172" s="135"/>
      <c r="H172" s="135"/>
      <c r="I172" s="135"/>
      <c r="J172" s="135"/>
      <c r="K172" s="135"/>
      <c r="L172" s="135"/>
      <c r="M172" s="135"/>
      <c r="N172" s="135"/>
    </row>
    <row r="173" spans="6:14" ht="16.5">
      <c r="F173" s="135"/>
      <c r="G173" s="135"/>
      <c r="H173" s="135"/>
      <c r="I173" s="135"/>
      <c r="J173" s="135"/>
      <c r="K173" s="135"/>
      <c r="L173" s="135"/>
      <c r="M173" s="135"/>
      <c r="N173" s="135"/>
    </row>
    <row r="174" spans="6:14" ht="16.5">
      <c r="F174" s="135"/>
      <c r="G174" s="135"/>
      <c r="H174" s="135"/>
      <c r="I174" s="135"/>
      <c r="J174" s="135"/>
      <c r="K174" s="135"/>
      <c r="L174" s="135"/>
      <c r="M174" s="135"/>
      <c r="N174" s="135"/>
    </row>
    <row r="175" spans="6:14" ht="16.5">
      <c r="F175" s="135"/>
      <c r="G175" s="135"/>
      <c r="H175" s="135"/>
      <c r="I175" s="135"/>
      <c r="J175" s="135"/>
      <c r="K175" s="135"/>
      <c r="L175" s="135"/>
      <c r="M175" s="135"/>
      <c r="N175" s="135"/>
    </row>
    <row r="176" spans="6:14" ht="16.5">
      <c r="F176" s="135"/>
      <c r="G176" s="135"/>
      <c r="H176" s="135"/>
      <c r="I176" s="135"/>
      <c r="J176" s="135"/>
      <c r="K176" s="135"/>
      <c r="L176" s="135"/>
      <c r="M176" s="135"/>
      <c r="N176" s="135"/>
    </row>
    <row r="177" spans="6:14" ht="16.5">
      <c r="F177" s="135"/>
      <c r="G177" s="135"/>
      <c r="H177" s="135"/>
      <c r="I177" s="135"/>
      <c r="J177" s="135"/>
      <c r="K177" s="135"/>
      <c r="L177" s="135"/>
      <c r="M177" s="135"/>
      <c r="N177" s="135"/>
    </row>
    <row r="178" spans="6:14" ht="16.5">
      <c r="F178" s="135"/>
      <c r="G178" s="135"/>
      <c r="H178" s="135"/>
      <c r="I178" s="135"/>
      <c r="J178" s="135"/>
      <c r="K178" s="135"/>
      <c r="L178" s="135"/>
      <c r="M178" s="135"/>
      <c r="N178" s="135"/>
    </row>
    <row r="179" spans="6:14" ht="16.5">
      <c r="F179" s="135"/>
      <c r="G179" s="135"/>
      <c r="H179" s="135"/>
      <c r="I179" s="135"/>
      <c r="J179" s="135"/>
      <c r="K179" s="135"/>
      <c r="L179" s="135"/>
      <c r="M179" s="135"/>
      <c r="N179" s="135"/>
    </row>
    <row r="180" spans="6:14" ht="16.5">
      <c r="F180" s="135"/>
      <c r="G180" s="135"/>
      <c r="H180" s="135"/>
      <c r="I180" s="135"/>
      <c r="J180" s="135"/>
      <c r="K180" s="135"/>
      <c r="L180" s="135"/>
      <c r="M180" s="135"/>
      <c r="N180" s="135"/>
    </row>
    <row r="181" spans="6:14" ht="16.5">
      <c r="F181" s="135"/>
      <c r="G181" s="135"/>
      <c r="H181" s="135"/>
      <c r="I181" s="135"/>
      <c r="J181" s="135"/>
      <c r="K181" s="135"/>
      <c r="L181" s="135"/>
      <c r="M181" s="135"/>
      <c r="N181" s="135"/>
    </row>
    <row r="182" spans="6:14" ht="16.5">
      <c r="F182" s="135"/>
      <c r="G182" s="135"/>
      <c r="H182" s="135"/>
      <c r="I182" s="135"/>
      <c r="J182" s="135"/>
      <c r="K182" s="135"/>
      <c r="L182" s="135"/>
      <c r="M182" s="135"/>
      <c r="N182" s="135"/>
    </row>
    <row r="183" spans="6:14" ht="16.5">
      <c r="F183" s="135"/>
      <c r="G183" s="135"/>
      <c r="H183" s="135"/>
      <c r="I183" s="135"/>
      <c r="J183" s="135"/>
      <c r="K183" s="135"/>
      <c r="L183" s="135"/>
      <c r="M183" s="135"/>
      <c r="N183" s="135"/>
    </row>
    <row r="184" spans="6:14" ht="16.5">
      <c r="F184" s="135"/>
      <c r="G184" s="135"/>
      <c r="H184" s="135"/>
      <c r="I184" s="135"/>
      <c r="J184" s="135"/>
      <c r="K184" s="135"/>
      <c r="L184" s="135"/>
      <c r="M184" s="135"/>
      <c r="N184" s="135"/>
    </row>
    <row r="185" spans="6:14" ht="16.5">
      <c r="F185" s="135"/>
      <c r="G185" s="135"/>
      <c r="H185" s="135"/>
      <c r="I185" s="135"/>
      <c r="J185" s="135"/>
      <c r="K185" s="135"/>
      <c r="L185" s="135"/>
      <c r="M185" s="135"/>
      <c r="N185" s="135"/>
    </row>
    <row r="186" spans="6:14" ht="16.5">
      <c r="F186" s="135"/>
      <c r="G186" s="135"/>
      <c r="H186" s="135"/>
      <c r="I186" s="135"/>
      <c r="J186" s="135"/>
      <c r="K186" s="135"/>
      <c r="L186" s="135"/>
      <c r="M186" s="135"/>
      <c r="N186" s="135"/>
    </row>
    <row r="187" spans="6:14" ht="16.5">
      <c r="F187" s="135"/>
      <c r="G187" s="135"/>
      <c r="H187" s="135"/>
      <c r="I187" s="135"/>
      <c r="J187" s="135"/>
      <c r="K187" s="135"/>
      <c r="L187" s="135"/>
      <c r="M187" s="135"/>
      <c r="N187" s="135"/>
    </row>
    <row r="188" spans="6:14" ht="16.5">
      <c r="F188" s="135"/>
      <c r="G188" s="135"/>
      <c r="H188" s="135"/>
      <c r="I188" s="135"/>
      <c r="J188" s="135"/>
      <c r="K188" s="135"/>
      <c r="L188" s="135"/>
      <c r="M188" s="135"/>
      <c r="N188" s="135"/>
    </row>
    <row r="189" spans="6:14" ht="16.5">
      <c r="F189" s="135"/>
      <c r="G189" s="135"/>
      <c r="H189" s="135"/>
      <c r="I189" s="135"/>
      <c r="J189" s="135"/>
      <c r="K189" s="135"/>
      <c r="L189" s="135"/>
      <c r="M189" s="135"/>
      <c r="N189" s="135"/>
    </row>
    <row r="190" spans="9:14" ht="16.5">
      <c r="I190" s="135"/>
      <c r="J190" s="135"/>
      <c r="K190" s="135"/>
      <c r="L190" s="135"/>
      <c r="M190" s="135"/>
      <c r="N190" s="135"/>
    </row>
    <row r="191" spans="9:14" ht="16.5">
      <c r="I191" s="135"/>
      <c r="J191" s="135"/>
      <c r="K191" s="135"/>
      <c r="L191" s="135"/>
      <c r="M191" s="135"/>
      <c r="N191" s="135"/>
    </row>
  </sheetData>
  <sheetProtection/>
  <mergeCells count="7">
    <mergeCell ref="F4:H4"/>
    <mergeCell ref="N4:N5"/>
    <mergeCell ref="I4:I5"/>
    <mergeCell ref="J4:J5"/>
    <mergeCell ref="K4:K5"/>
    <mergeCell ref="L4:L5"/>
    <mergeCell ref="M4:M5"/>
  </mergeCells>
  <printOptions horizontalCentered="1"/>
  <pageMargins left="0.4724409448818898" right="0.32" top="0.7874015748031497" bottom="0.9055118110236221" header="0.5118110236220472" footer="0.5118110236220472"/>
  <pageSetup horizontalDpi="600" verticalDpi="600" orientation="portrait" pageOrder="overThenDown" paperSize="9" scale="95" r:id="rId2"/>
  <colBreaks count="1" manualBreakCount="1">
    <brk id="9" max="16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cp:lastPrinted>2011-04-13T10:09:40Z</cp:lastPrinted>
  <dcterms:created xsi:type="dcterms:W3CDTF">2005-04-22T05:17:29Z</dcterms:created>
  <dcterms:modified xsi:type="dcterms:W3CDTF">2011-04-13T10:12:05Z</dcterms:modified>
  <cp:category/>
  <cp:version/>
  <cp:contentType/>
  <cp:contentStatus/>
</cp:coreProperties>
</file>