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平衡表" sheetId="1" r:id="rId1"/>
    <sheet name="融資本年度" sheetId="2" r:id="rId2"/>
    <sheet name="融資累計表 " sheetId="3" r:id="rId3"/>
    <sheet name="歲出本年度" sheetId="4" r:id="rId4"/>
    <sheet name="歲出累計表" sheetId="5" r:id="rId5"/>
  </sheets>
  <definedNames>
    <definedName name="_xlnm.Print_Area" localSheetId="0">'平衡表'!$A$1:$D$30</definedName>
    <definedName name="_xlnm.Print_Area" localSheetId="4">'歲出累計表'!$A$1:$N$32</definedName>
    <definedName name="_xlnm.Print_Area" localSheetId="1">'融資本年度'!$A$1:$K$34</definedName>
    <definedName name="_xlnm.Print_Area" localSheetId="2">'融資累計表 '!$A$1:$J$33</definedName>
    <definedName name="_xlnm.Print_Titles" localSheetId="4">'歲出累計表'!$1:$5</definedName>
  </definedNames>
  <calcPr fullCalcOnLoad="1"/>
</workbook>
</file>

<file path=xl/sharedStrings.xml><?xml version="1.0" encoding="utf-8"?>
<sst xmlns="http://schemas.openxmlformats.org/spreadsheetml/2006/main" count="177" uniqueCount="124">
  <si>
    <t>歲出預算執行表</t>
  </si>
  <si>
    <t>─本年度部分</t>
  </si>
  <si>
    <t>款</t>
  </si>
  <si>
    <t>項</t>
  </si>
  <si>
    <t>目</t>
  </si>
  <si>
    <t>節</t>
  </si>
  <si>
    <t>　</t>
  </si>
  <si>
    <t>　合　　　　計　</t>
  </si>
  <si>
    <t>執行累計表</t>
  </si>
  <si>
    <t>歲出預算</t>
  </si>
  <si>
    <t>歲出預算數</t>
  </si>
  <si>
    <t>歲出分配數</t>
  </si>
  <si>
    <t>減：經費支出</t>
  </si>
  <si>
    <t>合計</t>
  </si>
  <si>
    <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額</t>
    </r>
  </si>
  <si>
    <t>實現累計數</t>
  </si>
  <si>
    <t>應付累計數</t>
  </si>
  <si>
    <t>融資調度</t>
  </si>
  <si>
    <t>全部計畫
未分配預算數</t>
  </si>
  <si>
    <t>公債及賒借收入</t>
  </si>
  <si>
    <t>公債收入</t>
  </si>
  <si>
    <t>賒借收入</t>
  </si>
  <si>
    <t>融資調度執行表</t>
  </si>
  <si>
    <t>單位：新臺幣元</t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</si>
  <si>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</si>
  <si>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</si>
  <si>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</si>
  <si>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</si>
  <si>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</si>
  <si>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</si>
  <si>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</si>
  <si>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t>單位：新臺幣元</t>
  </si>
  <si>
    <t>全       部       計       畫       預       算      數</t>
  </si>
  <si>
    <t>原   預   算   數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</si>
  <si>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</si>
  <si>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單位：新臺幣元</t>
  </si>
  <si>
    <t>項　　　　　　目</t>
  </si>
  <si>
    <t>合     　　   計</t>
  </si>
  <si>
    <t>本 年 度 分 配 數</t>
  </si>
  <si>
    <t>以前年度
分配數餘額</t>
  </si>
  <si>
    <t>合    　　   計</t>
  </si>
  <si>
    <t>公債及賒借收入</t>
  </si>
  <si>
    <t xml:space="preserve">    國庫署</t>
  </si>
  <si>
    <t>公債收入</t>
  </si>
  <si>
    <t>賒借收入</t>
  </si>
  <si>
    <t>單位：新臺幣元</t>
  </si>
  <si>
    <t>全         部         計         畫         預         算        數</t>
  </si>
  <si>
    <t>分配累計數</t>
  </si>
  <si>
    <t>合       　　   計</t>
  </si>
  <si>
    <t xml:space="preserve">    國庫署</t>
  </si>
  <si>
    <t>分配累計數</t>
  </si>
  <si>
    <t>保留累計數</t>
  </si>
  <si>
    <t>分配數餘額</t>
  </si>
  <si>
    <t>預計移用以前年度歲計賸餘調節因應數</t>
  </si>
  <si>
    <t xml:space="preserve"> 預 算 增 減 數</t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</si>
  <si>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入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</si>
  <si>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</si>
  <si>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</si>
  <si>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分配數餘額</t>
  </si>
  <si>
    <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</si>
  <si>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應收累計數</t>
  </si>
  <si>
    <t>合　　　　計　</t>
  </si>
  <si>
    <t>合　　　　計　</t>
  </si>
  <si>
    <r>
      <t>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數</t>
    </r>
  </si>
  <si>
    <t>名　　　稱</t>
  </si>
  <si>
    <t>農業支出</t>
  </si>
  <si>
    <t>經濟部主管</t>
  </si>
  <si>
    <t>農業委員會主管</t>
  </si>
  <si>
    <t>名　　　稱</t>
  </si>
  <si>
    <t>預 算 增 減 數</t>
  </si>
  <si>
    <t>科                                      目</t>
  </si>
  <si>
    <t>預計移用以前年度歲計賸餘調節因應數</t>
  </si>
  <si>
    <t>水利署及所屬</t>
  </si>
  <si>
    <t>農業支出</t>
  </si>
  <si>
    <t>水土保持局</t>
  </si>
  <si>
    <t>科                                      目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</si>
  <si>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</si>
  <si>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數</t>
    </r>
  </si>
  <si>
    <t>賒借收入預算數</t>
  </si>
  <si>
    <r>
      <t>金</t>
    </r>
    <r>
      <rPr>
        <sz val="14"/>
        <rFont val="Times New Roman"/>
        <family val="1"/>
      </rPr>
      <t xml:space="preserve">                </t>
    </r>
    <r>
      <rPr>
        <sz val="14"/>
        <rFont val="新細明體"/>
        <family val="1"/>
      </rPr>
      <t>額</t>
    </r>
  </si>
  <si>
    <r>
      <t>分</t>
    </r>
    <r>
      <rPr>
        <sz val="12"/>
        <rFont val="新細明體"/>
        <family val="1"/>
      </rPr>
      <t>配</t>
    </r>
  </si>
  <si>
    <r>
      <t>預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算數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</si>
  <si>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支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數</t>
    </r>
  </si>
  <si>
    <t>中央政府石門水庫及其集水區整治</t>
  </si>
  <si>
    <t>計畫第 2 期特別預算年度會計報告</t>
  </si>
  <si>
    <t>中華民國 98 年 1 月 23 日</t>
  </si>
  <si>
    <t>行政院主管</t>
  </si>
  <si>
    <t>原住民族委員會</t>
  </si>
  <si>
    <t>農業支出</t>
  </si>
  <si>
    <t>集水區保育治理</t>
  </si>
  <si>
    <t>原住民保留地保育治理</t>
  </si>
  <si>
    <t>緊急供水工程暨水庫更新改善</t>
  </si>
  <si>
    <t>穩定供水設施及幹管改善</t>
  </si>
  <si>
    <t>水庫蓄水範圍治理</t>
  </si>
  <si>
    <t>交通部主管</t>
  </si>
  <si>
    <t>公路總局及所屬</t>
  </si>
  <si>
    <t>交通支出</t>
  </si>
  <si>
    <t>道路水土保持工程</t>
  </si>
  <si>
    <t>林務局</t>
  </si>
  <si>
    <t>國有林班地治理</t>
  </si>
  <si>
    <t>山坡地治理</t>
  </si>
  <si>
    <t>集水區保育治理</t>
  </si>
  <si>
    <t>原住民保留地
保育治理</t>
  </si>
  <si>
    <t>緊急供水工程暨水庫更新改善</t>
  </si>
  <si>
    <t>穩定供水設施及幹管改善</t>
  </si>
  <si>
    <t>集水區保育治理</t>
  </si>
  <si>
    <t>水庫蓄水範圍治理</t>
  </si>
  <si>
    <t>交通部主管</t>
  </si>
  <si>
    <t>公路總局及所屬</t>
  </si>
  <si>
    <t>交通支出</t>
  </si>
  <si>
    <t>道路水土保持工程</t>
  </si>
  <si>
    <t>中華民國 99 年 1 月 1 日</t>
  </si>
  <si>
    <t xml:space="preserve">  至 99 年 12 月 31 日止</t>
  </si>
  <si>
    <t>中央政府石門水庫及其集水區整治計畫第 2 期特別預算年度會計報告</t>
  </si>
  <si>
    <t>平　　衡　　表</t>
  </si>
  <si>
    <t xml:space="preserve"> 中華民國99年12月31日</t>
  </si>
  <si>
    <t>資力及資產科目</t>
  </si>
  <si>
    <t>負擔及負債科目</t>
  </si>
  <si>
    <t>可支庫款</t>
  </si>
  <si>
    <t>預計支用數</t>
  </si>
  <si>
    <t>暫付款</t>
  </si>
  <si>
    <t>國庫結存</t>
  </si>
  <si>
    <t>收支調度數</t>
  </si>
  <si>
    <t>賒借收入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</si>
</sst>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- &quot;"/>
    <numFmt numFmtId="189" formatCode="#,##0.00;[Black]\-#,##0.00;&quot;…&quot;"/>
    <numFmt numFmtId="190" formatCode="_-* #,##0.00_-;\-* #,##0.00_-;_-* &quot;_&quot;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6"/>
      <name val="新細明體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標楷體"/>
      <family val="4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sz val="12"/>
      <color indexed="10"/>
      <name val="Times New Roman"/>
      <family val="1"/>
    </font>
    <font>
      <u val="single"/>
      <sz val="14"/>
      <name val="新細明體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6" fontId="8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/>
    </xf>
    <xf numFmtId="186" fontId="16" fillId="0" borderId="0" xfId="0" applyNumberFormat="1" applyFont="1" applyBorder="1" applyAlignment="1">
      <alignment horizontal="right"/>
    </xf>
    <xf numFmtId="186" fontId="1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20" fillId="0" borderId="0" xfId="0" applyFont="1" applyAlignment="1">
      <alignment horizontal="centerContinuous"/>
    </xf>
    <xf numFmtId="0" fontId="21" fillId="0" borderId="0" xfId="0" applyFont="1" applyAlignment="1" quotePrefix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26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8" xfId="0" applyFont="1" applyBorder="1" applyAlignment="1">
      <alignment vertical="center"/>
    </xf>
    <xf numFmtId="188" fontId="27" fillId="0" borderId="8" xfId="0" applyNumberFormat="1" applyFont="1" applyBorder="1" applyAlignment="1">
      <alignment horizontal="right" vertical="center"/>
    </xf>
    <xf numFmtId="188" fontId="27" fillId="0" borderId="9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top"/>
    </xf>
    <xf numFmtId="188" fontId="27" fillId="0" borderId="8" xfId="0" applyNumberFormat="1" applyFont="1" applyBorder="1" applyAlignment="1">
      <alignment horizontal="right" vertical="top"/>
    </xf>
    <xf numFmtId="188" fontId="27" fillId="0" borderId="9" xfId="0" applyNumberFormat="1" applyFont="1" applyBorder="1" applyAlignment="1">
      <alignment horizontal="right" vertical="top"/>
    </xf>
    <xf numFmtId="188" fontId="27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188" fontId="27" fillId="0" borderId="10" xfId="0" applyNumberFormat="1" applyFont="1" applyBorder="1" applyAlignment="1">
      <alignment horizontal="right" vertical="top"/>
    </xf>
    <xf numFmtId="0" fontId="28" fillId="0" borderId="8" xfId="0" applyFont="1" applyBorder="1" applyAlignment="1">
      <alignment horizontal="left" vertical="top" wrapText="1" indent="2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28" fillId="0" borderId="8" xfId="0" applyFont="1" applyBorder="1" applyAlignment="1">
      <alignment horizontal="left" vertical="top" indent="2"/>
    </xf>
    <xf numFmtId="186" fontId="31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quotePrefix="1">
      <alignment horizontal="centerContinuous" vertical="center"/>
    </xf>
    <xf numFmtId="188" fontId="2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0" fillId="0" borderId="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2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indent="3"/>
    </xf>
    <xf numFmtId="0" fontId="32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/>
    </xf>
    <xf numFmtId="188" fontId="29" fillId="0" borderId="8" xfId="0" applyNumberFormat="1" applyFont="1" applyBorder="1" applyAlignment="1">
      <alignment horizontal="right" vertical="center"/>
    </xf>
    <xf numFmtId="188" fontId="29" fillId="0" borderId="9" xfId="0" applyNumberFormat="1" applyFont="1" applyBorder="1" applyAlignment="1">
      <alignment horizontal="right" vertical="center"/>
    </xf>
    <xf numFmtId="188" fontId="29" fillId="0" borderId="0" xfId="0" applyNumberFormat="1" applyFont="1" applyBorder="1" applyAlignment="1">
      <alignment horizontal="right" vertical="center"/>
    </xf>
    <xf numFmtId="188" fontId="29" fillId="0" borderId="1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88" fontId="29" fillId="0" borderId="12" xfId="0" applyNumberFormat="1" applyFont="1" applyBorder="1" applyAlignment="1">
      <alignment horizontal="right" vertical="center"/>
    </xf>
    <xf numFmtId="188" fontId="29" fillId="0" borderId="13" xfId="0" applyNumberFormat="1" applyFont="1" applyBorder="1" applyAlignment="1">
      <alignment horizontal="right" vertical="center"/>
    </xf>
    <xf numFmtId="188" fontId="29" fillId="0" borderId="1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34" fillId="0" borderId="8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22" fillId="0" borderId="8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 vertical="top"/>
    </xf>
    <xf numFmtId="0" fontId="22" fillId="0" borderId="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2" fillId="0" borderId="8" xfId="0" applyFont="1" applyBorder="1" applyAlignment="1">
      <alignment horizontal="distributed" vertical="top"/>
    </xf>
    <xf numFmtId="0" fontId="19" fillId="0" borderId="8" xfId="0" applyFont="1" applyBorder="1" applyAlignment="1">
      <alignment horizontal="distributed" vertical="top"/>
    </xf>
    <xf numFmtId="0" fontId="12" fillId="0" borderId="12" xfId="0" applyFont="1" applyBorder="1" applyAlignment="1">
      <alignment horizontal="distributed" vertical="top"/>
    </xf>
    <xf numFmtId="0" fontId="22" fillId="0" borderId="8" xfId="0" applyFont="1" applyBorder="1" applyAlignment="1">
      <alignment horizontal="left" vertical="top" wrapText="1" indent="1"/>
    </xf>
    <xf numFmtId="0" fontId="7" fillId="0" borderId="8" xfId="0" applyFont="1" applyBorder="1" applyAlignment="1">
      <alignment horizontal="left" vertical="top" wrapText="1" indent="4"/>
    </xf>
    <xf numFmtId="0" fontId="7" fillId="0" borderId="8" xfId="0" applyFont="1" applyBorder="1" applyAlignment="1">
      <alignment horizontal="left" vertical="top" wrapText="1" indent="3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distributed" vertical="center"/>
    </xf>
    <xf numFmtId="0" fontId="33" fillId="0" borderId="15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186" fontId="35" fillId="0" borderId="0" xfId="0" applyNumberFormat="1" applyFont="1" applyFill="1" applyAlignment="1">
      <alignment/>
    </xf>
    <xf numFmtId="0" fontId="7" fillId="0" borderId="16" xfId="0" applyFont="1" applyBorder="1" applyAlignment="1">
      <alignment horizontal="distributed" vertical="center"/>
    </xf>
    <xf numFmtId="0" fontId="36" fillId="0" borderId="0" xfId="0" applyFont="1" applyAlignment="1" quotePrefix="1">
      <alignment horizontal="centerContinuous"/>
    </xf>
    <xf numFmtId="0" fontId="7" fillId="0" borderId="8" xfId="15" applyFont="1" applyBorder="1" applyAlignment="1">
      <alignment horizontal="left" vertical="top" wrapText="1" indent="4"/>
      <protection/>
    </xf>
    <xf numFmtId="0" fontId="7" fillId="0" borderId="8" xfId="15" applyFont="1" applyBorder="1" applyAlignment="1">
      <alignment horizontal="left" vertical="top" indent="3"/>
      <protection/>
    </xf>
    <xf numFmtId="0" fontId="7" fillId="0" borderId="8" xfId="15" applyFont="1" applyBorder="1" applyAlignment="1">
      <alignment horizontal="left" vertical="top" wrapText="1" indent="3"/>
      <protection/>
    </xf>
    <xf numFmtId="0" fontId="22" fillId="0" borderId="8" xfId="15" applyFont="1" applyBorder="1" applyAlignment="1">
      <alignment horizontal="left" vertical="top"/>
      <protection/>
    </xf>
    <xf numFmtId="0" fontId="22" fillId="0" borderId="8" xfId="15" applyFont="1" applyBorder="1" applyAlignment="1">
      <alignment horizontal="left" vertical="top" wrapText="1" indent="1"/>
      <protection/>
    </xf>
    <xf numFmtId="0" fontId="28" fillId="0" borderId="8" xfId="15" applyFont="1" applyBorder="1" applyAlignment="1">
      <alignment horizontal="left" vertical="top" indent="2"/>
      <protection/>
    </xf>
    <xf numFmtId="0" fontId="0" fillId="0" borderId="8" xfId="0" applyFont="1" applyBorder="1" applyAlignment="1">
      <alignment horizontal="center" vertical="center"/>
    </xf>
    <xf numFmtId="0" fontId="7" fillId="0" borderId="12" xfId="15" applyFont="1" applyBorder="1" applyAlignment="1">
      <alignment horizontal="left" vertical="top" wrapText="1" indent="4"/>
      <protection/>
    </xf>
    <xf numFmtId="188" fontId="37" fillId="0" borderId="8" xfId="0" applyNumberFormat="1" applyFont="1" applyBorder="1" applyAlignment="1">
      <alignment horizontal="right" vertical="center"/>
    </xf>
    <xf numFmtId="188" fontId="37" fillId="0" borderId="9" xfId="0" applyNumberFormat="1" applyFont="1" applyBorder="1" applyAlignment="1">
      <alignment horizontal="right" vertical="center"/>
    </xf>
    <xf numFmtId="188" fontId="37" fillId="0" borderId="10" xfId="0" applyNumberFormat="1" applyFont="1" applyBorder="1" applyAlignment="1">
      <alignment horizontal="right" vertical="center"/>
    </xf>
    <xf numFmtId="188" fontId="37" fillId="0" borderId="8" xfId="0" applyNumberFormat="1" applyFont="1" applyBorder="1" applyAlignment="1">
      <alignment horizontal="right" vertical="top"/>
    </xf>
    <xf numFmtId="188" fontId="37" fillId="0" borderId="9" xfId="0" applyNumberFormat="1" applyFont="1" applyBorder="1" applyAlignment="1">
      <alignment horizontal="right" vertical="top"/>
    </xf>
    <xf numFmtId="188" fontId="37" fillId="0" borderId="0" xfId="0" applyNumberFormat="1" applyFont="1" applyBorder="1" applyAlignment="1">
      <alignment horizontal="right" vertical="top"/>
    </xf>
    <xf numFmtId="188" fontId="31" fillId="0" borderId="8" xfId="0" applyNumberFormat="1" applyFont="1" applyBorder="1" applyAlignment="1">
      <alignment horizontal="right" vertical="top"/>
    </xf>
    <xf numFmtId="188" fontId="31" fillId="0" borderId="9" xfId="0" applyNumberFormat="1" applyFont="1" applyBorder="1" applyAlignment="1">
      <alignment horizontal="right" vertical="top"/>
    </xf>
    <xf numFmtId="188" fontId="31" fillId="0" borderId="0" xfId="0" applyNumberFormat="1" applyFont="1" applyBorder="1" applyAlignment="1">
      <alignment horizontal="right" vertical="top"/>
    </xf>
    <xf numFmtId="188" fontId="37" fillId="0" borderId="10" xfId="0" applyNumberFormat="1" applyFont="1" applyBorder="1" applyAlignment="1">
      <alignment horizontal="right" vertical="top"/>
    </xf>
    <xf numFmtId="188" fontId="31" fillId="0" borderId="10" xfId="0" applyNumberFormat="1" applyFont="1" applyBorder="1" applyAlignment="1">
      <alignment horizontal="right" vertical="top"/>
    </xf>
    <xf numFmtId="188" fontId="37" fillId="0" borderId="17" xfId="0" applyNumberFormat="1" applyFont="1" applyBorder="1" applyAlignment="1">
      <alignment horizontal="right" vertical="center"/>
    </xf>
    <xf numFmtId="188" fontId="31" fillId="0" borderId="12" xfId="0" applyNumberFormat="1" applyFont="1" applyBorder="1" applyAlignment="1">
      <alignment horizontal="right" vertical="top"/>
    </xf>
    <xf numFmtId="188" fontId="31" fillId="0" borderId="13" xfId="0" applyNumberFormat="1" applyFont="1" applyBorder="1" applyAlignment="1">
      <alignment horizontal="right" vertical="top"/>
    </xf>
    <xf numFmtId="188" fontId="31" fillId="0" borderId="18" xfId="0" applyNumberFormat="1" applyFont="1" applyBorder="1" applyAlignment="1">
      <alignment horizontal="right" vertical="top"/>
    </xf>
    <xf numFmtId="186" fontId="19" fillId="0" borderId="8" xfId="0" applyNumberFormat="1" applyFont="1" applyBorder="1" applyAlignment="1">
      <alignment horizontal="right" vertical="top"/>
    </xf>
    <xf numFmtId="186" fontId="19" fillId="0" borderId="12" xfId="0" applyNumberFormat="1" applyFont="1" applyBorder="1" applyAlignment="1">
      <alignment horizontal="right" vertical="top"/>
    </xf>
    <xf numFmtId="186" fontId="19" fillId="0" borderId="0" xfId="0" applyNumberFormat="1" applyFont="1" applyBorder="1" applyAlignment="1">
      <alignment horizontal="right" vertical="top"/>
    </xf>
    <xf numFmtId="189" fontId="19" fillId="0" borderId="10" xfId="0" applyNumberFormat="1" applyFont="1" applyBorder="1" applyAlignment="1">
      <alignment horizontal="right" vertical="top"/>
    </xf>
    <xf numFmtId="186" fontId="19" fillId="0" borderId="10" xfId="0" applyNumberFormat="1" applyFont="1" applyBorder="1" applyAlignment="1">
      <alignment horizontal="right" vertical="top"/>
    </xf>
    <xf numFmtId="186" fontId="19" fillId="0" borderId="14" xfId="0" applyNumberFormat="1" applyFont="1" applyBorder="1" applyAlignment="1">
      <alignment horizontal="right" vertical="top"/>
    </xf>
    <xf numFmtId="186" fontId="19" fillId="0" borderId="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 quotePrefix="1">
      <alignment horizontal="distributed" vertical="center"/>
    </xf>
    <xf numFmtId="0" fontId="7" fillId="0" borderId="19" xfId="0" applyFont="1" applyBorder="1" applyAlignment="1" quotePrefix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</cellXfs>
  <cellStyles count="9">
    <cellStyle name="Normal" xfId="0"/>
    <cellStyle name="一般_易淹水第2期工作底稿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38100</xdr:rowOff>
    </xdr:from>
    <xdr:to>
      <xdr:col>3</xdr:col>
      <xdr:colOff>1552575</xdr:colOff>
      <xdr:row>2</xdr:row>
      <xdr:rowOff>285750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334000" y="666750"/>
          <a:ext cx="11620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049250" y="695325"/>
          <a:ext cx="1333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049250" y="695325"/>
          <a:ext cx="1333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F8" sqref="F8"/>
    </sheetView>
  </sheetViews>
  <sheetFormatPr defaultColWidth="9.00390625" defaultRowHeight="15.75"/>
  <cols>
    <col min="1" max="1" width="21.125" style="0" customWidth="1"/>
    <col min="2" max="2" width="22.625" style="0" customWidth="1"/>
    <col min="3" max="3" width="21.125" style="0" customWidth="1"/>
    <col min="4" max="4" width="22.625" style="0" customWidth="1"/>
  </cols>
  <sheetData>
    <row r="1" spans="1:4" ht="24.75" customHeight="1">
      <c r="A1" s="151" t="s">
        <v>113</v>
      </c>
      <c r="B1" s="151"/>
      <c r="C1" s="151"/>
      <c r="D1" s="151"/>
    </row>
    <row r="2" spans="1:4" ht="24.75" customHeight="1">
      <c r="A2" s="151" t="s">
        <v>114</v>
      </c>
      <c r="B2" s="151"/>
      <c r="C2" s="151"/>
      <c r="D2" s="151"/>
    </row>
    <row r="3" spans="1:4" s="9" customFormat="1" ht="24.75" customHeight="1" thickBot="1">
      <c r="A3" s="68" t="s">
        <v>115</v>
      </c>
      <c r="B3" s="18"/>
      <c r="C3" s="18"/>
      <c r="D3" s="18"/>
    </row>
    <row r="4" spans="1:4" s="116" customFormat="1" ht="24.75" customHeight="1">
      <c r="A4" s="113" t="s">
        <v>116</v>
      </c>
      <c r="B4" s="114" t="s">
        <v>79</v>
      </c>
      <c r="C4" s="113" t="s">
        <v>117</v>
      </c>
      <c r="D4" s="115" t="s">
        <v>79</v>
      </c>
    </row>
    <row r="5" spans="1:4" s="9" customFormat="1" ht="24.75" customHeight="1">
      <c r="A5" s="111"/>
      <c r="B5" s="127"/>
      <c r="C5" s="111"/>
      <c r="D5" s="112"/>
    </row>
    <row r="6" spans="1:4" s="6" customFormat="1" ht="24.75" customHeight="1">
      <c r="A6" s="105" t="s">
        <v>118</v>
      </c>
      <c r="B6" s="144">
        <v>3964415056</v>
      </c>
      <c r="C6" s="105" t="s">
        <v>10</v>
      </c>
      <c r="D6" s="146">
        <v>5348344000</v>
      </c>
    </row>
    <row r="7" spans="1:4" s="6" customFormat="1" ht="24.75" customHeight="1">
      <c r="A7" s="105"/>
      <c r="B7" s="144"/>
      <c r="C7" s="105"/>
      <c r="D7" s="146"/>
    </row>
    <row r="8" spans="1:4" s="6" customFormat="1" ht="24.75" customHeight="1">
      <c r="A8" s="105" t="s">
        <v>119</v>
      </c>
      <c r="B8" s="144">
        <v>5348344000</v>
      </c>
      <c r="C8" s="105" t="s">
        <v>11</v>
      </c>
      <c r="D8" s="146">
        <v>5681656000</v>
      </c>
    </row>
    <row r="9" spans="1:4" s="6" customFormat="1" ht="24.75" customHeight="1">
      <c r="A9" s="105"/>
      <c r="B9" s="144"/>
      <c r="C9" s="105"/>
      <c r="D9" s="146"/>
    </row>
    <row r="10" spans="1:4" s="6" customFormat="1" ht="24.75" customHeight="1">
      <c r="A10" s="105" t="s">
        <v>120</v>
      </c>
      <c r="B10" s="144">
        <v>260418449</v>
      </c>
      <c r="C10" s="105" t="s">
        <v>12</v>
      </c>
      <c r="D10" s="147">
        <v>-1456822495</v>
      </c>
    </row>
    <row r="11" spans="1:4" s="6" customFormat="1" ht="24.75" customHeight="1">
      <c r="A11" s="105"/>
      <c r="B11" s="144"/>
      <c r="C11" s="105"/>
      <c r="D11" s="146"/>
    </row>
    <row r="12" spans="1:4" s="6" customFormat="1" ht="24.75" customHeight="1">
      <c r="A12" s="105" t="s">
        <v>121</v>
      </c>
      <c r="B12" s="150">
        <v>1000000000</v>
      </c>
      <c r="C12" s="105" t="s">
        <v>122</v>
      </c>
      <c r="D12" s="146">
        <v>11030000000</v>
      </c>
    </row>
    <row r="13" spans="1:4" s="6" customFormat="1" ht="24.75" customHeight="1">
      <c r="A13" s="105"/>
      <c r="B13" s="144"/>
      <c r="C13" s="105"/>
      <c r="D13" s="146"/>
    </row>
    <row r="14" spans="1:4" s="6" customFormat="1" ht="25.5" customHeight="1">
      <c r="A14" s="105" t="s">
        <v>78</v>
      </c>
      <c r="B14" s="144">
        <v>11030000000</v>
      </c>
      <c r="C14" s="105" t="s">
        <v>123</v>
      </c>
      <c r="D14" s="146">
        <v>1000000000</v>
      </c>
    </row>
    <row r="15" spans="1:4" s="6" customFormat="1" ht="24.75" customHeight="1">
      <c r="A15" s="105"/>
      <c r="B15" s="144"/>
      <c r="C15" s="105"/>
      <c r="D15" s="146"/>
    </row>
    <row r="16" spans="1:4" s="6" customFormat="1" ht="24.75" customHeight="1">
      <c r="A16" s="105"/>
      <c r="B16" s="144"/>
      <c r="C16" s="105"/>
      <c r="D16" s="148"/>
    </row>
    <row r="17" spans="1:4" s="6" customFormat="1" ht="24.75" customHeight="1">
      <c r="A17" s="105"/>
      <c r="B17" s="144"/>
      <c r="C17" s="106"/>
      <c r="D17" s="146"/>
    </row>
    <row r="18" spans="1:4" s="6" customFormat="1" ht="24.75" customHeight="1">
      <c r="A18" s="105"/>
      <c r="B18" s="144"/>
      <c r="C18" s="106"/>
      <c r="D18" s="146"/>
    </row>
    <row r="19" spans="1:4" s="6" customFormat="1" ht="24.75" customHeight="1">
      <c r="A19" s="105"/>
      <c r="B19" s="144"/>
      <c r="C19" s="106"/>
      <c r="D19" s="146"/>
    </row>
    <row r="20" spans="1:4" s="6" customFormat="1" ht="24.75" customHeight="1">
      <c r="A20" s="105"/>
      <c r="B20" s="144"/>
      <c r="C20" s="106"/>
      <c r="D20" s="146"/>
    </row>
    <row r="21" spans="1:4" s="6" customFormat="1" ht="24.75" customHeight="1">
      <c r="A21" s="105"/>
      <c r="B21" s="144"/>
      <c r="C21" s="106"/>
      <c r="D21" s="146"/>
    </row>
    <row r="22" spans="1:4" s="6" customFormat="1" ht="24.75" customHeight="1">
      <c r="A22" s="105"/>
      <c r="B22" s="144"/>
      <c r="C22" s="106"/>
      <c r="D22" s="146"/>
    </row>
    <row r="23" spans="1:4" s="6" customFormat="1" ht="24.75" customHeight="1">
      <c r="A23" s="105"/>
      <c r="B23" s="144"/>
      <c r="C23" s="106"/>
      <c r="D23" s="146"/>
    </row>
    <row r="24" spans="1:4" s="6" customFormat="1" ht="24.75" customHeight="1">
      <c r="A24" s="105"/>
      <c r="B24" s="144"/>
      <c r="C24" s="106"/>
      <c r="D24" s="146"/>
    </row>
    <row r="25" spans="1:4" s="6" customFormat="1" ht="24.75" customHeight="1">
      <c r="A25" s="105"/>
      <c r="B25" s="144"/>
      <c r="C25" s="106"/>
      <c r="D25" s="146"/>
    </row>
    <row r="26" spans="1:4" s="6" customFormat="1" ht="24.75" customHeight="1">
      <c r="A26" s="105"/>
      <c r="B26" s="144"/>
      <c r="C26" s="106"/>
      <c r="D26" s="146"/>
    </row>
    <row r="27" spans="1:4" s="6" customFormat="1" ht="24.75" customHeight="1">
      <c r="A27" s="105"/>
      <c r="B27" s="144"/>
      <c r="C27" s="106"/>
      <c r="D27" s="146"/>
    </row>
    <row r="28" spans="1:4" s="6" customFormat="1" ht="27" customHeight="1">
      <c r="A28" s="105"/>
      <c r="B28" s="144"/>
      <c r="C28" s="106"/>
      <c r="D28" s="146"/>
    </row>
    <row r="29" spans="1:4" s="6" customFormat="1" ht="24.75" customHeight="1">
      <c r="A29" s="105"/>
      <c r="B29" s="144"/>
      <c r="C29" s="106"/>
      <c r="D29" s="146"/>
    </row>
    <row r="30" spans="1:5" s="6" customFormat="1" ht="24.75" customHeight="1" thickBot="1">
      <c r="A30" s="107" t="s">
        <v>13</v>
      </c>
      <c r="B30" s="145">
        <v>21603177505</v>
      </c>
      <c r="C30" s="107" t="s">
        <v>13</v>
      </c>
      <c r="D30" s="149">
        <v>21603177505</v>
      </c>
      <c r="E30" s="118"/>
    </row>
    <row r="31" spans="1:4" s="6" customFormat="1" ht="60" customHeight="1">
      <c r="A31" s="27"/>
      <c r="B31" s="26"/>
      <c r="C31" s="28"/>
      <c r="D31" s="26"/>
    </row>
    <row r="32" ht="24.75" customHeight="1"/>
    <row r="33" ht="24.75" customHeight="1"/>
    <row r="37" ht="16.5">
      <c r="A37" s="17"/>
    </row>
  </sheetData>
  <sheetProtection/>
  <mergeCells count="2">
    <mergeCell ref="A2:D2"/>
    <mergeCell ref="A1:D1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5.75"/>
  <cols>
    <col min="1" max="1" width="21.125" style="35" customWidth="1"/>
    <col min="2" max="2" width="15.875" style="35" customWidth="1"/>
    <col min="3" max="3" width="14.625" style="35" customWidth="1"/>
    <col min="4" max="5" width="15.875" style="35" customWidth="1"/>
    <col min="6" max="6" width="15.00390625" style="35" customWidth="1"/>
    <col min="7" max="7" width="15.375" style="35" customWidth="1"/>
    <col min="8" max="8" width="15.00390625" style="35" customWidth="1"/>
    <col min="9" max="9" width="11.625" style="35" customWidth="1"/>
    <col min="10" max="10" width="14.875" style="35" customWidth="1"/>
    <col min="11" max="11" width="15.875" style="73" customWidth="1"/>
    <col min="12" max="16384" width="9.00390625" style="35" customWidth="1"/>
  </cols>
  <sheetData>
    <row r="1" spans="1:11" ht="24.75" customHeight="1">
      <c r="A1" s="32"/>
      <c r="B1" s="33"/>
      <c r="C1" s="33"/>
      <c r="D1" s="20"/>
      <c r="E1" s="21" t="s">
        <v>83</v>
      </c>
      <c r="F1" s="117" t="s">
        <v>84</v>
      </c>
      <c r="G1" s="31"/>
      <c r="H1" s="33"/>
      <c r="I1" s="33"/>
      <c r="J1" s="33"/>
      <c r="K1" s="34"/>
    </row>
    <row r="2" spans="1:11" ht="24.75" customHeight="1">
      <c r="A2" s="37"/>
      <c r="B2" s="33"/>
      <c r="C2" s="33"/>
      <c r="D2" s="21"/>
      <c r="E2" s="21" t="s">
        <v>22</v>
      </c>
      <c r="F2" s="22" t="s">
        <v>1</v>
      </c>
      <c r="G2" s="33"/>
      <c r="H2" s="33"/>
      <c r="I2" s="33"/>
      <c r="J2" s="33"/>
      <c r="K2" s="34"/>
    </row>
    <row r="3" spans="1:11" ht="24.75" customHeight="1" thickBot="1">
      <c r="A3" s="38"/>
      <c r="B3" s="33"/>
      <c r="C3" s="33"/>
      <c r="D3" s="39"/>
      <c r="E3" s="39" t="s">
        <v>111</v>
      </c>
      <c r="F3" s="5" t="s">
        <v>112</v>
      </c>
      <c r="G3" s="33"/>
      <c r="H3" s="33"/>
      <c r="I3" s="33"/>
      <c r="J3" s="33"/>
      <c r="K3" s="93" t="s">
        <v>35</v>
      </c>
    </row>
    <row r="4" spans="1:11" s="5" customFormat="1" ht="24.75" customHeight="1">
      <c r="A4" s="152" t="s">
        <v>36</v>
      </c>
      <c r="B4" s="43" t="s">
        <v>56</v>
      </c>
      <c r="C4" s="74"/>
      <c r="D4" s="74"/>
      <c r="E4" s="43" t="s">
        <v>24</v>
      </c>
      <c r="F4" s="74"/>
      <c r="G4" s="75"/>
      <c r="H4" s="41" t="s">
        <v>55</v>
      </c>
      <c r="I4" s="74"/>
      <c r="J4" s="75"/>
      <c r="K4" s="154" t="s">
        <v>58</v>
      </c>
    </row>
    <row r="5" spans="1:11" s="5" customFormat="1" ht="38.25" customHeight="1">
      <c r="A5" s="153"/>
      <c r="B5" s="12" t="s">
        <v>33</v>
      </c>
      <c r="C5" s="23" t="s">
        <v>54</v>
      </c>
      <c r="D5" s="76" t="s">
        <v>37</v>
      </c>
      <c r="E5" s="97" t="s">
        <v>38</v>
      </c>
      <c r="F5" s="47" t="s">
        <v>39</v>
      </c>
      <c r="G5" s="13" t="s">
        <v>40</v>
      </c>
      <c r="H5" s="23" t="s">
        <v>59</v>
      </c>
      <c r="I5" s="23" t="s">
        <v>57</v>
      </c>
      <c r="J5" s="13" t="s">
        <v>40</v>
      </c>
      <c r="K5" s="155"/>
    </row>
    <row r="6" spans="1:11" s="77" customFormat="1" ht="31.5" customHeight="1">
      <c r="A6" s="98" t="s">
        <v>62</v>
      </c>
      <c r="B6" s="129">
        <f>B7+B11</f>
        <v>11030000000</v>
      </c>
      <c r="C6" s="129">
        <f aca="true" t="shared" si="0" ref="C6:K6">C7+C11</f>
        <v>0</v>
      </c>
      <c r="D6" s="130">
        <f t="shared" si="0"/>
        <v>11030000000</v>
      </c>
      <c r="E6" s="129">
        <f t="shared" si="0"/>
        <v>3681656000</v>
      </c>
      <c r="F6" s="129">
        <f t="shared" si="0"/>
        <v>2000000000</v>
      </c>
      <c r="G6" s="129">
        <f>G7+G11</f>
        <v>5681656000</v>
      </c>
      <c r="H6" s="129">
        <f>H7+H11</f>
        <v>1000000000</v>
      </c>
      <c r="I6" s="129">
        <f>I7+I11</f>
        <v>0</v>
      </c>
      <c r="J6" s="129">
        <f>J7+J11</f>
        <v>1000000000</v>
      </c>
      <c r="K6" s="131">
        <f t="shared" si="0"/>
        <v>4681656000</v>
      </c>
    </row>
    <row r="7" spans="1:11" s="72" customFormat="1" ht="23.25" customHeight="1">
      <c r="A7" s="78" t="s">
        <v>41</v>
      </c>
      <c r="B7" s="132">
        <f aca="true" t="shared" si="1" ref="B7:I7">B8</f>
        <v>11030000000</v>
      </c>
      <c r="C7" s="132">
        <f t="shared" si="1"/>
        <v>0</v>
      </c>
      <c r="D7" s="133">
        <f>D8</f>
        <v>11030000000</v>
      </c>
      <c r="E7" s="132">
        <f t="shared" si="1"/>
        <v>3681656000</v>
      </c>
      <c r="F7" s="132">
        <f t="shared" si="1"/>
        <v>2000000000</v>
      </c>
      <c r="G7" s="132">
        <f>G8</f>
        <v>5681656000</v>
      </c>
      <c r="H7" s="132">
        <f t="shared" si="1"/>
        <v>1000000000</v>
      </c>
      <c r="I7" s="132">
        <f t="shared" si="1"/>
        <v>0</v>
      </c>
      <c r="J7" s="132">
        <f>J8</f>
        <v>1000000000</v>
      </c>
      <c r="K7" s="134">
        <f>K8</f>
        <v>4681656000</v>
      </c>
    </row>
    <row r="8" spans="1:11" s="72" customFormat="1" ht="23.25" customHeight="1">
      <c r="A8" s="53" t="s">
        <v>42</v>
      </c>
      <c r="B8" s="132">
        <f>B9+B10</f>
        <v>11030000000</v>
      </c>
      <c r="C8" s="132">
        <f>C9+C10</f>
        <v>0</v>
      </c>
      <c r="D8" s="133">
        <f>SUM(D9:D10)</f>
        <v>11030000000</v>
      </c>
      <c r="E8" s="132">
        <f>E9+E10</f>
        <v>3681656000</v>
      </c>
      <c r="F8" s="132">
        <f>F9+F10</f>
        <v>2000000000</v>
      </c>
      <c r="G8" s="132">
        <f>SUM(G9:G10)</f>
        <v>5681656000</v>
      </c>
      <c r="H8" s="132">
        <f>H9+H10</f>
        <v>1000000000</v>
      </c>
      <c r="I8" s="132">
        <f>I9+I10</f>
        <v>0</v>
      </c>
      <c r="J8" s="132">
        <f>SUM(J9:J10)</f>
        <v>1000000000</v>
      </c>
      <c r="K8" s="134">
        <f>SUM(K9:K10)</f>
        <v>4681656000</v>
      </c>
    </row>
    <row r="9" spans="1:11" s="72" customFormat="1" ht="23.25" customHeight="1" hidden="1">
      <c r="A9" s="79" t="s">
        <v>43</v>
      </c>
      <c r="B9" s="135"/>
      <c r="C9" s="135">
        <v>0</v>
      </c>
      <c r="D9" s="136">
        <f>B9+C9</f>
        <v>0</v>
      </c>
      <c r="E9" s="135"/>
      <c r="F9" s="135">
        <v>0</v>
      </c>
      <c r="G9" s="135">
        <f>E9+F9</f>
        <v>0</v>
      </c>
      <c r="H9" s="135">
        <v>0</v>
      </c>
      <c r="I9" s="135">
        <v>0</v>
      </c>
      <c r="J9" s="135">
        <f>H9+I9</f>
        <v>0</v>
      </c>
      <c r="K9" s="137">
        <f>G9-J9</f>
        <v>0</v>
      </c>
    </row>
    <row r="10" spans="1:11" s="72" customFormat="1" ht="23.25" customHeight="1">
      <c r="A10" s="79" t="s">
        <v>44</v>
      </c>
      <c r="B10" s="135">
        <v>11030000000</v>
      </c>
      <c r="C10" s="135">
        <v>0</v>
      </c>
      <c r="D10" s="136">
        <f>B10+C10</f>
        <v>11030000000</v>
      </c>
      <c r="E10" s="135">
        <v>3681656000</v>
      </c>
      <c r="F10" s="135">
        <v>2000000000</v>
      </c>
      <c r="G10" s="135">
        <f>E10+F10</f>
        <v>5681656000</v>
      </c>
      <c r="H10" s="135">
        <v>1000000000</v>
      </c>
      <c r="I10" s="135">
        <v>0</v>
      </c>
      <c r="J10" s="135">
        <f>H10+I10</f>
        <v>1000000000</v>
      </c>
      <c r="K10" s="137">
        <f>G10-J10</f>
        <v>4681656000</v>
      </c>
    </row>
    <row r="11" spans="1:11" s="5" customFormat="1" ht="35.25" customHeight="1" hidden="1">
      <c r="A11" s="80" t="s">
        <v>71</v>
      </c>
      <c r="B11" s="54">
        <v>0</v>
      </c>
      <c r="C11" s="54">
        <f>C12</f>
        <v>0</v>
      </c>
      <c r="D11" s="55">
        <f>B11+C11</f>
        <v>0</v>
      </c>
      <c r="E11" s="54">
        <f>E12</f>
        <v>0</v>
      </c>
      <c r="F11" s="54">
        <v>0</v>
      </c>
      <c r="G11" s="54">
        <f>E11+F11</f>
        <v>0</v>
      </c>
      <c r="H11" s="54">
        <v>0</v>
      </c>
      <c r="I11" s="54">
        <v>0</v>
      </c>
      <c r="J11" s="54">
        <f>H11+I11</f>
        <v>0</v>
      </c>
      <c r="K11" s="56">
        <f>G11-J11</f>
        <v>0</v>
      </c>
    </row>
    <row r="12" spans="1:11" s="5" customFormat="1" ht="21.75" customHeight="1">
      <c r="A12" s="81"/>
      <c r="B12" s="82"/>
      <c r="C12" s="82"/>
      <c r="D12" s="83"/>
      <c r="E12" s="82"/>
      <c r="F12" s="82"/>
      <c r="G12" s="82"/>
      <c r="H12" s="82"/>
      <c r="I12" s="82"/>
      <c r="J12" s="82"/>
      <c r="K12" s="84"/>
    </row>
    <row r="13" spans="1:11" s="5" customFormat="1" ht="21.75" customHeight="1">
      <c r="A13" s="81"/>
      <c r="B13" s="82"/>
      <c r="C13" s="82"/>
      <c r="D13" s="83"/>
      <c r="E13" s="82"/>
      <c r="F13" s="82"/>
      <c r="G13" s="82"/>
      <c r="H13" s="82"/>
      <c r="I13" s="82"/>
      <c r="J13" s="82"/>
      <c r="K13" s="85"/>
    </row>
    <row r="14" spans="1:11" s="5" customFormat="1" ht="21.75" customHeight="1">
      <c r="A14" s="86"/>
      <c r="B14" s="82"/>
      <c r="C14" s="82"/>
      <c r="D14" s="83"/>
      <c r="E14" s="82"/>
      <c r="F14" s="82"/>
      <c r="G14" s="82"/>
      <c r="H14" s="82"/>
      <c r="I14" s="82"/>
      <c r="J14" s="82"/>
      <c r="K14" s="84"/>
    </row>
    <row r="15" spans="1:11" s="5" customFormat="1" ht="21.75" customHeight="1">
      <c r="A15" s="81"/>
      <c r="B15" s="82"/>
      <c r="C15" s="82"/>
      <c r="D15" s="83"/>
      <c r="E15" s="82"/>
      <c r="F15" s="82"/>
      <c r="G15" s="82"/>
      <c r="H15" s="82"/>
      <c r="I15" s="82"/>
      <c r="J15" s="82"/>
      <c r="K15" s="84"/>
    </row>
    <row r="16" spans="1:11" s="5" customFormat="1" ht="21.75" customHeight="1">
      <c r="A16" s="87"/>
      <c r="B16" s="49"/>
      <c r="C16" s="49"/>
      <c r="D16" s="50"/>
      <c r="E16" s="49"/>
      <c r="F16" s="49"/>
      <c r="G16" s="49"/>
      <c r="H16" s="49"/>
      <c r="I16" s="49"/>
      <c r="J16" s="49"/>
      <c r="K16" s="70"/>
    </row>
    <row r="17" spans="1:11" s="5" customFormat="1" ht="21.75" customHeight="1">
      <c r="A17" s="88"/>
      <c r="B17" s="49"/>
      <c r="C17" s="49"/>
      <c r="D17" s="50"/>
      <c r="E17" s="49"/>
      <c r="F17" s="49"/>
      <c r="G17" s="49"/>
      <c r="H17" s="49"/>
      <c r="I17" s="49"/>
      <c r="J17" s="49"/>
      <c r="K17" s="70"/>
    </row>
    <row r="18" spans="1:11" s="5" customFormat="1" ht="21.75" customHeight="1">
      <c r="A18" s="81"/>
      <c r="B18" s="82"/>
      <c r="C18" s="82"/>
      <c r="D18" s="83"/>
      <c r="E18" s="82"/>
      <c r="F18" s="82"/>
      <c r="G18" s="82"/>
      <c r="H18" s="82"/>
      <c r="I18" s="82"/>
      <c r="J18" s="82"/>
      <c r="K18" s="84"/>
    </row>
    <row r="19" spans="1:11" s="5" customFormat="1" ht="21.75" customHeight="1">
      <c r="A19" s="81"/>
      <c r="B19" s="82"/>
      <c r="C19" s="82"/>
      <c r="D19" s="83"/>
      <c r="E19" s="82"/>
      <c r="F19" s="82"/>
      <c r="G19" s="82"/>
      <c r="H19" s="82"/>
      <c r="I19" s="82"/>
      <c r="J19" s="82"/>
      <c r="K19" s="84"/>
    </row>
    <row r="20" spans="1:11" s="5" customFormat="1" ht="21.75" customHeight="1">
      <c r="A20" s="81"/>
      <c r="B20" s="82"/>
      <c r="C20" s="82"/>
      <c r="D20" s="83"/>
      <c r="E20" s="82"/>
      <c r="F20" s="82"/>
      <c r="G20" s="82"/>
      <c r="H20" s="82"/>
      <c r="I20" s="82"/>
      <c r="J20" s="82"/>
      <c r="K20" s="84"/>
    </row>
    <row r="21" spans="1:11" s="5" customFormat="1" ht="21.75" customHeight="1">
      <c r="A21" s="87"/>
      <c r="B21" s="49"/>
      <c r="C21" s="49"/>
      <c r="D21" s="50"/>
      <c r="E21" s="49"/>
      <c r="F21" s="49"/>
      <c r="G21" s="49"/>
      <c r="H21" s="49"/>
      <c r="I21" s="49"/>
      <c r="J21" s="49"/>
      <c r="K21" s="70"/>
    </row>
    <row r="22" spans="1:11" s="5" customFormat="1" ht="21.75" customHeight="1">
      <c r="A22" s="88"/>
      <c r="B22" s="49"/>
      <c r="C22" s="49"/>
      <c r="D22" s="50"/>
      <c r="E22" s="49"/>
      <c r="F22" s="49"/>
      <c r="G22" s="49"/>
      <c r="H22" s="49"/>
      <c r="I22" s="49"/>
      <c r="J22" s="49"/>
      <c r="K22" s="70"/>
    </row>
    <row r="23" spans="1:11" s="5" customFormat="1" ht="21.75" customHeight="1">
      <c r="A23" s="81"/>
      <c r="B23" s="82"/>
      <c r="C23" s="82"/>
      <c r="D23" s="83"/>
      <c r="E23" s="82"/>
      <c r="F23" s="82"/>
      <c r="G23" s="82"/>
      <c r="H23" s="82"/>
      <c r="I23" s="82"/>
      <c r="J23" s="82"/>
      <c r="K23" s="84"/>
    </row>
    <row r="24" spans="1:11" s="5" customFormat="1" ht="21.75" customHeight="1">
      <c r="A24" s="81"/>
      <c r="B24" s="82"/>
      <c r="C24" s="82"/>
      <c r="D24" s="83"/>
      <c r="E24" s="82"/>
      <c r="F24" s="82"/>
      <c r="G24" s="82"/>
      <c r="H24" s="82"/>
      <c r="I24" s="82"/>
      <c r="J24" s="82"/>
      <c r="K24" s="84"/>
    </row>
    <row r="25" spans="1:11" s="5" customFormat="1" ht="21.75" customHeight="1">
      <c r="A25" s="87"/>
      <c r="B25" s="49"/>
      <c r="C25" s="49"/>
      <c r="D25" s="50"/>
      <c r="E25" s="49"/>
      <c r="F25" s="49"/>
      <c r="G25" s="49"/>
      <c r="H25" s="49"/>
      <c r="I25" s="49"/>
      <c r="J25" s="49"/>
      <c r="K25" s="70"/>
    </row>
    <row r="26" spans="1:11" s="5" customFormat="1" ht="21.75" customHeight="1">
      <c r="A26" s="87"/>
      <c r="B26" s="49"/>
      <c r="C26" s="49"/>
      <c r="D26" s="50"/>
      <c r="E26" s="49"/>
      <c r="F26" s="49"/>
      <c r="G26" s="49"/>
      <c r="H26" s="49"/>
      <c r="I26" s="49"/>
      <c r="J26" s="49"/>
      <c r="K26" s="70"/>
    </row>
    <row r="27" spans="1:11" s="5" customFormat="1" ht="21.75" customHeight="1">
      <c r="A27" s="87"/>
      <c r="B27" s="49"/>
      <c r="C27" s="49"/>
      <c r="D27" s="50"/>
      <c r="E27" s="49"/>
      <c r="F27" s="49"/>
      <c r="G27" s="49"/>
      <c r="H27" s="49"/>
      <c r="I27" s="49"/>
      <c r="J27" s="49"/>
      <c r="K27" s="70"/>
    </row>
    <row r="28" spans="1:11" s="5" customFormat="1" ht="21.75" customHeight="1">
      <c r="A28" s="87"/>
      <c r="B28" s="49"/>
      <c r="C28" s="49"/>
      <c r="D28" s="50"/>
      <c r="E28" s="49"/>
      <c r="F28" s="49"/>
      <c r="G28" s="49"/>
      <c r="H28" s="49"/>
      <c r="I28" s="49"/>
      <c r="J28" s="49"/>
      <c r="K28" s="70"/>
    </row>
    <row r="29" spans="1:11" s="5" customFormat="1" ht="21.75" customHeight="1">
      <c r="A29" s="87"/>
      <c r="B29" s="49"/>
      <c r="C29" s="49"/>
      <c r="D29" s="50"/>
      <c r="E29" s="49"/>
      <c r="F29" s="49"/>
      <c r="G29" s="49"/>
      <c r="H29" s="49"/>
      <c r="I29" s="49"/>
      <c r="J29" s="49"/>
      <c r="K29" s="70"/>
    </row>
    <row r="30" spans="1:11" s="5" customFormat="1" ht="21.75" customHeight="1">
      <c r="A30" s="87"/>
      <c r="B30" s="49"/>
      <c r="C30" s="49"/>
      <c r="D30" s="50"/>
      <c r="E30" s="49"/>
      <c r="F30" s="49"/>
      <c r="G30" s="49"/>
      <c r="H30" s="49"/>
      <c r="I30" s="49"/>
      <c r="J30" s="49"/>
      <c r="K30" s="70"/>
    </row>
    <row r="31" spans="1:11" s="5" customFormat="1" ht="21.75" customHeight="1">
      <c r="A31" s="87"/>
      <c r="B31" s="49"/>
      <c r="C31" s="49"/>
      <c r="D31" s="50"/>
      <c r="E31" s="49"/>
      <c r="F31" s="49"/>
      <c r="G31" s="49"/>
      <c r="H31" s="49"/>
      <c r="I31" s="49"/>
      <c r="J31" s="49"/>
      <c r="K31" s="70"/>
    </row>
    <row r="32" spans="1:11" s="5" customFormat="1" ht="21.75" customHeight="1">
      <c r="A32" s="87"/>
      <c r="B32" s="49"/>
      <c r="C32" s="49"/>
      <c r="D32" s="50"/>
      <c r="E32" s="49"/>
      <c r="F32" s="49"/>
      <c r="G32" s="49"/>
      <c r="H32" s="49"/>
      <c r="I32" s="49"/>
      <c r="J32" s="49"/>
      <c r="K32" s="70"/>
    </row>
    <row r="33" spans="1:11" s="5" customFormat="1" ht="21.75" customHeight="1">
      <c r="A33" s="87"/>
      <c r="B33" s="49"/>
      <c r="C33" s="49"/>
      <c r="D33" s="50"/>
      <c r="E33" s="49"/>
      <c r="F33" s="49"/>
      <c r="G33" s="49"/>
      <c r="H33" s="49"/>
      <c r="I33" s="49"/>
      <c r="J33" s="49"/>
      <c r="K33" s="70"/>
    </row>
    <row r="34" spans="1:11" s="5" customFormat="1" ht="27.75" customHeight="1" thickBot="1">
      <c r="A34" s="89"/>
      <c r="B34" s="90"/>
      <c r="C34" s="90"/>
      <c r="D34" s="91"/>
      <c r="E34" s="90"/>
      <c r="F34" s="90"/>
      <c r="G34" s="90"/>
      <c r="H34" s="90"/>
      <c r="I34" s="90"/>
      <c r="J34" s="90"/>
      <c r="K34" s="92"/>
    </row>
    <row r="35" spans="1:11" ht="18.7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8.7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ht="19.5" customHeight="1"/>
  </sheetData>
  <sheetProtection/>
  <mergeCells count="2">
    <mergeCell ref="A4:A5"/>
    <mergeCell ref="K4:K5"/>
  </mergeCells>
  <printOptions horizontalCentered="1"/>
  <pageMargins left="0.5511811023622047" right="0.35" top="0.7874015748031497" bottom="0.9055118110236221" header="0.5118110236220472" footer="0.5118110236220472"/>
  <pageSetup horizontalDpi="600" verticalDpi="600" orientation="portrait" pageOrder="overThenDown" paperSize="9" r:id="rId1"/>
  <rowBreaks count="1" manualBreakCount="1">
    <brk id="37" max="15" man="1"/>
  </rowBreaks>
  <colBreaks count="1" manualBreakCount="1">
    <brk id="1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:IV30"/>
    </sheetView>
  </sheetViews>
  <sheetFormatPr defaultColWidth="9.00390625" defaultRowHeight="15.75"/>
  <cols>
    <col min="1" max="1" width="21.125" style="35" customWidth="1"/>
    <col min="2" max="2" width="16.625" style="35" customWidth="1"/>
    <col min="3" max="3" width="14.625" style="35" customWidth="1"/>
    <col min="4" max="4" width="16.625" style="35" customWidth="1"/>
    <col min="5" max="9" width="16.125" style="35" customWidth="1"/>
    <col min="10" max="10" width="16.625" style="73" customWidth="1"/>
    <col min="11" max="16384" width="9.00390625" style="35" customWidth="1"/>
  </cols>
  <sheetData>
    <row r="1" spans="1:10" ht="24.75" customHeight="1">
      <c r="A1" s="32"/>
      <c r="B1" s="33"/>
      <c r="C1" s="33"/>
      <c r="D1" s="20"/>
      <c r="E1" s="21" t="s">
        <v>83</v>
      </c>
      <c r="F1" s="117" t="s">
        <v>84</v>
      </c>
      <c r="J1" s="34"/>
    </row>
    <row r="2" spans="1:10" ht="24.75" customHeight="1">
      <c r="A2" s="37"/>
      <c r="B2" s="33"/>
      <c r="C2" s="33"/>
      <c r="D2" s="21"/>
      <c r="E2" s="21" t="s">
        <v>17</v>
      </c>
      <c r="F2" s="22" t="s">
        <v>8</v>
      </c>
      <c r="J2" s="34"/>
    </row>
    <row r="3" spans="1:10" s="5" customFormat="1" ht="24.75" customHeight="1" thickBot="1">
      <c r="A3" s="69"/>
      <c r="B3" s="68"/>
      <c r="C3" s="68"/>
      <c r="D3" s="39"/>
      <c r="E3" s="39" t="s">
        <v>85</v>
      </c>
      <c r="F3" s="5" t="s">
        <v>112</v>
      </c>
      <c r="J3" s="93" t="s">
        <v>45</v>
      </c>
    </row>
    <row r="4" spans="1:10" s="5" customFormat="1" ht="24.75" customHeight="1">
      <c r="A4" s="152" t="s">
        <v>36</v>
      </c>
      <c r="B4" s="8" t="s">
        <v>46</v>
      </c>
      <c r="C4" s="19"/>
      <c r="D4" s="41"/>
      <c r="E4" s="159" t="s">
        <v>47</v>
      </c>
      <c r="F4" s="157" t="s">
        <v>15</v>
      </c>
      <c r="G4" s="157" t="s">
        <v>60</v>
      </c>
      <c r="H4" s="157" t="s">
        <v>51</v>
      </c>
      <c r="I4" s="157" t="s">
        <v>52</v>
      </c>
      <c r="J4" s="154" t="s">
        <v>18</v>
      </c>
    </row>
    <row r="5" spans="1:10" s="5" customFormat="1" ht="24.75" customHeight="1">
      <c r="A5" s="153"/>
      <c r="B5" s="12" t="s">
        <v>33</v>
      </c>
      <c r="C5" s="13" t="s">
        <v>69</v>
      </c>
      <c r="D5" s="11" t="s">
        <v>48</v>
      </c>
      <c r="E5" s="160"/>
      <c r="F5" s="158"/>
      <c r="G5" s="158"/>
      <c r="H5" s="158"/>
      <c r="I5" s="158"/>
      <c r="J5" s="155"/>
    </row>
    <row r="6" spans="1:10" s="77" customFormat="1" ht="32.25" customHeight="1">
      <c r="A6" s="98" t="s">
        <v>61</v>
      </c>
      <c r="B6" s="129">
        <f aca="true" t="shared" si="0" ref="B6:J6">B7+B11</f>
        <v>11030000000</v>
      </c>
      <c r="C6" s="129">
        <f t="shared" si="0"/>
        <v>0</v>
      </c>
      <c r="D6" s="129">
        <f t="shared" si="0"/>
        <v>11030000000</v>
      </c>
      <c r="E6" s="129">
        <f t="shared" si="0"/>
        <v>5681656000</v>
      </c>
      <c r="F6" s="129">
        <f t="shared" si="0"/>
        <v>1000000000</v>
      </c>
      <c r="G6" s="129">
        <f t="shared" si="0"/>
        <v>0</v>
      </c>
      <c r="H6" s="129">
        <f t="shared" si="0"/>
        <v>0</v>
      </c>
      <c r="I6" s="129">
        <f t="shared" si="0"/>
        <v>4681656000</v>
      </c>
      <c r="J6" s="131">
        <f t="shared" si="0"/>
        <v>5348344000</v>
      </c>
    </row>
    <row r="7" spans="1:10" s="72" customFormat="1" ht="22.5" customHeight="1">
      <c r="A7" s="78" t="s">
        <v>19</v>
      </c>
      <c r="B7" s="132">
        <f aca="true" t="shared" si="1" ref="B7:J7">B8</f>
        <v>11030000000</v>
      </c>
      <c r="C7" s="132">
        <f t="shared" si="1"/>
        <v>0</v>
      </c>
      <c r="D7" s="132">
        <f t="shared" si="1"/>
        <v>11030000000</v>
      </c>
      <c r="E7" s="132">
        <f t="shared" si="1"/>
        <v>5681656000</v>
      </c>
      <c r="F7" s="132">
        <f t="shared" si="1"/>
        <v>1000000000</v>
      </c>
      <c r="G7" s="132">
        <f t="shared" si="1"/>
        <v>0</v>
      </c>
      <c r="H7" s="132">
        <f t="shared" si="1"/>
        <v>0</v>
      </c>
      <c r="I7" s="132">
        <f t="shared" si="1"/>
        <v>4681656000</v>
      </c>
      <c r="J7" s="138">
        <f t="shared" si="1"/>
        <v>5348344000</v>
      </c>
    </row>
    <row r="8" spans="1:10" s="72" customFormat="1" ht="22.5" customHeight="1">
      <c r="A8" s="53" t="s">
        <v>49</v>
      </c>
      <c r="B8" s="132">
        <f>B9+B10</f>
        <v>11030000000</v>
      </c>
      <c r="C8" s="132">
        <f>C9+C10</f>
        <v>0</v>
      </c>
      <c r="D8" s="132">
        <f>SUM(D9:D10)</f>
        <v>11030000000</v>
      </c>
      <c r="E8" s="132">
        <f>E9+E10</f>
        <v>5681656000</v>
      </c>
      <c r="F8" s="132">
        <f>F9+F10</f>
        <v>1000000000</v>
      </c>
      <c r="G8" s="132">
        <f>G9+G10</f>
        <v>0</v>
      </c>
      <c r="H8" s="132">
        <f>H9+H10</f>
        <v>0</v>
      </c>
      <c r="I8" s="132">
        <f>SUM(I9:I10)</f>
        <v>4681656000</v>
      </c>
      <c r="J8" s="138">
        <f>SUM(J9:J10)</f>
        <v>5348344000</v>
      </c>
    </row>
    <row r="9" spans="1:10" s="72" customFormat="1" ht="21.75" customHeight="1" hidden="1">
      <c r="A9" s="79" t="s">
        <v>20</v>
      </c>
      <c r="B9" s="135">
        <f>'融資本年度'!B9</f>
        <v>0</v>
      </c>
      <c r="C9" s="135">
        <v>0</v>
      </c>
      <c r="D9" s="135">
        <f>B9+C9</f>
        <v>0</v>
      </c>
      <c r="E9" s="135">
        <v>0</v>
      </c>
      <c r="F9" s="135">
        <v>0</v>
      </c>
      <c r="G9" s="135">
        <v>0</v>
      </c>
      <c r="H9" s="135">
        <v>0</v>
      </c>
      <c r="I9" s="135">
        <f>E9-F9-G9-H9</f>
        <v>0</v>
      </c>
      <c r="J9" s="139">
        <f>D9-E9</f>
        <v>0</v>
      </c>
    </row>
    <row r="10" spans="1:10" s="72" customFormat="1" ht="22.5" customHeight="1">
      <c r="A10" s="79" t="s">
        <v>21</v>
      </c>
      <c r="B10" s="135">
        <f>'融資本年度'!B10</f>
        <v>11030000000</v>
      </c>
      <c r="C10" s="135">
        <v>0</v>
      </c>
      <c r="D10" s="135">
        <f>B10+C10</f>
        <v>11030000000</v>
      </c>
      <c r="E10" s="135">
        <v>5681656000</v>
      </c>
      <c r="F10" s="135">
        <v>1000000000</v>
      </c>
      <c r="G10" s="135">
        <v>0</v>
      </c>
      <c r="H10" s="135">
        <v>0</v>
      </c>
      <c r="I10" s="135">
        <f>E10-F10-G10-H10</f>
        <v>4681656000</v>
      </c>
      <c r="J10" s="139">
        <f>D10-E10</f>
        <v>5348344000</v>
      </c>
    </row>
    <row r="11" spans="1:10" s="72" customFormat="1" ht="34.5" customHeight="1" hidden="1">
      <c r="A11" s="80" t="s">
        <v>53</v>
      </c>
      <c r="B11" s="54">
        <f>'融資本年度'!B11</f>
        <v>0</v>
      </c>
      <c r="C11" s="54">
        <f>'融資本年度'!C11</f>
        <v>0</v>
      </c>
      <c r="D11" s="54">
        <f>B11+C11</f>
        <v>0</v>
      </c>
      <c r="E11" s="54">
        <f>'融資本年度'!E11</f>
        <v>0</v>
      </c>
      <c r="F11" s="54">
        <f>'融資本年度'!H11</f>
        <v>0</v>
      </c>
      <c r="G11" s="54">
        <v>0</v>
      </c>
      <c r="H11" s="54">
        <f>'融資本年度'!I11</f>
        <v>0</v>
      </c>
      <c r="I11" s="54">
        <f>E11-F11-G11-H11</f>
        <v>0</v>
      </c>
      <c r="J11" s="59">
        <f>D11-E11</f>
        <v>0</v>
      </c>
    </row>
    <row r="12" spans="1:10" s="5" customFormat="1" ht="22.5" customHeight="1">
      <c r="A12" s="94"/>
      <c r="B12" s="82"/>
      <c r="C12" s="82"/>
      <c r="D12" s="82"/>
      <c r="E12" s="82"/>
      <c r="F12" s="82"/>
      <c r="G12" s="82"/>
      <c r="H12" s="82"/>
      <c r="I12" s="82"/>
      <c r="J12" s="84"/>
    </row>
    <row r="13" spans="1:10" s="5" customFormat="1" ht="22.5" customHeight="1">
      <c r="A13" s="94"/>
      <c r="B13" s="82"/>
      <c r="C13" s="82"/>
      <c r="D13" s="82"/>
      <c r="E13" s="82"/>
      <c r="F13" s="82"/>
      <c r="G13" s="82"/>
      <c r="H13" s="82"/>
      <c r="I13" s="82"/>
      <c r="J13" s="84"/>
    </row>
    <row r="14" spans="1:10" s="5" customFormat="1" ht="22.5" customHeight="1">
      <c r="A14" s="95"/>
      <c r="B14" s="82"/>
      <c r="C14" s="82"/>
      <c r="D14" s="82"/>
      <c r="E14" s="82"/>
      <c r="F14" s="82"/>
      <c r="G14" s="82"/>
      <c r="H14" s="82"/>
      <c r="I14" s="82"/>
      <c r="J14" s="84"/>
    </row>
    <row r="15" spans="1:10" s="5" customFormat="1" ht="22.5" customHeight="1">
      <c r="A15" s="87"/>
      <c r="B15" s="82"/>
      <c r="C15" s="82"/>
      <c r="D15" s="82"/>
      <c r="E15" s="82"/>
      <c r="F15" s="82"/>
      <c r="G15" s="82"/>
      <c r="H15" s="82"/>
      <c r="I15" s="82"/>
      <c r="J15" s="84"/>
    </row>
    <row r="16" spans="1:10" s="5" customFormat="1" ht="22.5" customHeight="1">
      <c r="A16" s="94"/>
      <c r="B16" s="82"/>
      <c r="C16" s="82"/>
      <c r="D16" s="82"/>
      <c r="E16" s="82"/>
      <c r="F16" s="82"/>
      <c r="G16" s="82"/>
      <c r="H16" s="82"/>
      <c r="I16" s="82"/>
      <c r="J16" s="84"/>
    </row>
    <row r="17" spans="1:10" s="5" customFormat="1" ht="22.5" customHeight="1">
      <c r="A17" s="94"/>
      <c r="B17" s="82"/>
      <c r="C17" s="82"/>
      <c r="D17" s="82"/>
      <c r="E17" s="82"/>
      <c r="F17" s="82"/>
      <c r="G17" s="82"/>
      <c r="H17" s="82"/>
      <c r="I17" s="82"/>
      <c r="J17" s="84"/>
    </row>
    <row r="18" spans="1:10" s="5" customFormat="1" ht="22.5" customHeight="1">
      <c r="A18" s="95"/>
      <c r="B18" s="82"/>
      <c r="C18" s="82"/>
      <c r="D18" s="82"/>
      <c r="E18" s="82"/>
      <c r="F18" s="82"/>
      <c r="G18" s="82"/>
      <c r="H18" s="82"/>
      <c r="I18" s="82"/>
      <c r="J18" s="84"/>
    </row>
    <row r="19" spans="1:10" s="5" customFormat="1" ht="22.5" customHeight="1">
      <c r="A19" s="87"/>
      <c r="B19" s="82"/>
      <c r="C19" s="82"/>
      <c r="D19" s="82"/>
      <c r="E19" s="82"/>
      <c r="F19" s="82"/>
      <c r="G19" s="82"/>
      <c r="H19" s="82"/>
      <c r="I19" s="82"/>
      <c r="J19" s="84"/>
    </row>
    <row r="20" spans="1:10" s="5" customFormat="1" ht="22.5" customHeight="1">
      <c r="A20" s="94"/>
      <c r="B20" s="82"/>
      <c r="C20" s="82"/>
      <c r="D20" s="82"/>
      <c r="E20" s="82"/>
      <c r="F20" s="82"/>
      <c r="G20" s="82"/>
      <c r="H20" s="82"/>
      <c r="I20" s="82"/>
      <c r="J20" s="84"/>
    </row>
    <row r="21" spans="1:10" s="5" customFormat="1" ht="22.5" customHeight="1">
      <c r="A21" s="94"/>
      <c r="B21" s="82"/>
      <c r="C21" s="82"/>
      <c r="D21" s="82"/>
      <c r="E21" s="82"/>
      <c r="F21" s="82"/>
      <c r="G21" s="82"/>
      <c r="H21" s="82"/>
      <c r="I21" s="82"/>
      <c r="J21" s="84"/>
    </row>
    <row r="22" spans="1:10" s="5" customFormat="1" ht="22.5" customHeight="1">
      <c r="A22" s="95"/>
      <c r="B22" s="82"/>
      <c r="C22" s="82"/>
      <c r="D22" s="82"/>
      <c r="E22" s="82"/>
      <c r="F22" s="82"/>
      <c r="G22" s="82"/>
      <c r="H22" s="82"/>
      <c r="I22" s="82"/>
      <c r="J22" s="84"/>
    </row>
    <row r="23" spans="1:10" s="5" customFormat="1" ht="22.5" customHeight="1">
      <c r="A23" s="95"/>
      <c r="B23" s="82"/>
      <c r="C23" s="82"/>
      <c r="D23" s="82"/>
      <c r="E23" s="82"/>
      <c r="F23" s="82"/>
      <c r="G23" s="82"/>
      <c r="H23" s="82"/>
      <c r="I23" s="82"/>
      <c r="J23" s="84"/>
    </row>
    <row r="24" spans="1:10" s="5" customFormat="1" ht="22.5" customHeight="1">
      <c r="A24" s="95"/>
      <c r="B24" s="82"/>
      <c r="C24" s="82"/>
      <c r="D24" s="82"/>
      <c r="E24" s="82"/>
      <c r="F24" s="82"/>
      <c r="G24" s="82"/>
      <c r="H24" s="82"/>
      <c r="I24" s="82"/>
      <c r="J24" s="84"/>
    </row>
    <row r="25" spans="1:10" s="5" customFormat="1" ht="22.5" customHeight="1">
      <c r="A25" s="95"/>
      <c r="B25" s="82"/>
      <c r="C25" s="82"/>
      <c r="D25" s="82"/>
      <c r="E25" s="82"/>
      <c r="F25" s="82"/>
      <c r="G25" s="82"/>
      <c r="H25" s="82"/>
      <c r="I25" s="82"/>
      <c r="J25" s="84"/>
    </row>
    <row r="26" spans="1:10" s="5" customFormat="1" ht="22.5" customHeight="1">
      <c r="A26" s="95"/>
      <c r="B26" s="82"/>
      <c r="C26" s="82"/>
      <c r="D26" s="82"/>
      <c r="E26" s="82"/>
      <c r="F26" s="82"/>
      <c r="G26" s="82"/>
      <c r="H26" s="82"/>
      <c r="I26" s="82"/>
      <c r="J26" s="84"/>
    </row>
    <row r="27" spans="1:10" s="5" customFormat="1" ht="22.5" customHeight="1">
      <c r="A27" s="95"/>
      <c r="B27" s="82"/>
      <c r="C27" s="82"/>
      <c r="D27" s="82"/>
      <c r="E27" s="82"/>
      <c r="F27" s="82"/>
      <c r="G27" s="82"/>
      <c r="H27" s="82"/>
      <c r="I27" s="82"/>
      <c r="J27" s="84"/>
    </row>
    <row r="28" spans="1:10" s="5" customFormat="1" ht="22.5" customHeight="1">
      <c r="A28" s="95"/>
      <c r="B28" s="82"/>
      <c r="C28" s="82"/>
      <c r="D28" s="82"/>
      <c r="E28" s="82"/>
      <c r="F28" s="82"/>
      <c r="G28" s="82"/>
      <c r="H28" s="82"/>
      <c r="I28" s="82"/>
      <c r="J28" s="84"/>
    </row>
    <row r="29" spans="1:10" s="5" customFormat="1" ht="22.5" customHeight="1">
      <c r="A29" s="95"/>
      <c r="B29" s="82"/>
      <c r="C29" s="82"/>
      <c r="D29" s="82"/>
      <c r="E29" s="82"/>
      <c r="F29" s="82"/>
      <c r="G29" s="82"/>
      <c r="H29" s="82"/>
      <c r="I29" s="82"/>
      <c r="J29" s="84"/>
    </row>
    <row r="30" spans="1:10" s="5" customFormat="1" ht="39.75" customHeight="1">
      <c r="A30" s="95"/>
      <c r="B30" s="82"/>
      <c r="C30" s="82"/>
      <c r="D30" s="82"/>
      <c r="E30" s="82"/>
      <c r="F30" s="82"/>
      <c r="G30" s="82"/>
      <c r="H30" s="82"/>
      <c r="I30" s="82"/>
      <c r="J30" s="84"/>
    </row>
    <row r="31" spans="1:10" s="5" customFormat="1" ht="22.5" customHeight="1">
      <c r="A31" s="95"/>
      <c r="B31" s="82"/>
      <c r="C31" s="82"/>
      <c r="D31" s="82"/>
      <c r="E31" s="82"/>
      <c r="F31" s="82"/>
      <c r="G31" s="82"/>
      <c r="H31" s="82"/>
      <c r="I31" s="82"/>
      <c r="J31" s="84"/>
    </row>
    <row r="32" spans="1:10" s="5" customFormat="1" ht="22.5" customHeight="1">
      <c r="A32" s="94"/>
      <c r="B32" s="82"/>
      <c r="C32" s="82"/>
      <c r="D32" s="82"/>
      <c r="E32" s="82"/>
      <c r="F32" s="82"/>
      <c r="G32" s="82"/>
      <c r="H32" s="82"/>
      <c r="I32" s="82"/>
      <c r="J32" s="84"/>
    </row>
    <row r="33" spans="1:10" s="5" customFormat="1" ht="29.25" customHeight="1" thickBot="1">
      <c r="A33" s="96"/>
      <c r="B33" s="90"/>
      <c r="C33" s="90"/>
      <c r="D33" s="90"/>
      <c r="E33" s="90"/>
      <c r="F33" s="90"/>
      <c r="G33" s="90"/>
      <c r="H33" s="90"/>
      <c r="I33" s="90"/>
      <c r="J33" s="92"/>
    </row>
    <row r="34" spans="1:10" s="73" customFormat="1" ht="55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</row>
    <row r="35" ht="24.75" customHeight="1"/>
    <row r="36" ht="24.75" customHeight="1"/>
  </sheetData>
  <sheetProtection/>
  <mergeCells count="8">
    <mergeCell ref="J4:J5"/>
    <mergeCell ref="A34:J34"/>
    <mergeCell ref="H4:H5"/>
    <mergeCell ref="F4:F5"/>
    <mergeCell ref="G4:G5"/>
    <mergeCell ref="A4:A5"/>
    <mergeCell ref="E4:E5"/>
    <mergeCell ref="I4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10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8" sqref="F8"/>
    </sheetView>
  </sheetViews>
  <sheetFormatPr defaultColWidth="9.00390625" defaultRowHeight="15.75"/>
  <cols>
    <col min="1" max="4" width="2.25390625" style="35" customWidth="1"/>
    <col min="5" max="5" width="20.75390625" style="35" customWidth="1"/>
    <col min="6" max="6" width="16.125" style="65" customWidth="1"/>
    <col min="7" max="7" width="9.125" style="65" customWidth="1"/>
    <col min="8" max="9" width="16.125" style="65" customWidth="1"/>
    <col min="10" max="10" width="14.875" style="65" customWidth="1"/>
    <col min="11" max="12" width="15.125" style="65" customWidth="1"/>
    <col min="13" max="14" width="7.125" style="65" customWidth="1"/>
    <col min="15" max="15" width="15.375" style="65" customWidth="1"/>
    <col min="16" max="16" width="14.875" style="66" customWidth="1"/>
    <col min="17" max="16384" width="9.00390625" style="65" customWidth="1"/>
  </cols>
  <sheetData>
    <row r="1" spans="1:17" ht="24.75" customHeight="1">
      <c r="A1" s="29"/>
      <c r="B1" s="120"/>
      <c r="C1" s="33"/>
      <c r="D1" s="32"/>
      <c r="E1" s="4"/>
      <c r="F1" s="1"/>
      <c r="G1" s="1"/>
      <c r="H1" s="2"/>
      <c r="I1" s="21" t="s">
        <v>83</v>
      </c>
      <c r="J1" s="117" t="s">
        <v>84</v>
      </c>
      <c r="K1" s="2"/>
      <c r="L1" s="1"/>
      <c r="M1" s="1"/>
      <c r="N1" s="1"/>
      <c r="O1" s="1"/>
      <c r="P1" s="1"/>
      <c r="Q1" s="3"/>
    </row>
    <row r="2" spans="1:17" ht="24.75" customHeight="1">
      <c r="A2" s="29"/>
      <c r="B2" s="37"/>
      <c r="C2" s="37"/>
      <c r="D2" s="37"/>
      <c r="E2" s="4"/>
      <c r="F2" s="1"/>
      <c r="G2" s="1"/>
      <c r="H2" s="1"/>
      <c r="I2" s="21" t="s">
        <v>0</v>
      </c>
      <c r="J2" s="22" t="s">
        <v>1</v>
      </c>
      <c r="K2" s="1"/>
      <c r="L2" s="1"/>
      <c r="M2" s="1"/>
      <c r="N2" s="1"/>
      <c r="O2" s="1"/>
      <c r="P2" s="1"/>
      <c r="Q2" s="3"/>
    </row>
    <row r="3" spans="1:16" s="35" customFormat="1" ht="21.75" customHeight="1" thickBot="1">
      <c r="A3" s="33"/>
      <c r="B3" s="33"/>
      <c r="C3" s="33"/>
      <c r="D3" s="33"/>
      <c r="E3" s="38"/>
      <c r="F3" s="33"/>
      <c r="G3" s="33"/>
      <c r="H3" s="33"/>
      <c r="I3" s="39" t="s">
        <v>111</v>
      </c>
      <c r="J3" s="5" t="s">
        <v>112</v>
      </c>
      <c r="K3" s="33"/>
      <c r="L3" s="33"/>
      <c r="M3" s="33"/>
      <c r="N3" s="33"/>
      <c r="O3" s="33"/>
      <c r="P3" s="93" t="s">
        <v>23</v>
      </c>
    </row>
    <row r="4" spans="1:16" s="44" customFormat="1" ht="23.25" customHeight="1">
      <c r="A4" s="7" t="s">
        <v>75</v>
      </c>
      <c r="B4" s="7"/>
      <c r="C4" s="7"/>
      <c r="D4" s="7"/>
      <c r="E4" s="41"/>
      <c r="F4" s="7" t="s">
        <v>63</v>
      </c>
      <c r="G4" s="40"/>
      <c r="H4" s="42"/>
      <c r="I4" s="119" t="s">
        <v>80</v>
      </c>
      <c r="J4" s="163" t="s">
        <v>81</v>
      </c>
      <c r="K4" s="164"/>
      <c r="L4" s="165" t="s">
        <v>82</v>
      </c>
      <c r="M4" s="166"/>
      <c r="N4" s="166"/>
      <c r="O4" s="167"/>
      <c r="P4" s="161" t="s">
        <v>14</v>
      </c>
    </row>
    <row r="5" spans="1:16" s="44" customFormat="1" ht="34.5" customHeight="1">
      <c r="A5" s="10" t="s">
        <v>2</v>
      </c>
      <c r="B5" s="10" t="s">
        <v>3</v>
      </c>
      <c r="C5" s="10" t="s">
        <v>4</v>
      </c>
      <c r="D5" s="10" t="s">
        <v>5</v>
      </c>
      <c r="E5" s="99" t="s">
        <v>64</v>
      </c>
      <c r="F5" s="12" t="s">
        <v>25</v>
      </c>
      <c r="G5" s="45" t="s">
        <v>26</v>
      </c>
      <c r="H5" s="13" t="s">
        <v>27</v>
      </c>
      <c r="I5" s="46" t="s">
        <v>28</v>
      </c>
      <c r="J5" s="47" t="s">
        <v>29</v>
      </c>
      <c r="K5" s="13" t="s">
        <v>27</v>
      </c>
      <c r="L5" s="13" t="s">
        <v>30</v>
      </c>
      <c r="M5" s="13" t="s">
        <v>76</v>
      </c>
      <c r="N5" s="13" t="s">
        <v>77</v>
      </c>
      <c r="O5" s="13" t="s">
        <v>27</v>
      </c>
      <c r="P5" s="162"/>
    </row>
    <row r="6" spans="1:17" s="52" customFormat="1" ht="21.75" customHeight="1">
      <c r="A6" s="48"/>
      <c r="B6" s="48"/>
      <c r="C6" s="48"/>
      <c r="D6" s="48" t="s">
        <v>6</v>
      </c>
      <c r="E6" s="100" t="s">
        <v>7</v>
      </c>
      <c r="F6" s="129">
        <f>F7+F12+F19+F24</f>
        <v>11030000000</v>
      </c>
      <c r="G6" s="129">
        <f aca="true" t="shared" si="0" ref="G6:P6">G7+G12+G19+G24</f>
        <v>0</v>
      </c>
      <c r="H6" s="129">
        <f t="shared" si="0"/>
        <v>11030000000</v>
      </c>
      <c r="I6" s="129">
        <f t="shared" si="0"/>
        <v>3681656000</v>
      </c>
      <c r="J6" s="129">
        <f t="shared" si="0"/>
        <v>1783353288</v>
      </c>
      <c r="K6" s="129">
        <f t="shared" si="0"/>
        <v>5465009288</v>
      </c>
      <c r="L6" s="129">
        <f t="shared" si="0"/>
        <v>1240175783</v>
      </c>
      <c r="M6" s="129">
        <f t="shared" si="0"/>
        <v>0</v>
      </c>
      <c r="N6" s="129">
        <f t="shared" si="0"/>
        <v>0</v>
      </c>
      <c r="O6" s="129">
        <f t="shared" si="0"/>
        <v>1240175783</v>
      </c>
      <c r="P6" s="140">
        <f t="shared" si="0"/>
        <v>4224833505</v>
      </c>
      <c r="Q6" s="51"/>
    </row>
    <row r="7" spans="1:17" s="58" customFormat="1" ht="22.5" customHeight="1">
      <c r="A7" s="102">
        <v>1</v>
      </c>
      <c r="B7" s="102"/>
      <c r="C7" s="102"/>
      <c r="D7" s="102"/>
      <c r="E7" s="53" t="s">
        <v>86</v>
      </c>
      <c r="F7" s="132">
        <f aca="true" t="shared" si="1" ref="F7:P10">F8</f>
        <v>150000000</v>
      </c>
      <c r="G7" s="132">
        <f t="shared" si="1"/>
        <v>0</v>
      </c>
      <c r="H7" s="132">
        <f t="shared" si="1"/>
        <v>150000000</v>
      </c>
      <c r="I7" s="132">
        <f t="shared" si="1"/>
        <v>65000000</v>
      </c>
      <c r="J7" s="132">
        <f t="shared" si="1"/>
        <v>7637781</v>
      </c>
      <c r="K7" s="132">
        <f t="shared" si="1"/>
        <v>72637781</v>
      </c>
      <c r="L7" s="132">
        <f t="shared" si="1"/>
        <v>64689844</v>
      </c>
      <c r="M7" s="132">
        <f t="shared" si="1"/>
        <v>0</v>
      </c>
      <c r="N7" s="132">
        <f t="shared" si="1"/>
        <v>0</v>
      </c>
      <c r="O7" s="132">
        <f t="shared" si="1"/>
        <v>64689844</v>
      </c>
      <c r="P7" s="138">
        <f t="shared" si="1"/>
        <v>7947937</v>
      </c>
      <c r="Q7" s="57"/>
    </row>
    <row r="8" spans="1:17" s="58" customFormat="1" ht="21" customHeight="1">
      <c r="A8" s="102"/>
      <c r="B8" s="102">
        <v>1</v>
      </c>
      <c r="C8" s="102"/>
      <c r="D8" s="102"/>
      <c r="E8" s="108" t="s">
        <v>87</v>
      </c>
      <c r="F8" s="132">
        <f t="shared" si="1"/>
        <v>150000000</v>
      </c>
      <c r="G8" s="132">
        <f t="shared" si="1"/>
        <v>0</v>
      </c>
      <c r="H8" s="132">
        <f t="shared" si="1"/>
        <v>150000000</v>
      </c>
      <c r="I8" s="132">
        <f t="shared" si="1"/>
        <v>65000000</v>
      </c>
      <c r="J8" s="132">
        <f t="shared" si="1"/>
        <v>7637781</v>
      </c>
      <c r="K8" s="132">
        <f t="shared" si="1"/>
        <v>72637781</v>
      </c>
      <c r="L8" s="132">
        <f t="shared" si="1"/>
        <v>64689844</v>
      </c>
      <c r="M8" s="132">
        <f t="shared" si="1"/>
        <v>0</v>
      </c>
      <c r="N8" s="132">
        <f t="shared" si="1"/>
        <v>0</v>
      </c>
      <c r="O8" s="132">
        <f t="shared" si="1"/>
        <v>64689844</v>
      </c>
      <c r="P8" s="138">
        <f t="shared" si="1"/>
        <v>7947937</v>
      </c>
      <c r="Q8" s="57"/>
    </row>
    <row r="9" spans="1:17" s="58" customFormat="1" ht="22.5" customHeight="1">
      <c r="A9" s="102"/>
      <c r="B9" s="102"/>
      <c r="C9" s="102"/>
      <c r="D9" s="102"/>
      <c r="E9" s="60" t="s">
        <v>88</v>
      </c>
      <c r="F9" s="132">
        <f t="shared" si="1"/>
        <v>150000000</v>
      </c>
      <c r="G9" s="132">
        <f t="shared" si="1"/>
        <v>0</v>
      </c>
      <c r="H9" s="132">
        <f t="shared" si="1"/>
        <v>150000000</v>
      </c>
      <c r="I9" s="132">
        <f t="shared" si="1"/>
        <v>65000000</v>
      </c>
      <c r="J9" s="132">
        <f t="shared" si="1"/>
        <v>7637781</v>
      </c>
      <c r="K9" s="132">
        <f t="shared" si="1"/>
        <v>72637781</v>
      </c>
      <c r="L9" s="132">
        <f t="shared" si="1"/>
        <v>64689844</v>
      </c>
      <c r="M9" s="132">
        <f t="shared" si="1"/>
        <v>0</v>
      </c>
      <c r="N9" s="132">
        <f t="shared" si="1"/>
        <v>0</v>
      </c>
      <c r="O9" s="132">
        <f t="shared" si="1"/>
        <v>64689844</v>
      </c>
      <c r="P9" s="138">
        <f t="shared" si="1"/>
        <v>7947937</v>
      </c>
      <c r="Q9" s="57"/>
    </row>
    <row r="10" spans="1:17" s="58" customFormat="1" ht="21" customHeight="1">
      <c r="A10" s="102"/>
      <c r="B10" s="102"/>
      <c r="C10" s="102">
        <v>1</v>
      </c>
      <c r="D10" s="102"/>
      <c r="E10" s="79" t="s">
        <v>89</v>
      </c>
      <c r="F10" s="135">
        <f t="shared" si="1"/>
        <v>150000000</v>
      </c>
      <c r="G10" s="135">
        <f t="shared" si="1"/>
        <v>0</v>
      </c>
      <c r="H10" s="135">
        <f t="shared" si="1"/>
        <v>150000000</v>
      </c>
      <c r="I10" s="135">
        <f t="shared" si="1"/>
        <v>65000000</v>
      </c>
      <c r="J10" s="135">
        <f t="shared" si="1"/>
        <v>7637781</v>
      </c>
      <c r="K10" s="135">
        <f t="shared" si="1"/>
        <v>72637781</v>
      </c>
      <c r="L10" s="135">
        <f t="shared" si="1"/>
        <v>64689844</v>
      </c>
      <c r="M10" s="135">
        <f t="shared" si="1"/>
        <v>0</v>
      </c>
      <c r="N10" s="135">
        <f t="shared" si="1"/>
        <v>0</v>
      </c>
      <c r="O10" s="135">
        <f t="shared" si="1"/>
        <v>64689844</v>
      </c>
      <c r="P10" s="139">
        <f t="shared" si="1"/>
        <v>7947937</v>
      </c>
      <c r="Q10" s="57"/>
    </row>
    <row r="11" spans="1:17" s="58" customFormat="1" ht="35.25" customHeight="1">
      <c r="A11" s="102"/>
      <c r="B11" s="102"/>
      <c r="C11" s="102"/>
      <c r="D11" s="102">
        <v>1</v>
      </c>
      <c r="E11" s="109" t="s">
        <v>90</v>
      </c>
      <c r="F11" s="135">
        <v>150000000</v>
      </c>
      <c r="G11" s="135">
        <v>0</v>
      </c>
      <c r="H11" s="135">
        <f>SUM(F11:G11)</f>
        <v>150000000</v>
      </c>
      <c r="I11" s="136">
        <v>65000000</v>
      </c>
      <c r="J11" s="135">
        <v>7637781</v>
      </c>
      <c r="K11" s="135">
        <f>SUM(I11:J11)</f>
        <v>72637781</v>
      </c>
      <c r="L11" s="135">
        <v>64689844</v>
      </c>
      <c r="M11" s="135">
        <v>0</v>
      </c>
      <c r="N11" s="135">
        <v>0</v>
      </c>
      <c r="O11" s="135">
        <f>SUM(L11:N11)</f>
        <v>64689844</v>
      </c>
      <c r="P11" s="139">
        <f>K11-O11</f>
        <v>7947937</v>
      </c>
      <c r="Q11" s="57"/>
    </row>
    <row r="12" spans="1:17" s="62" customFormat="1" ht="20.25" customHeight="1">
      <c r="A12" s="102">
        <v>2</v>
      </c>
      <c r="B12" s="102"/>
      <c r="C12" s="102"/>
      <c r="D12" s="102"/>
      <c r="E12" s="53" t="s">
        <v>66</v>
      </c>
      <c r="F12" s="132">
        <f>F13</f>
        <v>8342300000</v>
      </c>
      <c r="G12" s="132">
        <f aca="true" t="shared" si="2" ref="G12:P12">G13</f>
        <v>0</v>
      </c>
      <c r="H12" s="132">
        <f t="shared" si="2"/>
        <v>8342300000</v>
      </c>
      <c r="I12" s="132">
        <f t="shared" si="2"/>
        <v>2804856000</v>
      </c>
      <c r="J12" s="132">
        <f t="shared" si="2"/>
        <v>1402653525</v>
      </c>
      <c r="K12" s="132">
        <f t="shared" si="2"/>
        <v>4207509525</v>
      </c>
      <c r="L12" s="132">
        <f t="shared" si="2"/>
        <v>523856118</v>
      </c>
      <c r="M12" s="132">
        <f t="shared" si="2"/>
        <v>0</v>
      </c>
      <c r="N12" s="132">
        <f t="shared" si="2"/>
        <v>0</v>
      </c>
      <c r="O12" s="132">
        <f t="shared" si="2"/>
        <v>523856118</v>
      </c>
      <c r="P12" s="138">
        <f t="shared" si="2"/>
        <v>3683653407</v>
      </c>
      <c r="Q12" s="61"/>
    </row>
    <row r="13" spans="1:17" s="62" customFormat="1" ht="21" customHeight="1">
      <c r="A13" s="102"/>
      <c r="B13" s="102">
        <v>1</v>
      </c>
      <c r="C13" s="102"/>
      <c r="D13" s="102"/>
      <c r="E13" s="108" t="s">
        <v>72</v>
      </c>
      <c r="F13" s="132">
        <f aca="true" t="shared" si="3" ref="F13:P13">F14</f>
        <v>8342300000</v>
      </c>
      <c r="G13" s="132">
        <f t="shared" si="3"/>
        <v>0</v>
      </c>
      <c r="H13" s="132">
        <f t="shared" si="3"/>
        <v>8342300000</v>
      </c>
      <c r="I13" s="132">
        <f t="shared" si="3"/>
        <v>2804856000</v>
      </c>
      <c r="J13" s="132">
        <f t="shared" si="3"/>
        <v>1402653525</v>
      </c>
      <c r="K13" s="132">
        <f t="shared" si="3"/>
        <v>4207509525</v>
      </c>
      <c r="L13" s="132">
        <f t="shared" si="3"/>
        <v>523856118</v>
      </c>
      <c r="M13" s="132">
        <f t="shared" si="3"/>
        <v>0</v>
      </c>
      <c r="N13" s="132">
        <f t="shared" si="3"/>
        <v>0</v>
      </c>
      <c r="O13" s="132">
        <f t="shared" si="3"/>
        <v>523856118</v>
      </c>
      <c r="P13" s="138">
        <f t="shared" si="3"/>
        <v>3683653407</v>
      </c>
      <c r="Q13" s="61"/>
    </row>
    <row r="14" spans="1:17" s="62" customFormat="1" ht="20.25" customHeight="1">
      <c r="A14" s="102"/>
      <c r="B14" s="102"/>
      <c r="C14" s="102"/>
      <c r="D14" s="102"/>
      <c r="E14" s="60" t="s">
        <v>73</v>
      </c>
      <c r="F14" s="132">
        <f>F15+F16+F17</f>
        <v>8342300000</v>
      </c>
      <c r="G14" s="132">
        <f aca="true" t="shared" si="4" ref="G14:P14">G15+G16+G17</f>
        <v>0</v>
      </c>
      <c r="H14" s="132">
        <f t="shared" si="4"/>
        <v>8342300000</v>
      </c>
      <c r="I14" s="132">
        <f t="shared" si="4"/>
        <v>2804856000</v>
      </c>
      <c r="J14" s="132">
        <f t="shared" si="4"/>
        <v>1402653525</v>
      </c>
      <c r="K14" s="132">
        <f t="shared" si="4"/>
        <v>4207509525</v>
      </c>
      <c r="L14" s="132">
        <f t="shared" si="4"/>
        <v>523856118</v>
      </c>
      <c r="M14" s="132">
        <f t="shared" si="4"/>
        <v>0</v>
      </c>
      <c r="N14" s="132">
        <f t="shared" si="4"/>
        <v>0</v>
      </c>
      <c r="O14" s="132">
        <f t="shared" si="4"/>
        <v>523856118</v>
      </c>
      <c r="P14" s="138">
        <f t="shared" si="4"/>
        <v>3683653407</v>
      </c>
      <c r="Q14" s="61"/>
    </row>
    <row r="15" spans="1:16" s="58" customFormat="1" ht="35.25" customHeight="1">
      <c r="A15" s="102"/>
      <c r="B15" s="102"/>
      <c r="C15" s="102">
        <v>1</v>
      </c>
      <c r="D15" s="102"/>
      <c r="E15" s="110" t="s">
        <v>91</v>
      </c>
      <c r="F15" s="135">
        <v>5945260000</v>
      </c>
      <c r="G15" s="135">
        <f>SUM(G16:G18)</f>
        <v>0</v>
      </c>
      <c r="H15" s="135">
        <f>SUM(F15:G15)</f>
        <v>5945260000</v>
      </c>
      <c r="I15" s="136">
        <v>1665000000</v>
      </c>
      <c r="J15" s="135">
        <v>1008280804</v>
      </c>
      <c r="K15" s="135">
        <f>SUM(I15:J15)</f>
        <v>2673280804</v>
      </c>
      <c r="L15" s="135">
        <v>442801230</v>
      </c>
      <c r="M15" s="135">
        <f>SUM(M16:M18)</f>
        <v>0</v>
      </c>
      <c r="N15" s="135">
        <f>SUM(N16:N18)</f>
        <v>0</v>
      </c>
      <c r="O15" s="135">
        <f>SUM(L15:N15)</f>
        <v>442801230</v>
      </c>
      <c r="P15" s="139">
        <f>K15-O15</f>
        <v>2230479574</v>
      </c>
    </row>
    <row r="16" spans="1:16" s="58" customFormat="1" ht="35.25" customHeight="1">
      <c r="A16" s="102"/>
      <c r="B16" s="102"/>
      <c r="C16" s="102">
        <v>2</v>
      </c>
      <c r="D16" s="102"/>
      <c r="E16" s="110" t="s">
        <v>92</v>
      </c>
      <c r="F16" s="135">
        <v>2199000000</v>
      </c>
      <c r="G16" s="135">
        <v>0</v>
      </c>
      <c r="H16" s="135">
        <f>SUM(F16:G16)</f>
        <v>2199000000</v>
      </c>
      <c r="I16" s="136">
        <v>1064476000</v>
      </c>
      <c r="J16" s="135">
        <v>386000000</v>
      </c>
      <c r="K16" s="135">
        <f>SUM(I16:J16)</f>
        <v>1450476000</v>
      </c>
      <c r="L16" s="135">
        <v>0</v>
      </c>
      <c r="M16" s="135">
        <v>0</v>
      </c>
      <c r="N16" s="135">
        <v>0</v>
      </c>
      <c r="O16" s="135">
        <f>SUM(L16:N16)</f>
        <v>0</v>
      </c>
      <c r="P16" s="139">
        <f>K16-O16</f>
        <v>1450476000</v>
      </c>
    </row>
    <row r="17" spans="1:16" s="58" customFormat="1" ht="19.5" customHeight="1">
      <c r="A17" s="102"/>
      <c r="B17" s="102"/>
      <c r="C17" s="102">
        <v>3</v>
      </c>
      <c r="D17" s="102"/>
      <c r="E17" s="79" t="s">
        <v>89</v>
      </c>
      <c r="F17" s="135">
        <f>F18</f>
        <v>198040000</v>
      </c>
      <c r="G17" s="135">
        <f aca="true" t="shared" si="5" ref="G17:P17">G18</f>
        <v>0</v>
      </c>
      <c r="H17" s="135">
        <f t="shared" si="5"/>
        <v>198040000</v>
      </c>
      <c r="I17" s="135">
        <f t="shared" si="5"/>
        <v>75380000</v>
      </c>
      <c r="J17" s="135">
        <f t="shared" si="5"/>
        <v>8372721</v>
      </c>
      <c r="K17" s="135">
        <f t="shared" si="5"/>
        <v>83752721</v>
      </c>
      <c r="L17" s="135">
        <f t="shared" si="5"/>
        <v>81054888</v>
      </c>
      <c r="M17" s="135">
        <f t="shared" si="5"/>
        <v>0</v>
      </c>
      <c r="N17" s="135">
        <f t="shared" si="5"/>
        <v>0</v>
      </c>
      <c r="O17" s="135">
        <f t="shared" si="5"/>
        <v>81054888</v>
      </c>
      <c r="P17" s="139">
        <f t="shared" si="5"/>
        <v>2697833</v>
      </c>
    </row>
    <row r="18" spans="1:16" s="58" customFormat="1" ht="35.25" customHeight="1">
      <c r="A18" s="102"/>
      <c r="B18" s="102"/>
      <c r="C18" s="102"/>
      <c r="D18" s="102">
        <v>1</v>
      </c>
      <c r="E18" s="109" t="s">
        <v>93</v>
      </c>
      <c r="F18" s="135">
        <v>198040000</v>
      </c>
      <c r="G18" s="135">
        <v>0</v>
      </c>
      <c r="H18" s="135">
        <f>SUM(F18:G18)</f>
        <v>198040000</v>
      </c>
      <c r="I18" s="136">
        <v>75380000</v>
      </c>
      <c r="J18" s="135">
        <v>8372721</v>
      </c>
      <c r="K18" s="135">
        <f>SUM(I18:J18)</f>
        <v>83752721</v>
      </c>
      <c r="L18" s="135">
        <v>81054888</v>
      </c>
      <c r="M18" s="135">
        <v>0</v>
      </c>
      <c r="N18" s="135">
        <v>0</v>
      </c>
      <c r="O18" s="135">
        <f>SUM(L18:N18)</f>
        <v>81054888</v>
      </c>
      <c r="P18" s="139">
        <f>K18-O18</f>
        <v>2697833</v>
      </c>
    </row>
    <row r="19" spans="1:17" s="62" customFormat="1" ht="20.25" customHeight="1">
      <c r="A19" s="102">
        <v>3</v>
      </c>
      <c r="B19" s="102"/>
      <c r="C19" s="102"/>
      <c r="D19" s="102"/>
      <c r="E19" s="53" t="s">
        <v>94</v>
      </c>
      <c r="F19" s="132">
        <f>F20</f>
        <v>318000000</v>
      </c>
      <c r="G19" s="132">
        <f aca="true" t="shared" si="6" ref="G19:P22">G20</f>
        <v>0</v>
      </c>
      <c r="H19" s="132">
        <f t="shared" si="6"/>
        <v>318000000</v>
      </c>
      <c r="I19" s="132">
        <f t="shared" si="6"/>
        <v>90000000</v>
      </c>
      <c r="J19" s="132">
        <f t="shared" si="6"/>
        <v>73802000</v>
      </c>
      <c r="K19" s="132">
        <f t="shared" si="6"/>
        <v>163802000</v>
      </c>
      <c r="L19" s="132">
        <f t="shared" si="6"/>
        <v>87133692</v>
      </c>
      <c r="M19" s="132">
        <f t="shared" si="6"/>
        <v>0</v>
      </c>
      <c r="N19" s="132">
        <f t="shared" si="6"/>
        <v>0</v>
      </c>
      <c r="O19" s="132">
        <f t="shared" si="6"/>
        <v>87133692</v>
      </c>
      <c r="P19" s="138">
        <f t="shared" si="6"/>
        <v>76668308</v>
      </c>
      <c r="Q19" s="61"/>
    </row>
    <row r="20" spans="1:17" s="62" customFormat="1" ht="22.5" customHeight="1">
      <c r="A20" s="102"/>
      <c r="B20" s="102">
        <v>1</v>
      </c>
      <c r="C20" s="102"/>
      <c r="D20" s="102"/>
      <c r="E20" s="108" t="s">
        <v>95</v>
      </c>
      <c r="F20" s="132">
        <f>F21</f>
        <v>318000000</v>
      </c>
      <c r="G20" s="132">
        <f t="shared" si="6"/>
        <v>0</v>
      </c>
      <c r="H20" s="132">
        <f t="shared" si="6"/>
        <v>318000000</v>
      </c>
      <c r="I20" s="132">
        <f t="shared" si="6"/>
        <v>90000000</v>
      </c>
      <c r="J20" s="132">
        <f t="shared" si="6"/>
        <v>73802000</v>
      </c>
      <c r="K20" s="132">
        <f t="shared" si="6"/>
        <v>163802000</v>
      </c>
      <c r="L20" s="132">
        <f t="shared" si="6"/>
        <v>87133692</v>
      </c>
      <c r="M20" s="132">
        <f t="shared" si="6"/>
        <v>0</v>
      </c>
      <c r="N20" s="132">
        <f t="shared" si="6"/>
        <v>0</v>
      </c>
      <c r="O20" s="132">
        <f t="shared" si="6"/>
        <v>87133692</v>
      </c>
      <c r="P20" s="138">
        <f t="shared" si="6"/>
        <v>76668308</v>
      </c>
      <c r="Q20" s="61"/>
    </row>
    <row r="21" spans="1:17" s="62" customFormat="1" ht="21" customHeight="1">
      <c r="A21" s="102"/>
      <c r="B21" s="102"/>
      <c r="C21" s="102"/>
      <c r="D21" s="102"/>
      <c r="E21" s="60" t="s">
        <v>96</v>
      </c>
      <c r="F21" s="132">
        <f>F22</f>
        <v>318000000</v>
      </c>
      <c r="G21" s="132">
        <f t="shared" si="6"/>
        <v>0</v>
      </c>
      <c r="H21" s="132">
        <f t="shared" si="6"/>
        <v>318000000</v>
      </c>
      <c r="I21" s="132">
        <f t="shared" si="6"/>
        <v>90000000</v>
      </c>
      <c r="J21" s="132">
        <f t="shared" si="6"/>
        <v>73802000</v>
      </c>
      <c r="K21" s="132">
        <f t="shared" si="6"/>
        <v>163802000</v>
      </c>
      <c r="L21" s="132">
        <f t="shared" si="6"/>
        <v>87133692</v>
      </c>
      <c r="M21" s="132">
        <f t="shared" si="6"/>
        <v>0</v>
      </c>
      <c r="N21" s="132">
        <f t="shared" si="6"/>
        <v>0</v>
      </c>
      <c r="O21" s="132">
        <f t="shared" si="6"/>
        <v>87133692</v>
      </c>
      <c r="P21" s="138">
        <f t="shared" si="6"/>
        <v>76668308</v>
      </c>
      <c r="Q21" s="61"/>
    </row>
    <row r="22" spans="1:17" s="62" customFormat="1" ht="21" customHeight="1">
      <c r="A22" s="102"/>
      <c r="B22" s="102"/>
      <c r="C22" s="102">
        <v>1</v>
      </c>
      <c r="D22" s="102"/>
      <c r="E22" s="79" t="s">
        <v>89</v>
      </c>
      <c r="F22" s="135">
        <f>F23</f>
        <v>318000000</v>
      </c>
      <c r="G22" s="135">
        <f t="shared" si="6"/>
        <v>0</v>
      </c>
      <c r="H22" s="135">
        <f t="shared" si="6"/>
        <v>318000000</v>
      </c>
      <c r="I22" s="135">
        <f t="shared" si="6"/>
        <v>90000000</v>
      </c>
      <c r="J22" s="135">
        <f t="shared" si="6"/>
        <v>73802000</v>
      </c>
      <c r="K22" s="135">
        <f t="shared" si="6"/>
        <v>163802000</v>
      </c>
      <c r="L22" s="135">
        <f t="shared" si="6"/>
        <v>87133692</v>
      </c>
      <c r="M22" s="135">
        <f t="shared" si="6"/>
        <v>0</v>
      </c>
      <c r="N22" s="135">
        <f t="shared" si="6"/>
        <v>0</v>
      </c>
      <c r="O22" s="135">
        <f t="shared" si="6"/>
        <v>87133692</v>
      </c>
      <c r="P22" s="139">
        <f t="shared" si="6"/>
        <v>76668308</v>
      </c>
      <c r="Q22" s="61"/>
    </row>
    <row r="23" spans="1:16" s="58" customFormat="1" ht="35.25" customHeight="1">
      <c r="A23" s="102"/>
      <c r="B23" s="102"/>
      <c r="C23" s="102"/>
      <c r="D23" s="102">
        <v>1</v>
      </c>
      <c r="E23" s="109" t="s">
        <v>97</v>
      </c>
      <c r="F23" s="135">
        <v>318000000</v>
      </c>
      <c r="G23" s="135">
        <v>0</v>
      </c>
      <c r="H23" s="135">
        <f>SUM(F23:G23)</f>
        <v>318000000</v>
      </c>
      <c r="I23" s="136">
        <v>90000000</v>
      </c>
      <c r="J23" s="135">
        <v>73802000</v>
      </c>
      <c r="K23" s="135">
        <f>SUM(I23:J23)</f>
        <v>163802000</v>
      </c>
      <c r="L23" s="135">
        <v>87133692</v>
      </c>
      <c r="M23" s="135">
        <v>0</v>
      </c>
      <c r="N23" s="135">
        <v>0</v>
      </c>
      <c r="O23" s="135">
        <f>SUM(L23:N23)</f>
        <v>87133692</v>
      </c>
      <c r="P23" s="139">
        <f>K23-O23</f>
        <v>76668308</v>
      </c>
    </row>
    <row r="24" spans="1:16" s="62" customFormat="1" ht="21" customHeight="1">
      <c r="A24" s="102">
        <v>4</v>
      </c>
      <c r="B24" s="102"/>
      <c r="C24" s="102"/>
      <c r="D24" s="102"/>
      <c r="E24" s="53" t="s">
        <v>67</v>
      </c>
      <c r="F24" s="132">
        <f>F25+F29</f>
        <v>2219700000</v>
      </c>
      <c r="G24" s="132">
        <f aca="true" t="shared" si="7" ref="G24:P24">G25+G29</f>
        <v>0</v>
      </c>
      <c r="H24" s="132">
        <f t="shared" si="7"/>
        <v>2219700000</v>
      </c>
      <c r="I24" s="132">
        <f t="shared" si="7"/>
        <v>721800000</v>
      </c>
      <c r="J24" s="132">
        <f t="shared" si="7"/>
        <v>299259982</v>
      </c>
      <c r="K24" s="132">
        <f t="shared" si="7"/>
        <v>1021059982</v>
      </c>
      <c r="L24" s="132">
        <f t="shared" si="7"/>
        <v>564496129</v>
      </c>
      <c r="M24" s="132">
        <f t="shared" si="7"/>
        <v>0</v>
      </c>
      <c r="N24" s="132">
        <f t="shared" si="7"/>
        <v>0</v>
      </c>
      <c r="O24" s="132">
        <f t="shared" si="7"/>
        <v>564496129</v>
      </c>
      <c r="P24" s="138">
        <f t="shared" si="7"/>
        <v>456563853</v>
      </c>
    </row>
    <row r="25" spans="1:16" s="62" customFormat="1" ht="21" customHeight="1">
      <c r="A25" s="102"/>
      <c r="B25" s="102">
        <v>1</v>
      </c>
      <c r="C25" s="102"/>
      <c r="D25" s="102"/>
      <c r="E25" s="108" t="s">
        <v>98</v>
      </c>
      <c r="F25" s="132">
        <f aca="true" t="shared" si="8" ref="F25:P27">F26</f>
        <v>240000000</v>
      </c>
      <c r="G25" s="132">
        <f t="shared" si="8"/>
        <v>0</v>
      </c>
      <c r="H25" s="132">
        <f t="shared" si="8"/>
        <v>240000000</v>
      </c>
      <c r="I25" s="132">
        <f t="shared" si="8"/>
        <v>90000000</v>
      </c>
      <c r="J25" s="132">
        <f t="shared" si="8"/>
        <v>64807570</v>
      </c>
      <c r="K25" s="132">
        <f t="shared" si="8"/>
        <v>154807570</v>
      </c>
      <c r="L25" s="132">
        <f t="shared" si="8"/>
        <v>60796252</v>
      </c>
      <c r="M25" s="132">
        <f t="shared" si="8"/>
        <v>0</v>
      </c>
      <c r="N25" s="132">
        <f t="shared" si="8"/>
        <v>0</v>
      </c>
      <c r="O25" s="132">
        <f t="shared" si="8"/>
        <v>60796252</v>
      </c>
      <c r="P25" s="138">
        <f t="shared" si="8"/>
        <v>94011318</v>
      </c>
    </row>
    <row r="26" spans="1:16" s="62" customFormat="1" ht="21" customHeight="1">
      <c r="A26" s="102"/>
      <c r="B26" s="102"/>
      <c r="C26" s="102"/>
      <c r="D26" s="102"/>
      <c r="E26" s="63" t="s">
        <v>65</v>
      </c>
      <c r="F26" s="132">
        <f t="shared" si="8"/>
        <v>240000000</v>
      </c>
      <c r="G26" s="132">
        <f t="shared" si="8"/>
        <v>0</v>
      </c>
      <c r="H26" s="132">
        <f t="shared" si="8"/>
        <v>240000000</v>
      </c>
      <c r="I26" s="132">
        <f t="shared" si="8"/>
        <v>90000000</v>
      </c>
      <c r="J26" s="132">
        <f t="shared" si="8"/>
        <v>64807570</v>
      </c>
      <c r="K26" s="132">
        <f t="shared" si="8"/>
        <v>154807570</v>
      </c>
      <c r="L26" s="132">
        <f t="shared" si="8"/>
        <v>60796252</v>
      </c>
      <c r="M26" s="132">
        <f t="shared" si="8"/>
        <v>0</v>
      </c>
      <c r="N26" s="132">
        <f t="shared" si="8"/>
        <v>0</v>
      </c>
      <c r="O26" s="132">
        <f t="shared" si="8"/>
        <v>60796252</v>
      </c>
      <c r="P26" s="138">
        <f t="shared" si="8"/>
        <v>94011318</v>
      </c>
    </row>
    <row r="27" spans="1:16" s="58" customFormat="1" ht="22.5" customHeight="1">
      <c r="A27" s="102"/>
      <c r="B27" s="102"/>
      <c r="C27" s="102">
        <v>1</v>
      </c>
      <c r="D27" s="102"/>
      <c r="E27" s="79" t="s">
        <v>89</v>
      </c>
      <c r="F27" s="135">
        <f t="shared" si="8"/>
        <v>240000000</v>
      </c>
      <c r="G27" s="135">
        <f t="shared" si="8"/>
        <v>0</v>
      </c>
      <c r="H27" s="135">
        <f t="shared" si="8"/>
        <v>240000000</v>
      </c>
      <c r="I27" s="135">
        <f t="shared" si="8"/>
        <v>90000000</v>
      </c>
      <c r="J27" s="135">
        <f t="shared" si="8"/>
        <v>64807570</v>
      </c>
      <c r="K27" s="135">
        <f t="shared" si="8"/>
        <v>154807570</v>
      </c>
      <c r="L27" s="135">
        <f t="shared" si="8"/>
        <v>60796252</v>
      </c>
      <c r="M27" s="135">
        <f t="shared" si="8"/>
        <v>0</v>
      </c>
      <c r="N27" s="135">
        <f t="shared" si="8"/>
        <v>0</v>
      </c>
      <c r="O27" s="135">
        <f t="shared" si="8"/>
        <v>60796252</v>
      </c>
      <c r="P27" s="139">
        <f t="shared" si="8"/>
        <v>94011318</v>
      </c>
    </row>
    <row r="28" spans="1:16" s="58" customFormat="1" ht="21" customHeight="1">
      <c r="A28" s="102"/>
      <c r="B28" s="102"/>
      <c r="C28" s="102"/>
      <c r="D28" s="102">
        <v>1</v>
      </c>
      <c r="E28" s="121" t="s">
        <v>99</v>
      </c>
      <c r="F28" s="135">
        <v>240000000</v>
      </c>
      <c r="G28" s="135">
        <v>0</v>
      </c>
      <c r="H28" s="135">
        <f>SUM(F28:G28)</f>
        <v>240000000</v>
      </c>
      <c r="I28" s="136">
        <v>90000000</v>
      </c>
      <c r="J28" s="135">
        <v>64807570</v>
      </c>
      <c r="K28" s="135">
        <f>SUM(I28:J28)</f>
        <v>154807570</v>
      </c>
      <c r="L28" s="135">
        <v>60796252</v>
      </c>
      <c r="M28" s="135">
        <v>0</v>
      </c>
      <c r="N28" s="135">
        <v>0</v>
      </c>
      <c r="O28" s="135">
        <f>SUM(L28:N28)</f>
        <v>60796252</v>
      </c>
      <c r="P28" s="139">
        <f>K28-O28</f>
        <v>94011318</v>
      </c>
    </row>
    <row r="29" spans="1:17" s="62" customFormat="1" ht="21" customHeight="1">
      <c r="A29" s="102"/>
      <c r="B29" s="102">
        <v>2</v>
      </c>
      <c r="C29" s="102"/>
      <c r="D29" s="102"/>
      <c r="E29" s="108" t="s">
        <v>74</v>
      </c>
      <c r="F29" s="132">
        <f aca="true" t="shared" si="9" ref="F29:P31">F30</f>
        <v>1979700000</v>
      </c>
      <c r="G29" s="132">
        <f t="shared" si="9"/>
        <v>0</v>
      </c>
      <c r="H29" s="132">
        <f t="shared" si="9"/>
        <v>1979700000</v>
      </c>
      <c r="I29" s="132">
        <f t="shared" si="9"/>
        <v>631800000</v>
      </c>
      <c r="J29" s="132">
        <f t="shared" si="9"/>
        <v>234452412</v>
      </c>
      <c r="K29" s="132">
        <f t="shared" si="9"/>
        <v>866252412</v>
      </c>
      <c r="L29" s="132">
        <f t="shared" si="9"/>
        <v>503699877</v>
      </c>
      <c r="M29" s="132">
        <f t="shared" si="9"/>
        <v>0</v>
      </c>
      <c r="N29" s="132">
        <f t="shared" si="9"/>
        <v>0</v>
      </c>
      <c r="O29" s="132">
        <f t="shared" si="9"/>
        <v>503699877</v>
      </c>
      <c r="P29" s="138">
        <f t="shared" si="9"/>
        <v>362552535</v>
      </c>
      <c r="Q29" s="61"/>
    </row>
    <row r="30" spans="1:17" s="62" customFormat="1" ht="24" customHeight="1">
      <c r="A30" s="102"/>
      <c r="B30" s="102"/>
      <c r="C30" s="102"/>
      <c r="D30" s="102"/>
      <c r="E30" s="60" t="s">
        <v>73</v>
      </c>
      <c r="F30" s="132">
        <f t="shared" si="9"/>
        <v>1979700000</v>
      </c>
      <c r="G30" s="132">
        <f t="shared" si="9"/>
        <v>0</v>
      </c>
      <c r="H30" s="132">
        <f t="shared" si="9"/>
        <v>1979700000</v>
      </c>
      <c r="I30" s="132">
        <f t="shared" si="9"/>
        <v>631800000</v>
      </c>
      <c r="J30" s="132">
        <f t="shared" si="9"/>
        <v>234452412</v>
      </c>
      <c r="K30" s="132">
        <f t="shared" si="9"/>
        <v>866252412</v>
      </c>
      <c r="L30" s="132">
        <f t="shared" si="9"/>
        <v>503699877</v>
      </c>
      <c r="M30" s="132">
        <f t="shared" si="9"/>
        <v>0</v>
      </c>
      <c r="N30" s="132">
        <f t="shared" si="9"/>
        <v>0</v>
      </c>
      <c r="O30" s="132">
        <f t="shared" si="9"/>
        <v>503699877</v>
      </c>
      <c r="P30" s="138">
        <f t="shared" si="9"/>
        <v>362552535</v>
      </c>
      <c r="Q30" s="61"/>
    </row>
    <row r="31" spans="1:16" s="58" customFormat="1" ht="21.75" customHeight="1">
      <c r="A31" s="102"/>
      <c r="B31" s="102"/>
      <c r="C31" s="102">
        <v>1</v>
      </c>
      <c r="D31" s="102"/>
      <c r="E31" s="79" t="s">
        <v>89</v>
      </c>
      <c r="F31" s="135">
        <f>F32</f>
        <v>1979700000</v>
      </c>
      <c r="G31" s="135">
        <f t="shared" si="9"/>
        <v>0</v>
      </c>
      <c r="H31" s="135">
        <f t="shared" si="9"/>
        <v>1979700000</v>
      </c>
      <c r="I31" s="135">
        <f t="shared" si="9"/>
        <v>631800000</v>
      </c>
      <c r="J31" s="135">
        <f t="shared" si="9"/>
        <v>234452412</v>
      </c>
      <c r="K31" s="135">
        <f t="shared" si="9"/>
        <v>866252412</v>
      </c>
      <c r="L31" s="135">
        <f t="shared" si="9"/>
        <v>503699877</v>
      </c>
      <c r="M31" s="135">
        <f t="shared" si="9"/>
        <v>0</v>
      </c>
      <c r="N31" s="135">
        <f t="shared" si="9"/>
        <v>0</v>
      </c>
      <c r="O31" s="135">
        <f t="shared" si="9"/>
        <v>503699877</v>
      </c>
      <c r="P31" s="139">
        <f t="shared" si="9"/>
        <v>362552535</v>
      </c>
    </row>
    <row r="32" spans="1:16" s="58" customFormat="1" ht="21.75" customHeight="1" thickBot="1">
      <c r="A32" s="104"/>
      <c r="B32" s="104"/>
      <c r="C32" s="104"/>
      <c r="D32" s="104">
        <v>1</v>
      </c>
      <c r="E32" s="128" t="s">
        <v>100</v>
      </c>
      <c r="F32" s="141">
        <v>1979700000</v>
      </c>
      <c r="G32" s="141">
        <v>0</v>
      </c>
      <c r="H32" s="141">
        <f>SUM(F32:G32)</f>
        <v>1979700000</v>
      </c>
      <c r="I32" s="142">
        <v>631800000</v>
      </c>
      <c r="J32" s="141">
        <v>234452412</v>
      </c>
      <c r="K32" s="141">
        <f>SUM(I32:J32)</f>
        <v>866252412</v>
      </c>
      <c r="L32" s="141">
        <v>503699877</v>
      </c>
      <c r="M32" s="141">
        <v>0</v>
      </c>
      <c r="N32" s="141">
        <v>0</v>
      </c>
      <c r="O32" s="141">
        <f>SUM(L32:N32)</f>
        <v>503699877</v>
      </c>
      <c r="P32" s="143">
        <f>K32-O32</f>
        <v>362552535</v>
      </c>
    </row>
    <row r="33" spans="1:16" ht="15" customHeight="1">
      <c r="A33" s="14"/>
      <c r="B33" s="14"/>
      <c r="C33" s="14"/>
      <c r="D33" s="14"/>
      <c r="E33" s="10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ht="19.5" customHeight="1"/>
  </sheetData>
  <sheetProtection/>
  <mergeCells count="3">
    <mergeCell ref="P4:P5"/>
    <mergeCell ref="J4:K4"/>
    <mergeCell ref="L4:O4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9" sqref="I9"/>
    </sheetView>
  </sheetViews>
  <sheetFormatPr defaultColWidth="9.00390625" defaultRowHeight="15.75"/>
  <cols>
    <col min="1" max="4" width="2.375" style="35" customWidth="1"/>
    <col min="5" max="5" width="20.875" style="35" customWidth="1"/>
    <col min="6" max="6" width="16.125" style="35" customWidth="1"/>
    <col min="7" max="7" width="8.625" style="35" customWidth="1"/>
    <col min="8" max="9" width="16.125" style="35" customWidth="1"/>
    <col min="10" max="10" width="17.50390625" style="35" customWidth="1"/>
    <col min="11" max="12" width="16.125" style="35" customWidth="1"/>
    <col min="13" max="13" width="17.625" style="35" customWidth="1"/>
    <col min="14" max="14" width="18.25390625" style="73" customWidth="1"/>
    <col min="15" max="16384" width="9.00390625" style="35" customWidth="1"/>
  </cols>
  <sheetData>
    <row r="1" spans="1:14" ht="24.75" customHeight="1">
      <c r="A1" s="29"/>
      <c r="B1" s="30"/>
      <c r="C1" s="31"/>
      <c r="D1" s="32"/>
      <c r="E1" s="32"/>
      <c r="F1" s="33"/>
      <c r="H1" s="20"/>
      <c r="I1" s="21" t="s">
        <v>83</v>
      </c>
      <c r="J1" s="117" t="s">
        <v>84</v>
      </c>
      <c r="K1" s="67"/>
      <c r="L1" s="67"/>
      <c r="M1" s="33"/>
      <c r="N1" s="33"/>
    </row>
    <row r="2" spans="1:14" ht="24.75" customHeight="1">
      <c r="A2" s="29"/>
      <c r="B2" s="36"/>
      <c r="C2" s="36"/>
      <c r="D2" s="37"/>
      <c r="E2" s="32"/>
      <c r="F2" s="33"/>
      <c r="G2" s="33"/>
      <c r="H2" s="21"/>
      <c r="I2" s="21" t="s">
        <v>9</v>
      </c>
      <c r="J2" s="22" t="s">
        <v>8</v>
      </c>
      <c r="K2" s="33"/>
      <c r="L2" s="33"/>
      <c r="M2" s="33"/>
      <c r="N2" s="33"/>
    </row>
    <row r="3" spans="1:14" s="5" customFormat="1" ht="21.75" customHeight="1" thickBot="1">
      <c r="A3" s="68"/>
      <c r="B3" s="68"/>
      <c r="C3" s="68"/>
      <c r="D3" s="68"/>
      <c r="E3" s="69"/>
      <c r="F3" s="68"/>
      <c r="H3" s="39"/>
      <c r="I3" s="39" t="s">
        <v>85</v>
      </c>
      <c r="J3" s="5" t="s">
        <v>112</v>
      </c>
      <c r="K3" s="68"/>
      <c r="L3" s="68"/>
      <c r="M3" s="68"/>
      <c r="N3" s="39" t="s">
        <v>31</v>
      </c>
    </row>
    <row r="4" spans="1:14" s="5" customFormat="1" ht="23.25" customHeight="1">
      <c r="A4" s="7" t="s">
        <v>70</v>
      </c>
      <c r="B4" s="7"/>
      <c r="C4" s="7"/>
      <c r="D4" s="7"/>
      <c r="E4" s="41"/>
      <c r="F4" s="7" t="s">
        <v>32</v>
      </c>
      <c r="G4" s="7"/>
      <c r="H4" s="41"/>
      <c r="I4" s="157" t="s">
        <v>50</v>
      </c>
      <c r="J4" s="157" t="s">
        <v>15</v>
      </c>
      <c r="K4" s="157" t="s">
        <v>16</v>
      </c>
      <c r="L4" s="157" t="s">
        <v>51</v>
      </c>
      <c r="M4" s="157" t="s">
        <v>52</v>
      </c>
      <c r="N4" s="154" t="s">
        <v>18</v>
      </c>
    </row>
    <row r="5" spans="1:14" s="5" customFormat="1" ht="33" customHeight="1">
      <c r="A5" s="10" t="s">
        <v>2</v>
      </c>
      <c r="B5" s="10" t="s">
        <v>3</v>
      </c>
      <c r="C5" s="10" t="s">
        <v>4</v>
      </c>
      <c r="D5" s="10" t="s">
        <v>5</v>
      </c>
      <c r="E5" s="99" t="s">
        <v>68</v>
      </c>
      <c r="F5" s="12" t="s">
        <v>33</v>
      </c>
      <c r="G5" s="45" t="s">
        <v>26</v>
      </c>
      <c r="H5" s="13" t="s">
        <v>34</v>
      </c>
      <c r="I5" s="158"/>
      <c r="J5" s="158"/>
      <c r="K5" s="158"/>
      <c r="L5" s="158"/>
      <c r="M5" s="158"/>
      <c r="N5" s="155"/>
    </row>
    <row r="6" spans="1:14" s="71" customFormat="1" ht="21" customHeight="1">
      <c r="A6" s="48"/>
      <c r="B6" s="48"/>
      <c r="C6" s="48"/>
      <c r="D6" s="48" t="s">
        <v>6</v>
      </c>
      <c r="E6" s="100" t="s">
        <v>7</v>
      </c>
      <c r="F6" s="129">
        <f>F7+F12+F19+F24</f>
        <v>11030000000</v>
      </c>
      <c r="G6" s="129">
        <f aca="true" t="shared" si="0" ref="G6:N6">G7+G12+G19+G24</f>
        <v>0</v>
      </c>
      <c r="H6" s="129">
        <f t="shared" si="0"/>
        <v>11030000000</v>
      </c>
      <c r="I6" s="129">
        <f t="shared" si="0"/>
        <v>5681656000</v>
      </c>
      <c r="J6" s="129">
        <f t="shared" si="0"/>
        <v>1456822495</v>
      </c>
      <c r="K6" s="129">
        <f t="shared" si="0"/>
        <v>0</v>
      </c>
      <c r="L6" s="129">
        <f t="shared" si="0"/>
        <v>0</v>
      </c>
      <c r="M6" s="129">
        <f t="shared" si="0"/>
        <v>4224833505</v>
      </c>
      <c r="N6" s="140">
        <f t="shared" si="0"/>
        <v>5348344000</v>
      </c>
    </row>
    <row r="7" spans="1:14" s="72" customFormat="1" ht="21" customHeight="1">
      <c r="A7" s="102">
        <v>1</v>
      </c>
      <c r="B7" s="102"/>
      <c r="C7" s="102"/>
      <c r="D7" s="102"/>
      <c r="E7" s="53" t="s">
        <v>86</v>
      </c>
      <c r="F7" s="132">
        <f>F8</f>
        <v>150000000</v>
      </c>
      <c r="G7" s="132">
        <f aca="true" t="shared" si="1" ref="G7:N10">G8</f>
        <v>0</v>
      </c>
      <c r="H7" s="132">
        <f t="shared" si="1"/>
        <v>150000000</v>
      </c>
      <c r="I7" s="132">
        <f t="shared" si="1"/>
        <v>91000000</v>
      </c>
      <c r="J7" s="132">
        <f t="shared" si="1"/>
        <v>83052063</v>
      </c>
      <c r="K7" s="132">
        <f t="shared" si="1"/>
        <v>0</v>
      </c>
      <c r="L7" s="132">
        <f t="shared" si="1"/>
        <v>0</v>
      </c>
      <c r="M7" s="132">
        <f t="shared" si="1"/>
        <v>7947937</v>
      </c>
      <c r="N7" s="138">
        <f t="shared" si="1"/>
        <v>59000000</v>
      </c>
    </row>
    <row r="8" spans="1:14" s="72" customFormat="1" ht="21" customHeight="1">
      <c r="A8" s="102"/>
      <c r="B8" s="102">
        <v>1</v>
      </c>
      <c r="C8" s="102"/>
      <c r="D8" s="102"/>
      <c r="E8" s="108" t="s">
        <v>87</v>
      </c>
      <c r="F8" s="132">
        <f>F9</f>
        <v>150000000</v>
      </c>
      <c r="G8" s="132">
        <f t="shared" si="1"/>
        <v>0</v>
      </c>
      <c r="H8" s="132">
        <f t="shared" si="1"/>
        <v>150000000</v>
      </c>
      <c r="I8" s="132">
        <f t="shared" si="1"/>
        <v>91000000</v>
      </c>
      <c r="J8" s="132">
        <f t="shared" si="1"/>
        <v>83052063</v>
      </c>
      <c r="K8" s="132">
        <f t="shared" si="1"/>
        <v>0</v>
      </c>
      <c r="L8" s="132">
        <f t="shared" si="1"/>
        <v>0</v>
      </c>
      <c r="M8" s="132">
        <f t="shared" si="1"/>
        <v>7947937</v>
      </c>
      <c r="N8" s="138">
        <f t="shared" si="1"/>
        <v>59000000</v>
      </c>
    </row>
    <row r="9" spans="1:14" s="72" customFormat="1" ht="21" customHeight="1">
      <c r="A9" s="102"/>
      <c r="B9" s="102"/>
      <c r="C9" s="102"/>
      <c r="D9" s="102"/>
      <c r="E9" s="60" t="s">
        <v>88</v>
      </c>
      <c r="F9" s="132">
        <f>F10</f>
        <v>150000000</v>
      </c>
      <c r="G9" s="132">
        <f t="shared" si="1"/>
        <v>0</v>
      </c>
      <c r="H9" s="132">
        <f t="shared" si="1"/>
        <v>150000000</v>
      </c>
      <c r="I9" s="132">
        <f t="shared" si="1"/>
        <v>91000000</v>
      </c>
      <c r="J9" s="132">
        <f t="shared" si="1"/>
        <v>83052063</v>
      </c>
      <c r="K9" s="132">
        <f t="shared" si="1"/>
        <v>0</v>
      </c>
      <c r="L9" s="132">
        <f t="shared" si="1"/>
        <v>0</v>
      </c>
      <c r="M9" s="132">
        <f t="shared" si="1"/>
        <v>7947937</v>
      </c>
      <c r="N9" s="138">
        <f t="shared" si="1"/>
        <v>59000000</v>
      </c>
    </row>
    <row r="10" spans="1:14" s="72" customFormat="1" ht="21" customHeight="1">
      <c r="A10" s="102"/>
      <c r="B10" s="102"/>
      <c r="C10" s="102">
        <v>1</v>
      </c>
      <c r="D10" s="102"/>
      <c r="E10" s="122" t="s">
        <v>101</v>
      </c>
      <c r="F10" s="135">
        <f>F11</f>
        <v>150000000</v>
      </c>
      <c r="G10" s="135">
        <f t="shared" si="1"/>
        <v>0</v>
      </c>
      <c r="H10" s="135">
        <f t="shared" si="1"/>
        <v>150000000</v>
      </c>
      <c r="I10" s="135">
        <f t="shared" si="1"/>
        <v>91000000</v>
      </c>
      <c r="J10" s="135">
        <f t="shared" si="1"/>
        <v>83052063</v>
      </c>
      <c r="K10" s="135">
        <f t="shared" si="1"/>
        <v>0</v>
      </c>
      <c r="L10" s="135">
        <f t="shared" si="1"/>
        <v>0</v>
      </c>
      <c r="M10" s="135">
        <f t="shared" si="1"/>
        <v>7947937</v>
      </c>
      <c r="N10" s="139">
        <f t="shared" si="1"/>
        <v>59000000</v>
      </c>
    </row>
    <row r="11" spans="1:14" s="72" customFormat="1" ht="33.75" customHeight="1">
      <c r="A11" s="102"/>
      <c r="B11" s="102"/>
      <c r="C11" s="102"/>
      <c r="D11" s="102">
        <v>1</v>
      </c>
      <c r="E11" s="121" t="s">
        <v>102</v>
      </c>
      <c r="F11" s="135">
        <v>150000000</v>
      </c>
      <c r="G11" s="135">
        <v>0</v>
      </c>
      <c r="H11" s="135">
        <f>SUM(F11:G11)</f>
        <v>150000000</v>
      </c>
      <c r="I11" s="135">
        <v>91000000</v>
      </c>
      <c r="J11" s="135">
        <v>83052063</v>
      </c>
      <c r="K11" s="136">
        <f>'歲出本年度'!M11</f>
        <v>0</v>
      </c>
      <c r="L11" s="136">
        <f>'歲出本年度'!N11</f>
        <v>0</v>
      </c>
      <c r="M11" s="136">
        <f>I11-J11-K11-L11</f>
        <v>7947937</v>
      </c>
      <c r="N11" s="139">
        <f>H11-I11</f>
        <v>59000000</v>
      </c>
    </row>
    <row r="12" spans="1:14" s="72" customFormat="1" ht="21" customHeight="1">
      <c r="A12" s="102">
        <v>2</v>
      </c>
      <c r="B12" s="103"/>
      <c r="C12" s="103"/>
      <c r="D12" s="103"/>
      <c r="E12" s="53" t="s">
        <v>66</v>
      </c>
      <c r="F12" s="132">
        <f aca="true" t="shared" si="2" ref="F12:N12">F13</f>
        <v>8342300000</v>
      </c>
      <c r="G12" s="132">
        <f t="shared" si="2"/>
        <v>0</v>
      </c>
      <c r="H12" s="132">
        <f t="shared" si="2"/>
        <v>8342300000</v>
      </c>
      <c r="I12" s="132">
        <f t="shared" si="2"/>
        <v>4270856000</v>
      </c>
      <c r="J12" s="132">
        <f t="shared" si="2"/>
        <v>587202593</v>
      </c>
      <c r="K12" s="132">
        <f t="shared" si="2"/>
        <v>0</v>
      </c>
      <c r="L12" s="132">
        <f t="shared" si="2"/>
        <v>0</v>
      </c>
      <c r="M12" s="132">
        <f t="shared" si="2"/>
        <v>3683653407</v>
      </c>
      <c r="N12" s="138">
        <f t="shared" si="2"/>
        <v>4071444000</v>
      </c>
    </row>
    <row r="13" spans="1:14" s="72" customFormat="1" ht="21" customHeight="1">
      <c r="A13" s="103"/>
      <c r="B13" s="102">
        <v>1</v>
      </c>
      <c r="C13" s="103"/>
      <c r="D13" s="103"/>
      <c r="E13" s="108" t="s">
        <v>72</v>
      </c>
      <c r="F13" s="132">
        <f aca="true" t="shared" si="3" ref="F13:N13">F14</f>
        <v>8342300000</v>
      </c>
      <c r="G13" s="132">
        <f t="shared" si="3"/>
        <v>0</v>
      </c>
      <c r="H13" s="132">
        <f t="shared" si="3"/>
        <v>8342300000</v>
      </c>
      <c r="I13" s="132">
        <f t="shared" si="3"/>
        <v>4270856000</v>
      </c>
      <c r="J13" s="132">
        <f t="shared" si="3"/>
        <v>587202593</v>
      </c>
      <c r="K13" s="132">
        <f t="shared" si="3"/>
        <v>0</v>
      </c>
      <c r="L13" s="132">
        <f t="shared" si="3"/>
        <v>0</v>
      </c>
      <c r="M13" s="132">
        <f t="shared" si="3"/>
        <v>3683653407</v>
      </c>
      <c r="N13" s="138">
        <f t="shared" si="3"/>
        <v>4071444000</v>
      </c>
    </row>
    <row r="14" spans="1:14" s="72" customFormat="1" ht="21" customHeight="1">
      <c r="A14" s="103"/>
      <c r="B14" s="102"/>
      <c r="C14" s="103"/>
      <c r="D14" s="103"/>
      <c r="E14" s="60" t="s">
        <v>73</v>
      </c>
      <c r="F14" s="132">
        <f>F15+F16+F17</f>
        <v>8342300000</v>
      </c>
      <c r="G14" s="132">
        <f aca="true" t="shared" si="4" ref="G14:N14">G15+G16+G17</f>
        <v>0</v>
      </c>
      <c r="H14" s="132">
        <f t="shared" si="4"/>
        <v>8342300000</v>
      </c>
      <c r="I14" s="132">
        <f t="shared" si="4"/>
        <v>4270856000</v>
      </c>
      <c r="J14" s="132">
        <f t="shared" si="4"/>
        <v>587202593</v>
      </c>
      <c r="K14" s="132">
        <f t="shared" si="4"/>
        <v>0</v>
      </c>
      <c r="L14" s="132">
        <f t="shared" si="4"/>
        <v>0</v>
      </c>
      <c r="M14" s="132">
        <f t="shared" si="4"/>
        <v>3683653407</v>
      </c>
      <c r="N14" s="138">
        <f t="shared" si="4"/>
        <v>4071444000</v>
      </c>
    </row>
    <row r="15" spans="1:14" s="72" customFormat="1" ht="33.75" customHeight="1">
      <c r="A15" s="102"/>
      <c r="B15" s="102"/>
      <c r="C15" s="102">
        <v>1</v>
      </c>
      <c r="D15" s="102"/>
      <c r="E15" s="123" t="s">
        <v>103</v>
      </c>
      <c r="F15" s="135">
        <v>5945260000</v>
      </c>
      <c r="G15" s="135">
        <f>SUM(G16:G18)</f>
        <v>0</v>
      </c>
      <c r="H15" s="135">
        <f>SUM(F15:G15)</f>
        <v>5945260000</v>
      </c>
      <c r="I15" s="135">
        <v>2710000000</v>
      </c>
      <c r="J15" s="135">
        <v>479520426</v>
      </c>
      <c r="K15" s="136">
        <f>SUM(K16:K18)</f>
        <v>0</v>
      </c>
      <c r="L15" s="136">
        <f>SUM(L16:L18)</f>
        <v>0</v>
      </c>
      <c r="M15" s="136">
        <f>I15-J15-K15-L15</f>
        <v>2230479574</v>
      </c>
      <c r="N15" s="139">
        <f>H15-I15</f>
        <v>3235260000</v>
      </c>
    </row>
    <row r="16" spans="1:14" s="72" customFormat="1" ht="33.75" customHeight="1">
      <c r="A16" s="102"/>
      <c r="B16" s="102"/>
      <c r="C16" s="102">
        <v>2</v>
      </c>
      <c r="D16" s="102"/>
      <c r="E16" s="123" t="s">
        <v>104</v>
      </c>
      <c r="F16" s="135">
        <v>2199000000</v>
      </c>
      <c r="G16" s="135">
        <v>0</v>
      </c>
      <c r="H16" s="135">
        <f>SUM(F16:G16)</f>
        <v>2199000000</v>
      </c>
      <c r="I16" s="135">
        <v>1450476000</v>
      </c>
      <c r="J16" s="135">
        <v>0</v>
      </c>
      <c r="K16" s="136">
        <f>'歲出本年度'!M16</f>
        <v>0</v>
      </c>
      <c r="L16" s="136">
        <f>'歲出本年度'!N16</f>
        <v>0</v>
      </c>
      <c r="M16" s="136">
        <f>I16-J16-K16-L16</f>
        <v>1450476000</v>
      </c>
      <c r="N16" s="139">
        <f>H16-I16</f>
        <v>748524000</v>
      </c>
    </row>
    <row r="17" spans="1:14" s="72" customFormat="1" ht="21" customHeight="1">
      <c r="A17" s="102"/>
      <c r="B17" s="102"/>
      <c r="C17" s="102">
        <v>3</v>
      </c>
      <c r="D17" s="102"/>
      <c r="E17" s="123" t="s">
        <v>105</v>
      </c>
      <c r="F17" s="135">
        <f>F18</f>
        <v>198040000</v>
      </c>
      <c r="G17" s="135">
        <f aca="true" t="shared" si="5" ref="G17:N17">G18</f>
        <v>0</v>
      </c>
      <c r="H17" s="135">
        <f t="shared" si="5"/>
        <v>198040000</v>
      </c>
      <c r="I17" s="135">
        <f t="shared" si="5"/>
        <v>110380000</v>
      </c>
      <c r="J17" s="135">
        <f t="shared" si="5"/>
        <v>107682167</v>
      </c>
      <c r="K17" s="135">
        <f t="shared" si="5"/>
        <v>0</v>
      </c>
      <c r="L17" s="135">
        <f t="shared" si="5"/>
        <v>0</v>
      </c>
      <c r="M17" s="135">
        <f t="shared" si="5"/>
        <v>2697833</v>
      </c>
      <c r="N17" s="139">
        <f t="shared" si="5"/>
        <v>87660000</v>
      </c>
    </row>
    <row r="18" spans="1:14" s="72" customFormat="1" ht="33.75" customHeight="1">
      <c r="A18" s="102"/>
      <c r="B18" s="102"/>
      <c r="C18" s="102"/>
      <c r="D18" s="102">
        <v>1</v>
      </c>
      <c r="E18" s="121" t="s">
        <v>106</v>
      </c>
      <c r="F18" s="135">
        <v>198040000</v>
      </c>
      <c r="G18" s="135">
        <v>0</v>
      </c>
      <c r="H18" s="135">
        <f>SUM(F18:G18)</f>
        <v>198040000</v>
      </c>
      <c r="I18" s="135">
        <v>110380000</v>
      </c>
      <c r="J18" s="135">
        <v>107682167</v>
      </c>
      <c r="K18" s="136">
        <f>'歲出本年度'!M18</f>
        <v>0</v>
      </c>
      <c r="L18" s="136">
        <f>'歲出本年度'!N18</f>
        <v>0</v>
      </c>
      <c r="M18" s="136">
        <f>I18-J18-K18-L18</f>
        <v>2697833</v>
      </c>
      <c r="N18" s="139">
        <f>H18-I18</f>
        <v>87660000</v>
      </c>
    </row>
    <row r="19" spans="1:14" s="72" customFormat="1" ht="20.25" customHeight="1">
      <c r="A19" s="102">
        <v>3</v>
      </c>
      <c r="B19" s="102"/>
      <c r="C19" s="103"/>
      <c r="D19" s="103"/>
      <c r="E19" s="124" t="s">
        <v>107</v>
      </c>
      <c r="F19" s="132">
        <f aca="true" t="shared" si="6" ref="F19:N22">F20</f>
        <v>318000000</v>
      </c>
      <c r="G19" s="132">
        <f t="shared" si="6"/>
        <v>0</v>
      </c>
      <c r="H19" s="132">
        <f t="shared" si="6"/>
        <v>318000000</v>
      </c>
      <c r="I19" s="132">
        <f t="shared" si="6"/>
        <v>180000000</v>
      </c>
      <c r="J19" s="132">
        <f t="shared" si="6"/>
        <v>103331692</v>
      </c>
      <c r="K19" s="132">
        <f t="shared" si="6"/>
        <v>0</v>
      </c>
      <c r="L19" s="132">
        <f t="shared" si="6"/>
        <v>0</v>
      </c>
      <c r="M19" s="132">
        <f t="shared" si="6"/>
        <v>76668308</v>
      </c>
      <c r="N19" s="138">
        <f t="shared" si="6"/>
        <v>138000000</v>
      </c>
    </row>
    <row r="20" spans="1:14" s="72" customFormat="1" ht="20.25" customHeight="1">
      <c r="A20" s="103"/>
      <c r="B20" s="102">
        <v>1</v>
      </c>
      <c r="C20" s="103"/>
      <c r="D20" s="103"/>
      <c r="E20" s="125" t="s">
        <v>108</v>
      </c>
      <c r="F20" s="132">
        <f t="shared" si="6"/>
        <v>318000000</v>
      </c>
      <c r="G20" s="132">
        <f t="shared" si="6"/>
        <v>0</v>
      </c>
      <c r="H20" s="132">
        <f t="shared" si="6"/>
        <v>318000000</v>
      </c>
      <c r="I20" s="132">
        <f t="shared" si="6"/>
        <v>180000000</v>
      </c>
      <c r="J20" s="132">
        <f t="shared" si="6"/>
        <v>103331692</v>
      </c>
      <c r="K20" s="132">
        <f t="shared" si="6"/>
        <v>0</v>
      </c>
      <c r="L20" s="132">
        <f t="shared" si="6"/>
        <v>0</v>
      </c>
      <c r="M20" s="132">
        <f t="shared" si="6"/>
        <v>76668308</v>
      </c>
      <c r="N20" s="138">
        <f t="shared" si="6"/>
        <v>138000000</v>
      </c>
    </row>
    <row r="21" spans="1:14" s="72" customFormat="1" ht="20.25" customHeight="1">
      <c r="A21" s="102"/>
      <c r="B21" s="102"/>
      <c r="C21" s="102"/>
      <c r="D21" s="102"/>
      <c r="E21" s="126" t="s">
        <v>109</v>
      </c>
      <c r="F21" s="132">
        <f>F22</f>
        <v>318000000</v>
      </c>
      <c r="G21" s="132">
        <f t="shared" si="6"/>
        <v>0</v>
      </c>
      <c r="H21" s="132">
        <f t="shared" si="6"/>
        <v>318000000</v>
      </c>
      <c r="I21" s="132">
        <f t="shared" si="6"/>
        <v>180000000</v>
      </c>
      <c r="J21" s="132">
        <f t="shared" si="6"/>
        <v>103331692</v>
      </c>
      <c r="K21" s="132">
        <f t="shared" si="6"/>
        <v>0</v>
      </c>
      <c r="L21" s="132">
        <f t="shared" si="6"/>
        <v>0</v>
      </c>
      <c r="M21" s="132">
        <f t="shared" si="6"/>
        <v>76668308</v>
      </c>
      <c r="N21" s="138">
        <f t="shared" si="6"/>
        <v>138000000</v>
      </c>
    </row>
    <row r="22" spans="1:14" s="72" customFormat="1" ht="20.25" customHeight="1">
      <c r="A22" s="102"/>
      <c r="B22" s="102"/>
      <c r="C22" s="102">
        <v>1</v>
      </c>
      <c r="D22" s="102"/>
      <c r="E22" s="123" t="s">
        <v>105</v>
      </c>
      <c r="F22" s="135">
        <f>F23</f>
        <v>318000000</v>
      </c>
      <c r="G22" s="135">
        <f t="shared" si="6"/>
        <v>0</v>
      </c>
      <c r="H22" s="135">
        <f t="shared" si="6"/>
        <v>318000000</v>
      </c>
      <c r="I22" s="135">
        <f t="shared" si="6"/>
        <v>180000000</v>
      </c>
      <c r="J22" s="135">
        <f t="shared" si="6"/>
        <v>103331692</v>
      </c>
      <c r="K22" s="135">
        <f t="shared" si="6"/>
        <v>0</v>
      </c>
      <c r="L22" s="135">
        <f t="shared" si="6"/>
        <v>0</v>
      </c>
      <c r="M22" s="135">
        <f t="shared" si="6"/>
        <v>76668308</v>
      </c>
      <c r="N22" s="139">
        <f t="shared" si="6"/>
        <v>138000000</v>
      </c>
    </row>
    <row r="23" spans="1:14" s="72" customFormat="1" ht="33" customHeight="1">
      <c r="A23" s="102"/>
      <c r="B23" s="102"/>
      <c r="C23" s="102"/>
      <c r="D23" s="102">
        <v>1</v>
      </c>
      <c r="E23" s="121" t="s">
        <v>110</v>
      </c>
      <c r="F23" s="135">
        <v>318000000</v>
      </c>
      <c r="G23" s="135"/>
      <c r="H23" s="135">
        <f>SUM(F23:G23)</f>
        <v>318000000</v>
      </c>
      <c r="I23" s="135">
        <v>180000000</v>
      </c>
      <c r="J23" s="135">
        <v>103331692</v>
      </c>
      <c r="K23" s="136">
        <v>0</v>
      </c>
      <c r="L23" s="136">
        <v>0</v>
      </c>
      <c r="M23" s="136">
        <f>I23-J23-K23-L23</f>
        <v>76668308</v>
      </c>
      <c r="N23" s="139">
        <f>H23-I23</f>
        <v>138000000</v>
      </c>
    </row>
    <row r="24" spans="1:14" s="72" customFormat="1" ht="20.25" customHeight="1">
      <c r="A24" s="102">
        <v>4</v>
      </c>
      <c r="B24" s="103"/>
      <c r="C24" s="103"/>
      <c r="D24" s="103"/>
      <c r="E24" s="53" t="s">
        <v>67</v>
      </c>
      <c r="F24" s="132">
        <f>F25+F29</f>
        <v>2219700000</v>
      </c>
      <c r="G24" s="132">
        <f aca="true" t="shared" si="7" ref="G24:N24">G25+G29</f>
        <v>0</v>
      </c>
      <c r="H24" s="132">
        <f t="shared" si="7"/>
        <v>2219700000</v>
      </c>
      <c r="I24" s="132">
        <f t="shared" si="7"/>
        <v>1139800000</v>
      </c>
      <c r="J24" s="132">
        <f t="shared" si="7"/>
        <v>683236147</v>
      </c>
      <c r="K24" s="132">
        <f t="shared" si="7"/>
        <v>0</v>
      </c>
      <c r="L24" s="132">
        <f t="shared" si="7"/>
        <v>0</v>
      </c>
      <c r="M24" s="132">
        <f t="shared" si="7"/>
        <v>456563853</v>
      </c>
      <c r="N24" s="138">
        <f t="shared" si="7"/>
        <v>1079900000</v>
      </c>
    </row>
    <row r="25" spans="1:14" s="72" customFormat="1" ht="20.25" customHeight="1">
      <c r="A25" s="103"/>
      <c r="B25" s="102">
        <v>1</v>
      </c>
      <c r="C25" s="103"/>
      <c r="D25" s="103"/>
      <c r="E25" s="108" t="s">
        <v>98</v>
      </c>
      <c r="F25" s="132">
        <f>F26</f>
        <v>240000000</v>
      </c>
      <c r="G25" s="132">
        <f aca="true" t="shared" si="8" ref="G25:N27">G26</f>
        <v>0</v>
      </c>
      <c r="H25" s="132">
        <f t="shared" si="8"/>
        <v>240000000</v>
      </c>
      <c r="I25" s="132">
        <f t="shared" si="8"/>
        <v>160000000</v>
      </c>
      <c r="J25" s="132">
        <f t="shared" si="8"/>
        <v>65988682</v>
      </c>
      <c r="K25" s="132">
        <f t="shared" si="8"/>
        <v>0</v>
      </c>
      <c r="L25" s="132">
        <f t="shared" si="8"/>
        <v>0</v>
      </c>
      <c r="M25" s="132">
        <f t="shared" si="8"/>
        <v>94011318</v>
      </c>
      <c r="N25" s="138">
        <f t="shared" si="8"/>
        <v>80000000</v>
      </c>
    </row>
    <row r="26" spans="1:14" s="72" customFormat="1" ht="20.25" customHeight="1">
      <c r="A26" s="103"/>
      <c r="B26" s="102"/>
      <c r="C26" s="103"/>
      <c r="D26" s="103"/>
      <c r="E26" s="63" t="s">
        <v>65</v>
      </c>
      <c r="F26" s="132">
        <f>F27</f>
        <v>240000000</v>
      </c>
      <c r="G26" s="132">
        <f t="shared" si="8"/>
        <v>0</v>
      </c>
      <c r="H26" s="132">
        <f t="shared" si="8"/>
        <v>240000000</v>
      </c>
      <c r="I26" s="132">
        <f t="shared" si="8"/>
        <v>160000000</v>
      </c>
      <c r="J26" s="132">
        <f t="shared" si="8"/>
        <v>65988682</v>
      </c>
      <c r="K26" s="132">
        <f t="shared" si="8"/>
        <v>0</v>
      </c>
      <c r="L26" s="132">
        <f t="shared" si="8"/>
        <v>0</v>
      </c>
      <c r="M26" s="132">
        <f t="shared" si="8"/>
        <v>94011318</v>
      </c>
      <c r="N26" s="138">
        <f t="shared" si="8"/>
        <v>80000000</v>
      </c>
    </row>
    <row r="27" spans="1:14" s="72" customFormat="1" ht="20.25" customHeight="1">
      <c r="A27" s="102"/>
      <c r="B27" s="102"/>
      <c r="C27" s="102">
        <v>1</v>
      </c>
      <c r="D27" s="102"/>
      <c r="E27" s="79" t="s">
        <v>89</v>
      </c>
      <c r="F27" s="135">
        <f>F28</f>
        <v>240000000</v>
      </c>
      <c r="G27" s="135">
        <f t="shared" si="8"/>
        <v>0</v>
      </c>
      <c r="H27" s="135">
        <f t="shared" si="8"/>
        <v>240000000</v>
      </c>
      <c r="I27" s="135">
        <f t="shared" si="8"/>
        <v>160000000</v>
      </c>
      <c r="J27" s="135">
        <f t="shared" si="8"/>
        <v>65988682</v>
      </c>
      <c r="K27" s="135">
        <f t="shared" si="8"/>
        <v>0</v>
      </c>
      <c r="L27" s="135">
        <f t="shared" si="8"/>
        <v>0</v>
      </c>
      <c r="M27" s="135">
        <f t="shared" si="8"/>
        <v>94011318</v>
      </c>
      <c r="N27" s="139">
        <f t="shared" si="8"/>
        <v>80000000</v>
      </c>
    </row>
    <row r="28" spans="1:14" s="72" customFormat="1" ht="20.25" customHeight="1">
      <c r="A28" s="102"/>
      <c r="B28" s="102"/>
      <c r="C28" s="102"/>
      <c r="D28" s="102">
        <v>1</v>
      </c>
      <c r="E28" s="121" t="s">
        <v>99</v>
      </c>
      <c r="F28" s="135">
        <v>240000000</v>
      </c>
      <c r="G28" s="135">
        <v>0</v>
      </c>
      <c r="H28" s="135">
        <f>SUM(F28:G28)</f>
        <v>240000000</v>
      </c>
      <c r="I28" s="135">
        <v>160000000</v>
      </c>
      <c r="J28" s="135">
        <v>65988682</v>
      </c>
      <c r="K28" s="136">
        <f>'歲出本年度'!M28</f>
        <v>0</v>
      </c>
      <c r="L28" s="136">
        <f>'歲出本年度'!N28</f>
        <v>0</v>
      </c>
      <c r="M28" s="136">
        <f>I28-J28-K28-L28</f>
        <v>94011318</v>
      </c>
      <c r="N28" s="139">
        <f>H28-I28</f>
        <v>80000000</v>
      </c>
    </row>
    <row r="29" spans="1:14" s="72" customFormat="1" ht="20.25" customHeight="1">
      <c r="A29" s="103"/>
      <c r="B29" s="102">
        <v>2</v>
      </c>
      <c r="C29" s="103"/>
      <c r="D29" s="103"/>
      <c r="E29" s="108" t="s">
        <v>74</v>
      </c>
      <c r="F29" s="132">
        <f>F30</f>
        <v>1979700000</v>
      </c>
      <c r="G29" s="132">
        <f aca="true" t="shared" si="9" ref="G29:N31">G30</f>
        <v>0</v>
      </c>
      <c r="H29" s="132">
        <f t="shared" si="9"/>
        <v>1979700000</v>
      </c>
      <c r="I29" s="132">
        <f t="shared" si="9"/>
        <v>979800000</v>
      </c>
      <c r="J29" s="132">
        <f t="shared" si="9"/>
        <v>617247465</v>
      </c>
      <c r="K29" s="132">
        <f t="shared" si="9"/>
        <v>0</v>
      </c>
      <c r="L29" s="132">
        <f t="shared" si="9"/>
        <v>0</v>
      </c>
      <c r="M29" s="132">
        <f t="shared" si="9"/>
        <v>362552535</v>
      </c>
      <c r="N29" s="138">
        <f t="shared" si="9"/>
        <v>999900000</v>
      </c>
    </row>
    <row r="30" spans="1:14" s="72" customFormat="1" ht="20.25" customHeight="1">
      <c r="A30" s="103"/>
      <c r="B30" s="102"/>
      <c r="C30" s="103"/>
      <c r="D30" s="103"/>
      <c r="E30" s="60" t="s">
        <v>73</v>
      </c>
      <c r="F30" s="132">
        <f>F31</f>
        <v>1979700000</v>
      </c>
      <c r="G30" s="132">
        <f t="shared" si="9"/>
        <v>0</v>
      </c>
      <c r="H30" s="132">
        <f t="shared" si="9"/>
        <v>1979700000</v>
      </c>
      <c r="I30" s="132">
        <f t="shared" si="9"/>
        <v>979800000</v>
      </c>
      <c r="J30" s="132">
        <f t="shared" si="9"/>
        <v>617247465</v>
      </c>
      <c r="K30" s="132">
        <f t="shared" si="9"/>
        <v>0</v>
      </c>
      <c r="L30" s="132">
        <f t="shared" si="9"/>
        <v>0</v>
      </c>
      <c r="M30" s="132">
        <f t="shared" si="9"/>
        <v>362552535</v>
      </c>
      <c r="N30" s="138">
        <f t="shared" si="9"/>
        <v>999900000</v>
      </c>
    </row>
    <row r="31" spans="1:14" s="72" customFormat="1" ht="20.25" customHeight="1">
      <c r="A31" s="102"/>
      <c r="B31" s="102"/>
      <c r="C31" s="102">
        <v>1</v>
      </c>
      <c r="D31" s="102"/>
      <c r="E31" s="79" t="s">
        <v>89</v>
      </c>
      <c r="F31" s="135">
        <f>F32</f>
        <v>1979700000</v>
      </c>
      <c r="G31" s="135">
        <f t="shared" si="9"/>
        <v>0</v>
      </c>
      <c r="H31" s="135">
        <f t="shared" si="9"/>
        <v>1979700000</v>
      </c>
      <c r="I31" s="135">
        <f t="shared" si="9"/>
        <v>979800000</v>
      </c>
      <c r="J31" s="135">
        <f t="shared" si="9"/>
        <v>617247465</v>
      </c>
      <c r="K31" s="135">
        <f t="shared" si="9"/>
        <v>0</v>
      </c>
      <c r="L31" s="135">
        <f t="shared" si="9"/>
        <v>0</v>
      </c>
      <c r="M31" s="135">
        <f t="shared" si="9"/>
        <v>362552535</v>
      </c>
      <c r="N31" s="139">
        <f t="shared" si="9"/>
        <v>999900000</v>
      </c>
    </row>
    <row r="32" spans="1:14" ht="20.25" customHeight="1" thickBot="1">
      <c r="A32" s="104"/>
      <c r="B32" s="104"/>
      <c r="C32" s="104"/>
      <c r="D32" s="104">
        <v>1</v>
      </c>
      <c r="E32" s="128" t="s">
        <v>100</v>
      </c>
      <c r="F32" s="141">
        <v>1979700000</v>
      </c>
      <c r="G32" s="141">
        <v>0</v>
      </c>
      <c r="H32" s="141">
        <f>SUM(F32:G32)</f>
        <v>1979700000</v>
      </c>
      <c r="I32" s="141">
        <v>979800000</v>
      </c>
      <c r="J32" s="141">
        <v>617247465</v>
      </c>
      <c r="K32" s="142">
        <f>'歲出本年度'!M32</f>
        <v>0</v>
      </c>
      <c r="L32" s="142">
        <f>'歲出本年度'!N32</f>
        <v>0</v>
      </c>
      <c r="M32" s="142">
        <f>I32-J32-K32-L32</f>
        <v>362552535</v>
      </c>
      <c r="N32" s="143">
        <f>H32-I32</f>
        <v>999900000</v>
      </c>
    </row>
  </sheetData>
  <sheetProtection/>
  <mergeCells count="6">
    <mergeCell ref="M4:M5"/>
    <mergeCell ref="N4:N5"/>
    <mergeCell ref="I4:I5"/>
    <mergeCell ref="J4:J5"/>
    <mergeCell ref="K4:K5"/>
    <mergeCell ref="L4:L5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2011-04-07T03:48:20Z</cp:lastPrinted>
  <dcterms:created xsi:type="dcterms:W3CDTF">2005-04-22T05:17:29Z</dcterms:created>
  <dcterms:modified xsi:type="dcterms:W3CDTF">2011-04-08T00:46:34Z</dcterms:modified>
  <cp:category/>
  <cp:version/>
  <cp:contentType/>
  <cp:contentStatus/>
</cp:coreProperties>
</file>