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'歲出明細'!$A$1:$P$91</definedName>
    <definedName name="_xlnm.Print_Area" localSheetId="1">'歲出總併'!$A$1:$P$33</definedName>
    <definedName name="_xlnm.Print_Area" localSheetId="2">'歲出總經'!$A$1:$P$32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'歲出總經'!$1:$7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<sst xmlns="http://schemas.openxmlformats.org/spreadsheetml/2006/main" count="385" uniqueCount="156">
  <si>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</si>
  <si>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</si>
  <si>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</si>
  <si>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</si>
  <si>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</si>
  <si>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</si>
  <si>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</si>
  <si>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</si>
  <si>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</si>
  <si>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</si>
  <si>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</si>
  <si>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</si>
  <si>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</si>
  <si>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</si>
  <si>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</si>
  <si>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t>中央政府擴大公共建設投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</si>
  <si>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</si>
  <si>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</si>
  <si>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</si>
  <si>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</si>
  <si>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</si>
  <si>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</si>
  <si>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</si>
  <si>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</si>
  <si>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</si>
  <si>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</si>
  <si>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</si>
  <si>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</si>
  <si>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</si>
  <si>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</si>
  <si>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</si>
  <si>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</si>
  <si>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</si>
  <si>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</si>
  <si>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</si>
  <si>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</si>
  <si>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</si>
  <si>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</si>
  <si>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</si>
  <si>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</si>
  <si>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</si>
  <si>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</si>
  <si>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</si>
  <si>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</si>
  <si>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</si>
  <si>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</si>
  <si>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</si>
  <si>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</si>
  <si>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</si>
  <si>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</si>
  <si>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</si>
  <si>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</si>
  <si>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</si>
  <si>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</si>
  <si>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</si>
  <si>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</si>
  <si>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</si>
  <si>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</si>
  <si>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</si>
  <si>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</si>
  <si>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</si>
  <si>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</si>
  <si>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</si>
  <si>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</si>
  <si>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</si>
  <si>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</si>
  <si>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</si>
  <si>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</si>
  <si>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</si>
  <si>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</si>
  <si>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</si>
  <si>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</si>
  <si>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</si>
  <si>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</si>
  <si>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</si>
  <si>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</si>
  <si>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</si>
  <si>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</si>
  <si>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</si>
  <si>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</si>
  <si>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</si>
  <si>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</si>
  <si>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</si>
  <si>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</si>
  <si>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</si>
  <si>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</si>
  <si>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</si>
  <si>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</si>
  <si>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</si>
  <si>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</si>
  <si>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</si>
  <si>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</si>
  <si>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</si>
  <si>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</si>
  <si>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</si>
  <si>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</si>
  <si>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</si>
  <si>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</si>
  <si>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</si>
  <si>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資本門</t>
  </si>
  <si>
    <t>經常門</t>
  </si>
  <si>
    <t>經資小計</t>
  </si>
  <si>
    <t>中 央 政 府</t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</si>
  <si>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</si>
  <si>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</si>
  <si>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</si>
  <si>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</si>
  <si>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</si>
  <si>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</si>
  <si>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</si>
  <si>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經資合計</t>
  </si>
  <si>
    <t>經常門合計</t>
  </si>
  <si>
    <t>資本門合計</t>
  </si>
  <si>
    <t>經資小計</t>
  </si>
  <si>
    <t>新聞局</t>
  </si>
  <si>
    <t>公共廣電與文化創意及數位電視發展</t>
  </si>
  <si>
    <t>文化建設委員會及所屬</t>
  </si>
  <si>
    <t>客家委員會及所屬</t>
  </si>
  <si>
    <t>教育部主管</t>
  </si>
  <si>
    <t>教育部</t>
  </si>
  <si>
    <t>教育支出</t>
  </si>
  <si>
    <t>經濟部主管</t>
  </si>
  <si>
    <t>工業局</t>
  </si>
  <si>
    <t>水利署及所屬</t>
  </si>
  <si>
    <t>農業支出</t>
  </si>
  <si>
    <t>交通部</t>
  </si>
  <si>
    <t>台鐵立體化及支線功能化</t>
  </si>
  <si>
    <t>北中南捷運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</si>
  <si>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</si>
  <si>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行政院主管</t>
  </si>
  <si>
    <t>教育部主管</t>
  </si>
  <si>
    <t>經濟部主管</t>
  </si>
  <si>
    <t>交通部主管</t>
  </si>
  <si>
    <t>行政院主管</t>
  </si>
  <si>
    <t>教育部主管</t>
  </si>
  <si>
    <t>交通部主管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</si>
  <si>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</si>
  <si>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</si>
  <si>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</si>
  <si>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</si>
  <si>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</si>
  <si>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</si>
  <si>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t>名　　　　稱</t>
  </si>
  <si>
    <t>合    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</si>
  <si>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</si>
  <si>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</si>
  <si>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r>
      <t>中央政府擴大公共建設投資計畫特別決算（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</si>
  <si>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</si>
  <si>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r>
      <t>資計畫特別決算（</t>
    </r>
    <r>
      <rPr>
        <b/>
        <u val="single"/>
        <sz val="18"/>
        <rFont val="Times New Roman"/>
        <family val="1"/>
      </rPr>
      <t>96</t>
    </r>
    <r>
      <rPr>
        <b/>
        <u val="single"/>
        <sz val="18"/>
        <rFont val="新細明體"/>
        <family val="1"/>
      </rPr>
      <t>年度）</t>
    </r>
  </si>
  <si>
    <t>國際藝術及流行音樂中心－台灣歷史文化風貌保存</t>
  </si>
  <si>
    <t>台灣南北客家文化中心規劃興建</t>
  </si>
  <si>
    <t>高等教育</t>
  </si>
  <si>
    <t>鐵公路重要交通工程</t>
  </si>
  <si>
    <t>國際藝術及流行音樂中心</t>
  </si>
  <si>
    <t xml:space="preserve">  99  年  度</t>
  </si>
  <si>
    <t>中  華  民  國  99  年  度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</si>
</sst>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</numFmts>
  <fonts count="49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12"/>
      <name val="新細明體"/>
      <family val="1"/>
    </font>
    <font>
      <sz val="9"/>
      <color indexed="12"/>
      <name val="Arial"/>
      <family val="2"/>
    </font>
    <font>
      <sz val="9"/>
      <color indexed="12"/>
      <name val="新細明體"/>
      <family val="1"/>
    </font>
    <font>
      <b/>
      <sz val="12"/>
      <color indexed="10"/>
      <name val="新細明體"/>
      <family val="1"/>
    </font>
    <font>
      <b/>
      <sz val="14"/>
      <color indexed="10"/>
      <name val="標楷體"/>
      <family val="4"/>
    </font>
    <font>
      <b/>
      <sz val="9"/>
      <color indexed="10"/>
      <name val="Arial"/>
      <family val="2"/>
    </font>
    <font>
      <b/>
      <sz val="9"/>
      <color indexed="10"/>
      <name val="新細明體"/>
      <family val="1"/>
    </font>
    <font>
      <b/>
      <sz val="14"/>
      <color indexed="12"/>
      <name val="標楷體"/>
      <family val="4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12"/>
      <name val="新細明體"/>
      <family val="1"/>
    </font>
    <font>
      <sz val="10"/>
      <color indexed="12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180" fontId="13" fillId="0" borderId="11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2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16" xfId="15" applyNumberFormat="1" applyFont="1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17" xfId="0" applyFont="1" applyBorder="1" applyAlignment="1">
      <alignment horizontal="center"/>
    </xf>
    <xf numFmtId="49" fontId="26" fillId="0" borderId="17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5" xfId="0" applyBorder="1" applyAlignment="1">
      <alignment/>
    </xf>
    <xf numFmtId="180" fontId="13" fillId="0" borderId="18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0" fontId="13" fillId="0" borderId="16" xfId="0" applyNumberFormat="1" applyFont="1" applyBorder="1" applyAlignment="1">
      <alignment horizontal="right" vertical="center"/>
    </xf>
    <xf numFmtId="180" fontId="14" fillId="0" borderId="15" xfId="0" applyNumberFormat="1" applyFont="1" applyBorder="1" applyAlignment="1">
      <alignment horizontal="right" vertical="center"/>
    </xf>
    <xf numFmtId="180" fontId="13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6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wrapText="1"/>
    </xf>
    <xf numFmtId="180" fontId="13" fillId="0" borderId="3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49" fontId="24" fillId="0" borderId="1" xfId="15" applyNumberFormat="1" applyFont="1" applyBorder="1" applyAlignment="1">
      <alignment horizontal="left" vertical="top" wrapText="1"/>
    </xf>
    <xf numFmtId="180" fontId="14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vertical="top"/>
    </xf>
    <xf numFmtId="180" fontId="14" fillId="0" borderId="3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49" fontId="27" fillId="2" borderId="1" xfId="15" applyNumberFormat="1" applyFont="1" applyFill="1" applyBorder="1" applyAlignment="1">
      <alignment horizontal="left" vertical="top" wrapText="1"/>
    </xf>
    <xf numFmtId="180" fontId="28" fillId="2" borderId="3" xfId="0" applyNumberFormat="1" applyFont="1" applyFill="1" applyBorder="1" applyAlignment="1">
      <alignment horizontal="right" vertical="top"/>
    </xf>
    <xf numFmtId="0" fontId="29" fillId="2" borderId="0" xfId="0" applyFont="1" applyFill="1" applyAlignment="1">
      <alignment vertical="top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3" fontId="13" fillId="0" borderId="3" xfId="0" applyNumberFormat="1" applyFont="1" applyFill="1" applyBorder="1" applyAlignment="1">
      <alignment horizontal="right" vertical="center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49" fontId="25" fillId="0" borderId="1" xfId="15" applyNumberFormat="1" applyFont="1" applyFill="1" applyBorder="1" applyAlignment="1">
      <alignment horizontal="left" vertical="top" wrapText="1"/>
    </xf>
    <xf numFmtId="180" fontId="13" fillId="0" borderId="3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27" fillId="2" borderId="3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/>
    </xf>
    <xf numFmtId="180" fontId="29" fillId="2" borderId="3" xfId="0" applyNumberFormat="1" applyFont="1" applyFill="1" applyBorder="1" applyAlignment="1">
      <alignment horizontal="right" vertical="top"/>
    </xf>
    <xf numFmtId="0" fontId="30" fillId="3" borderId="0" xfId="0" applyFont="1" applyFill="1" applyAlignment="1">
      <alignment vertical="top"/>
    </xf>
    <xf numFmtId="49" fontId="31" fillId="3" borderId="1" xfId="15" applyNumberFormat="1" applyFont="1" applyFill="1" applyBorder="1" applyAlignment="1">
      <alignment horizontal="left" vertical="top" wrapText="1"/>
    </xf>
    <xf numFmtId="49" fontId="30" fillId="4" borderId="1" xfId="15" applyNumberFormat="1" applyFont="1" applyFill="1" applyBorder="1" applyAlignment="1">
      <alignment horizontal="left" vertical="top" wrapText="1"/>
    </xf>
    <xf numFmtId="180" fontId="32" fillId="4" borderId="3" xfId="0" applyNumberFormat="1" applyFont="1" applyFill="1" applyBorder="1" applyAlignment="1">
      <alignment horizontal="right" vertical="top"/>
    </xf>
    <xf numFmtId="0" fontId="33" fillId="4" borderId="0" xfId="0" applyFont="1" applyFill="1" applyAlignment="1">
      <alignment vertical="top"/>
    </xf>
    <xf numFmtId="49" fontId="30" fillId="5" borderId="1" xfId="15" applyNumberFormat="1" applyFont="1" applyFill="1" applyBorder="1" applyAlignment="1">
      <alignment horizontal="left" vertical="top" wrapText="1"/>
    </xf>
    <xf numFmtId="180" fontId="32" fillId="5" borderId="3" xfId="0" applyNumberFormat="1" applyFont="1" applyFill="1" applyBorder="1" applyAlignment="1">
      <alignment horizontal="right" vertical="top"/>
    </xf>
    <xf numFmtId="0" fontId="33" fillId="5" borderId="0" xfId="0" applyFont="1" applyFill="1" applyAlignment="1">
      <alignment vertical="top"/>
    </xf>
    <xf numFmtId="0" fontId="0" fillId="0" borderId="3" xfId="0" applyFont="1" applyFill="1" applyBorder="1" applyAlignment="1">
      <alignment horizontal="center" vertical="top"/>
    </xf>
    <xf numFmtId="0" fontId="27" fillId="3" borderId="0" xfId="0" applyFont="1" applyFill="1" applyAlignment="1">
      <alignment vertical="top"/>
    </xf>
    <xf numFmtId="49" fontId="34" fillId="3" borderId="1" xfId="15" applyNumberFormat="1" applyFont="1" applyFill="1" applyBorder="1" applyAlignment="1">
      <alignment horizontal="left" vertical="top" wrapText="1"/>
    </xf>
    <xf numFmtId="0" fontId="35" fillId="3" borderId="0" xfId="0" applyFont="1" applyFill="1" applyAlignment="1">
      <alignment vertical="top"/>
    </xf>
    <xf numFmtId="49" fontId="27" fillId="4" borderId="1" xfId="15" applyNumberFormat="1" applyFont="1" applyFill="1" applyBorder="1" applyAlignment="1">
      <alignment horizontal="left" vertical="top" wrapText="1"/>
    </xf>
    <xf numFmtId="180" fontId="28" fillId="4" borderId="3" xfId="0" applyNumberFormat="1" applyFont="1" applyFill="1" applyBorder="1" applyAlignment="1">
      <alignment horizontal="right" vertical="top"/>
    </xf>
    <xf numFmtId="0" fontId="29" fillId="4" borderId="0" xfId="0" applyFont="1" applyFill="1" applyAlignment="1">
      <alignment vertical="top"/>
    </xf>
    <xf numFmtId="49" fontId="27" fillId="5" borderId="1" xfId="15" applyNumberFormat="1" applyFont="1" applyFill="1" applyBorder="1" applyAlignment="1">
      <alignment horizontal="left" vertical="top" wrapText="1"/>
    </xf>
    <xf numFmtId="180" fontId="28" fillId="5" borderId="3" xfId="0" applyNumberFormat="1" applyFont="1" applyFill="1" applyBorder="1" applyAlignment="1">
      <alignment horizontal="right" vertical="top"/>
    </xf>
    <xf numFmtId="0" fontId="29" fillId="5" borderId="0" xfId="0" applyFont="1" applyFill="1" applyAlignment="1">
      <alignment vertical="top"/>
    </xf>
    <xf numFmtId="49" fontId="27" fillId="6" borderId="1" xfId="15" applyNumberFormat="1" applyFont="1" applyFill="1" applyBorder="1" applyAlignment="1">
      <alignment horizontal="left" vertical="top" wrapText="1"/>
    </xf>
    <xf numFmtId="180" fontId="28" fillId="6" borderId="3" xfId="0" applyNumberFormat="1" applyFont="1" applyFill="1" applyBorder="1" applyAlignment="1">
      <alignment horizontal="right" vertical="top"/>
    </xf>
    <xf numFmtId="0" fontId="29" fillId="6" borderId="0" xfId="0" applyFont="1" applyFill="1" applyAlignment="1">
      <alignment vertical="top"/>
    </xf>
    <xf numFmtId="0" fontId="27" fillId="3" borderId="3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/>
    </xf>
    <xf numFmtId="49" fontId="36" fillId="3" borderId="1" xfId="15" applyNumberFormat="1" applyFont="1" applyFill="1" applyBorder="1" applyAlignment="1">
      <alignment horizontal="left" vertical="top" wrapText="1"/>
    </xf>
    <xf numFmtId="0" fontId="27" fillId="4" borderId="3" xfId="0" applyFont="1" applyFill="1" applyBorder="1" applyAlignment="1">
      <alignment horizontal="center" vertical="top"/>
    </xf>
    <xf numFmtId="0" fontId="27" fillId="4" borderId="1" xfId="0" applyFont="1" applyFill="1" applyBorder="1" applyAlignment="1">
      <alignment horizontal="center" vertical="top"/>
    </xf>
    <xf numFmtId="180" fontId="29" fillId="4" borderId="3" xfId="0" applyNumberFormat="1" applyFont="1" applyFill="1" applyBorder="1" applyAlignment="1">
      <alignment horizontal="right" vertical="top"/>
    </xf>
    <xf numFmtId="0" fontId="27" fillId="5" borderId="3" xfId="0" applyFont="1" applyFill="1" applyBorder="1" applyAlignment="1">
      <alignment horizontal="center" vertical="top"/>
    </xf>
    <xf numFmtId="0" fontId="27" fillId="5" borderId="1" xfId="0" applyFont="1" applyFill="1" applyBorder="1" applyAlignment="1">
      <alignment horizontal="center" vertical="top"/>
    </xf>
    <xf numFmtId="180" fontId="29" fillId="5" borderId="3" xfId="0" applyNumberFormat="1" applyFont="1" applyFill="1" applyBorder="1" applyAlignment="1">
      <alignment horizontal="right" vertical="top"/>
    </xf>
    <xf numFmtId="0" fontId="27" fillId="6" borderId="3" xfId="0" applyFont="1" applyFill="1" applyBorder="1" applyAlignment="1">
      <alignment horizontal="center" vertical="top"/>
    </xf>
    <xf numFmtId="0" fontId="27" fillId="6" borderId="1" xfId="0" applyFont="1" applyFill="1" applyBorder="1" applyAlignment="1">
      <alignment horizontal="center" vertical="top"/>
    </xf>
    <xf numFmtId="180" fontId="29" fillId="6" borderId="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9" fillId="6" borderId="0" xfId="0" applyFont="1" applyFill="1" applyBorder="1" applyAlignment="1">
      <alignment vertical="top"/>
    </xf>
    <xf numFmtId="0" fontId="29" fillId="2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3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4" borderId="3" xfId="0" applyFont="1" applyFill="1" applyBorder="1" applyAlignment="1">
      <alignment horizontal="center" vertical="top"/>
    </xf>
    <xf numFmtId="0" fontId="30" fillId="5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3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1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4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49" fontId="40" fillId="0" borderId="1" xfId="15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0" fillId="3" borderId="3" xfId="0" applyFont="1" applyFill="1" applyBorder="1" applyAlignment="1">
      <alignment horizontal="center" vertical="top"/>
    </xf>
    <xf numFmtId="0" fontId="30" fillId="3" borderId="1" xfId="0" applyFont="1" applyFill="1" applyBorder="1" applyAlignment="1">
      <alignment horizontal="center" vertical="top"/>
    </xf>
    <xf numFmtId="0" fontId="30" fillId="4" borderId="1" xfId="0" applyFont="1" applyFill="1" applyBorder="1" applyAlignment="1">
      <alignment horizontal="center" vertical="top"/>
    </xf>
    <xf numFmtId="0" fontId="30" fillId="5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178" fontId="2" fillId="0" borderId="0" xfId="0" applyNumberFormat="1" applyFont="1" applyAlignment="1">
      <alignment vertical="center"/>
    </xf>
    <xf numFmtId="180" fontId="42" fillId="0" borderId="1" xfId="0" applyNumberFormat="1" applyFont="1" applyBorder="1" applyAlignment="1">
      <alignment horizontal="right" vertical="center"/>
    </xf>
    <xf numFmtId="178" fontId="42" fillId="0" borderId="1" xfId="0" applyNumberFormat="1" applyFont="1" applyBorder="1" applyAlignment="1">
      <alignment horizontal="right" vertical="center"/>
    </xf>
    <xf numFmtId="178" fontId="42" fillId="0" borderId="2" xfId="0" applyNumberFormat="1" applyFont="1" applyBorder="1" applyAlignment="1">
      <alignment horizontal="right" vertical="center"/>
    </xf>
    <xf numFmtId="180" fontId="42" fillId="0" borderId="1" xfId="0" applyNumberFormat="1" applyFont="1" applyFill="1" applyBorder="1" applyAlignment="1">
      <alignment horizontal="right" vertical="center"/>
    </xf>
    <xf numFmtId="180" fontId="42" fillId="0" borderId="14" xfId="0" applyNumberFormat="1" applyFont="1" applyFill="1" applyBorder="1" applyAlignment="1">
      <alignment horizontal="right" vertical="center"/>
    </xf>
    <xf numFmtId="180" fontId="42" fillId="0" borderId="13" xfId="0" applyNumberFormat="1" applyFont="1" applyFill="1" applyBorder="1" applyAlignment="1">
      <alignment horizontal="right" vertical="center"/>
    </xf>
    <xf numFmtId="191" fontId="42" fillId="0" borderId="1" xfId="0" applyNumberFormat="1" applyFont="1" applyFill="1" applyBorder="1" applyAlignment="1">
      <alignment horizontal="right" vertical="center"/>
    </xf>
    <xf numFmtId="180" fontId="42" fillId="0" borderId="11" xfId="0" applyNumberFormat="1" applyFont="1" applyFill="1" applyBorder="1" applyAlignment="1">
      <alignment horizontal="right" vertical="center"/>
    </xf>
    <xf numFmtId="180" fontId="42" fillId="0" borderId="3" xfId="0" applyNumberFormat="1" applyFont="1" applyFill="1" applyBorder="1" applyAlignment="1">
      <alignment horizontal="right" vertical="center"/>
    </xf>
    <xf numFmtId="180" fontId="42" fillId="0" borderId="2" xfId="0" applyNumberFormat="1" applyFont="1" applyFill="1" applyBorder="1" applyAlignment="1">
      <alignment horizontal="right" vertical="center"/>
    </xf>
    <xf numFmtId="180" fontId="42" fillId="0" borderId="14" xfId="0" applyNumberFormat="1" applyFont="1" applyBorder="1" applyAlignment="1">
      <alignment horizontal="right" vertical="center"/>
    </xf>
    <xf numFmtId="180" fontId="42" fillId="0" borderId="13" xfId="0" applyNumberFormat="1" applyFont="1" applyBorder="1" applyAlignment="1">
      <alignment horizontal="right" vertical="center"/>
    </xf>
    <xf numFmtId="191" fontId="42" fillId="0" borderId="1" xfId="0" applyNumberFormat="1" applyFont="1" applyBorder="1" applyAlignment="1">
      <alignment horizontal="right" vertical="center"/>
    </xf>
    <xf numFmtId="180" fontId="42" fillId="0" borderId="11" xfId="0" applyNumberFormat="1" applyFont="1" applyBorder="1" applyAlignment="1">
      <alignment horizontal="right" vertical="center"/>
    </xf>
    <xf numFmtId="180" fontId="43" fillId="3" borderId="1" xfId="0" applyNumberFormat="1" applyFont="1" applyFill="1" applyBorder="1" applyAlignment="1">
      <alignment horizontal="right" vertical="top"/>
    </xf>
    <xf numFmtId="180" fontId="43" fillId="3" borderId="3" xfId="0" applyNumberFormat="1" applyFont="1" applyFill="1" applyBorder="1" applyAlignment="1">
      <alignment horizontal="right" vertical="top"/>
    </xf>
    <xf numFmtId="180" fontId="43" fillId="3" borderId="2" xfId="0" applyNumberFormat="1" applyFont="1" applyFill="1" applyBorder="1" applyAlignment="1">
      <alignment horizontal="right" vertical="top"/>
    </xf>
    <xf numFmtId="180" fontId="43" fillId="4" borderId="1" xfId="0" applyNumberFormat="1" applyFont="1" applyFill="1" applyBorder="1" applyAlignment="1">
      <alignment horizontal="right" vertical="top"/>
    </xf>
    <xf numFmtId="180" fontId="43" fillId="4" borderId="3" xfId="0" applyNumberFormat="1" applyFont="1" applyFill="1" applyBorder="1" applyAlignment="1">
      <alignment horizontal="right" vertical="top"/>
    </xf>
    <xf numFmtId="180" fontId="43" fillId="4" borderId="2" xfId="0" applyNumberFormat="1" applyFont="1" applyFill="1" applyBorder="1" applyAlignment="1">
      <alignment horizontal="right" vertical="top"/>
    </xf>
    <xf numFmtId="180" fontId="43" fillId="5" borderId="1" xfId="0" applyNumberFormat="1" applyFont="1" applyFill="1" applyBorder="1" applyAlignment="1">
      <alignment horizontal="right" vertical="top"/>
    </xf>
    <xf numFmtId="180" fontId="43" fillId="5" borderId="3" xfId="0" applyNumberFormat="1" applyFont="1" applyFill="1" applyBorder="1" applyAlignment="1">
      <alignment horizontal="right" vertical="top"/>
    </xf>
    <xf numFmtId="180" fontId="43" fillId="5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Fill="1" applyBorder="1" applyAlignment="1">
      <alignment horizontal="right" vertical="top"/>
    </xf>
    <xf numFmtId="180" fontId="42" fillId="0" borderId="3" xfId="0" applyNumberFormat="1" applyFont="1" applyFill="1" applyBorder="1" applyAlignment="1">
      <alignment horizontal="right" vertical="top"/>
    </xf>
    <xf numFmtId="191" fontId="42" fillId="0" borderId="1" xfId="0" applyNumberFormat="1" applyFont="1" applyFill="1" applyBorder="1" applyAlignment="1">
      <alignment horizontal="right" vertical="top"/>
    </xf>
    <xf numFmtId="180" fontId="42" fillId="0" borderId="2" xfId="0" applyNumberFormat="1" applyFont="1" applyFill="1" applyBorder="1" applyAlignment="1">
      <alignment horizontal="right" vertical="top"/>
    </xf>
    <xf numFmtId="180" fontId="44" fillId="3" borderId="1" xfId="0" applyNumberFormat="1" applyFont="1" applyFill="1" applyBorder="1" applyAlignment="1">
      <alignment horizontal="right" vertical="top"/>
    </xf>
    <xf numFmtId="180" fontId="44" fillId="3" borderId="3" xfId="0" applyNumberFormat="1" applyFont="1" applyFill="1" applyBorder="1" applyAlignment="1">
      <alignment horizontal="right" vertical="top"/>
    </xf>
    <xf numFmtId="180" fontId="44" fillId="3" borderId="2" xfId="0" applyNumberFormat="1" applyFont="1" applyFill="1" applyBorder="1" applyAlignment="1">
      <alignment horizontal="right" vertical="top"/>
    </xf>
    <xf numFmtId="180" fontId="45" fillId="4" borderId="1" xfId="0" applyNumberFormat="1" applyFont="1" applyFill="1" applyBorder="1" applyAlignment="1">
      <alignment horizontal="right" vertical="top"/>
    </xf>
    <xf numFmtId="180" fontId="45" fillId="4" borderId="3" xfId="0" applyNumberFormat="1" applyFont="1" applyFill="1" applyBorder="1" applyAlignment="1">
      <alignment horizontal="right" vertical="top"/>
    </xf>
    <xf numFmtId="180" fontId="45" fillId="4" borderId="2" xfId="0" applyNumberFormat="1" applyFont="1" applyFill="1" applyBorder="1" applyAlignment="1">
      <alignment horizontal="right" vertical="top"/>
    </xf>
    <xf numFmtId="180" fontId="45" fillId="5" borderId="1" xfId="0" applyNumberFormat="1" applyFont="1" applyFill="1" applyBorder="1" applyAlignment="1">
      <alignment horizontal="right" vertical="top"/>
    </xf>
    <xf numFmtId="180" fontId="45" fillId="5" borderId="3" xfId="0" applyNumberFormat="1" applyFont="1" applyFill="1" applyBorder="1" applyAlignment="1">
      <alignment horizontal="right" vertical="top"/>
    </xf>
    <xf numFmtId="180" fontId="45" fillId="5" borderId="2" xfId="0" applyNumberFormat="1" applyFont="1" applyFill="1" applyBorder="1" applyAlignment="1">
      <alignment horizontal="right" vertical="top"/>
    </xf>
    <xf numFmtId="180" fontId="42" fillId="0" borderId="1" xfId="0" applyNumberFormat="1" applyFont="1" applyBorder="1" applyAlignment="1">
      <alignment horizontal="right" vertical="top"/>
    </xf>
    <xf numFmtId="180" fontId="42" fillId="0" borderId="3" xfId="0" applyNumberFormat="1" applyFont="1" applyBorder="1" applyAlignment="1">
      <alignment horizontal="right" vertical="top"/>
    </xf>
    <xf numFmtId="191" fontId="42" fillId="0" borderId="1" xfId="0" applyNumberFormat="1" applyFont="1" applyBorder="1" applyAlignment="1">
      <alignment horizontal="right" vertical="top"/>
    </xf>
    <xf numFmtId="180" fontId="42" fillId="0" borderId="2" xfId="0" applyNumberFormat="1" applyFont="1" applyBorder="1" applyAlignment="1">
      <alignment horizontal="right" vertical="top"/>
    </xf>
    <xf numFmtId="180" fontId="46" fillId="0" borderId="1" xfId="0" applyNumberFormat="1" applyFont="1" applyBorder="1" applyAlignment="1">
      <alignment horizontal="right" vertical="top"/>
    </xf>
    <xf numFmtId="180" fontId="46" fillId="0" borderId="3" xfId="0" applyNumberFormat="1" applyFont="1" applyBorder="1" applyAlignment="1">
      <alignment horizontal="right" vertical="top"/>
    </xf>
    <xf numFmtId="191" fontId="46" fillId="0" borderId="1" xfId="0" applyNumberFormat="1" applyFont="1" applyBorder="1" applyAlignment="1">
      <alignment horizontal="right" vertical="top"/>
    </xf>
    <xf numFmtId="180" fontId="46" fillId="0" borderId="2" xfId="0" applyNumberFormat="1" applyFont="1" applyBorder="1" applyAlignment="1">
      <alignment horizontal="right" vertical="top"/>
    </xf>
    <xf numFmtId="180" fontId="46" fillId="0" borderId="1" xfId="0" applyNumberFormat="1" applyFont="1" applyFill="1" applyBorder="1" applyAlignment="1">
      <alignment horizontal="right" vertical="top"/>
    </xf>
    <xf numFmtId="180" fontId="46" fillId="0" borderId="3" xfId="0" applyNumberFormat="1" applyFont="1" applyFill="1" applyBorder="1" applyAlignment="1">
      <alignment horizontal="right" vertical="top"/>
    </xf>
    <xf numFmtId="191" fontId="46" fillId="0" borderId="1" xfId="0" applyNumberFormat="1" applyFont="1" applyFill="1" applyBorder="1" applyAlignment="1">
      <alignment horizontal="right" vertical="top"/>
    </xf>
    <xf numFmtId="180" fontId="46" fillId="0" borderId="2" xfId="0" applyNumberFormat="1" applyFont="1" applyFill="1" applyBorder="1" applyAlignment="1">
      <alignment horizontal="right" vertical="top"/>
    </xf>
    <xf numFmtId="180" fontId="45" fillId="6" borderId="1" xfId="0" applyNumberFormat="1" applyFont="1" applyFill="1" applyBorder="1" applyAlignment="1">
      <alignment horizontal="right" vertical="top"/>
    </xf>
    <xf numFmtId="180" fontId="45" fillId="6" borderId="3" xfId="0" applyNumberFormat="1" applyFont="1" applyFill="1" applyBorder="1" applyAlignment="1">
      <alignment horizontal="right" vertical="top"/>
    </xf>
    <xf numFmtId="180" fontId="45" fillId="6" borderId="2" xfId="0" applyNumberFormat="1" applyFont="1" applyFill="1" applyBorder="1" applyAlignment="1">
      <alignment horizontal="right" vertical="top"/>
    </xf>
    <xf numFmtId="180" fontId="45" fillId="2" borderId="1" xfId="0" applyNumberFormat="1" applyFont="1" applyFill="1" applyBorder="1" applyAlignment="1">
      <alignment horizontal="right" vertical="top"/>
    </xf>
    <xf numFmtId="180" fontId="45" fillId="2" borderId="3" xfId="0" applyNumberFormat="1" applyFont="1" applyFill="1" applyBorder="1" applyAlignment="1">
      <alignment horizontal="right" vertical="top"/>
    </xf>
    <xf numFmtId="180" fontId="45" fillId="2" borderId="2" xfId="0" applyNumberFormat="1" applyFont="1" applyFill="1" applyBorder="1" applyAlignment="1">
      <alignment horizontal="right" vertical="top"/>
    </xf>
    <xf numFmtId="180" fontId="47" fillId="3" borderId="1" xfId="0" applyNumberFormat="1" applyFont="1" applyFill="1" applyBorder="1" applyAlignment="1">
      <alignment horizontal="right" vertical="top"/>
    </xf>
    <xf numFmtId="180" fontId="47" fillId="3" borderId="3" xfId="0" applyNumberFormat="1" applyFont="1" applyFill="1" applyBorder="1" applyAlignment="1">
      <alignment horizontal="right" vertical="top"/>
    </xf>
    <xf numFmtId="180" fontId="47" fillId="3" borderId="2" xfId="0" applyNumberFormat="1" applyFont="1" applyFill="1" applyBorder="1" applyAlignment="1">
      <alignment horizontal="right" vertical="top"/>
    </xf>
    <xf numFmtId="180" fontId="48" fillId="4" borderId="1" xfId="0" applyNumberFormat="1" applyFont="1" applyFill="1" applyBorder="1" applyAlignment="1">
      <alignment horizontal="right" vertical="top"/>
    </xf>
    <xf numFmtId="180" fontId="48" fillId="4" borderId="3" xfId="0" applyNumberFormat="1" applyFont="1" applyFill="1" applyBorder="1" applyAlignment="1">
      <alignment horizontal="right" vertical="top"/>
    </xf>
    <xf numFmtId="180" fontId="48" fillId="4" borderId="2" xfId="0" applyNumberFormat="1" applyFont="1" applyFill="1" applyBorder="1" applyAlignment="1">
      <alignment horizontal="right" vertical="top"/>
    </xf>
    <xf numFmtId="180" fontId="48" fillId="5" borderId="1" xfId="0" applyNumberFormat="1" applyFont="1" applyFill="1" applyBorder="1" applyAlignment="1">
      <alignment horizontal="right" vertical="top"/>
    </xf>
    <xf numFmtId="180" fontId="48" fillId="5" borderId="3" xfId="0" applyNumberFormat="1" applyFont="1" applyFill="1" applyBorder="1" applyAlignment="1">
      <alignment horizontal="right" vertical="top"/>
    </xf>
    <xf numFmtId="180" fontId="48" fillId="5" borderId="2" xfId="0" applyNumberFormat="1" applyFont="1" applyFill="1" applyBorder="1" applyAlignment="1">
      <alignment horizontal="right" vertical="top"/>
    </xf>
    <xf numFmtId="180" fontId="48" fillId="6" borderId="1" xfId="0" applyNumberFormat="1" applyFont="1" applyFill="1" applyBorder="1" applyAlignment="1">
      <alignment horizontal="right" vertical="top"/>
    </xf>
    <xf numFmtId="180" fontId="48" fillId="6" borderId="3" xfId="0" applyNumberFormat="1" applyFont="1" applyFill="1" applyBorder="1" applyAlignment="1">
      <alignment horizontal="right" vertical="top"/>
    </xf>
    <xf numFmtId="180" fontId="48" fillId="6" borderId="2" xfId="0" applyNumberFormat="1" applyFont="1" applyFill="1" applyBorder="1" applyAlignment="1">
      <alignment horizontal="right" vertical="top"/>
    </xf>
    <xf numFmtId="180" fontId="48" fillId="2" borderId="1" xfId="0" applyNumberFormat="1" applyFont="1" applyFill="1" applyBorder="1" applyAlignment="1">
      <alignment horizontal="right" vertical="top"/>
    </xf>
    <xf numFmtId="180" fontId="48" fillId="2" borderId="3" xfId="0" applyNumberFormat="1" applyFont="1" applyFill="1" applyBorder="1" applyAlignment="1">
      <alignment horizontal="right" vertical="top"/>
    </xf>
    <xf numFmtId="180" fontId="48" fillId="2" borderId="2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49" fontId="0" fillId="0" borderId="1" xfId="15" applyNumberFormat="1" applyFont="1" applyBorder="1" applyAlignment="1">
      <alignment horizontal="left" vertical="top" wrapText="1" indent="1"/>
    </xf>
    <xf numFmtId="49" fontId="0" fillId="0" borderId="1" xfId="15" applyNumberFormat="1" applyFont="1" applyFill="1" applyBorder="1" applyAlignment="1">
      <alignment horizontal="left" vertical="top" wrapText="1" indent="2"/>
    </xf>
    <xf numFmtId="49" fontId="27" fillId="6" borderId="1" xfId="15" applyNumberFormat="1" applyFont="1" applyFill="1" applyBorder="1" applyAlignment="1">
      <alignment horizontal="left" vertical="top" wrapText="1" indent="2"/>
    </xf>
    <xf numFmtId="49" fontId="27" fillId="2" borderId="1" xfId="15" applyNumberFormat="1" applyFont="1" applyFill="1" applyBorder="1" applyAlignment="1">
      <alignment horizontal="left" vertical="top" wrapText="1" indent="2"/>
    </xf>
    <xf numFmtId="0" fontId="0" fillId="0" borderId="4" xfId="0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/>
    </xf>
    <xf numFmtId="49" fontId="0" fillId="0" borderId="5" xfId="15" applyNumberFormat="1" applyFont="1" applyBorder="1" applyAlignment="1">
      <alignment horizontal="left" vertical="top" wrapText="1" indent="1"/>
    </xf>
    <xf numFmtId="180" fontId="46" fillId="0" borderId="5" xfId="0" applyNumberFormat="1" applyFont="1" applyFill="1" applyBorder="1" applyAlignment="1">
      <alignment horizontal="right" vertical="top"/>
    </xf>
    <xf numFmtId="180" fontId="46" fillId="0" borderId="7" xfId="0" applyNumberFormat="1" applyFont="1" applyFill="1" applyBorder="1" applyAlignment="1">
      <alignment horizontal="right" vertical="top"/>
    </xf>
    <xf numFmtId="191" fontId="46" fillId="0" borderId="5" xfId="0" applyNumberFormat="1" applyFont="1" applyFill="1" applyBorder="1" applyAlignment="1">
      <alignment horizontal="right" vertical="top"/>
    </xf>
    <xf numFmtId="180" fontId="46" fillId="0" borderId="6" xfId="0" applyNumberFormat="1" applyFont="1" applyFill="1" applyBorder="1" applyAlignment="1">
      <alignment horizontal="right" vertical="top"/>
    </xf>
    <xf numFmtId="0" fontId="27" fillId="0" borderId="3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49" fontId="27" fillId="0" borderId="1" xfId="15" applyNumberFormat="1" applyFont="1" applyFill="1" applyBorder="1" applyAlignment="1">
      <alignment horizontal="left" vertical="top" wrapText="1"/>
    </xf>
    <xf numFmtId="180" fontId="48" fillId="0" borderId="1" xfId="0" applyNumberFormat="1" applyFont="1" applyFill="1" applyBorder="1" applyAlignment="1">
      <alignment horizontal="right" vertical="top"/>
    </xf>
    <xf numFmtId="180" fontId="48" fillId="0" borderId="3" xfId="0" applyNumberFormat="1" applyFont="1" applyFill="1" applyBorder="1" applyAlignment="1">
      <alignment horizontal="right" vertical="top"/>
    </xf>
    <xf numFmtId="180" fontId="48" fillId="0" borderId="2" xfId="0" applyNumberFormat="1" applyFont="1" applyFill="1" applyBorder="1" applyAlignment="1">
      <alignment horizontal="right" vertical="top"/>
    </xf>
    <xf numFmtId="180" fontId="29" fillId="0" borderId="0" xfId="0" applyNumberFormat="1" applyFont="1" applyFill="1" applyBorder="1" applyAlignment="1">
      <alignment horizontal="right" vertical="top"/>
    </xf>
    <xf numFmtId="0" fontId="29" fillId="0" borderId="0" xfId="0" applyFont="1" applyFill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4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23" fillId="0" borderId="12" xfId="0" applyNumberFormat="1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 wrapText="1"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I8" sqref="I8"/>
    </sheetView>
  </sheetViews>
  <sheetFormatPr defaultColWidth="9.00390625" defaultRowHeight="16.5"/>
  <cols>
    <col min="1" max="1" width="3.75390625" style="233" customWidth="1"/>
    <col min="2" max="5" width="2.625" style="233" customWidth="1"/>
    <col min="6" max="6" width="6.125" style="234" customWidth="1"/>
    <col min="7" max="10" width="16.625" style="0" customWidth="1"/>
    <col min="12" max="12" width="11.625" style="0" bestFit="1" customWidth="1"/>
  </cols>
  <sheetData>
    <row r="1" spans="1:10" s="10" customFormat="1" ht="20.25" customHeight="1">
      <c r="A1" s="370" t="s">
        <v>8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s="8" customFormat="1" ht="25.5" customHeight="1">
      <c r="A2" s="370" t="s">
        <v>146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0" s="8" customFormat="1" ht="25.5" customHeight="1">
      <c r="A3" s="370" t="s">
        <v>6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0" s="3" customFormat="1" ht="16.5" customHeight="1" thickBot="1">
      <c r="A4" s="37"/>
      <c r="B4" s="37"/>
      <c r="C4" s="37"/>
      <c r="D4" s="37"/>
      <c r="E4" s="38"/>
      <c r="F4" s="37"/>
      <c r="G4" s="4"/>
      <c r="H4" s="5" t="s">
        <v>155</v>
      </c>
      <c r="I4" s="6" t="s">
        <v>5</v>
      </c>
      <c r="J4" s="5" t="s">
        <v>1</v>
      </c>
    </row>
    <row r="5" spans="1:10" ht="24" customHeight="1">
      <c r="A5" s="373" t="s">
        <v>0</v>
      </c>
      <c r="B5" s="379" t="s">
        <v>144</v>
      </c>
      <c r="C5" s="380"/>
      <c r="D5" s="380"/>
      <c r="E5" s="380"/>
      <c r="F5" s="381"/>
      <c r="G5" s="371" t="s">
        <v>2</v>
      </c>
      <c r="H5" s="375" t="s">
        <v>7</v>
      </c>
      <c r="I5" s="377" t="s">
        <v>3</v>
      </c>
      <c r="J5" s="371" t="s">
        <v>4</v>
      </c>
    </row>
    <row r="6" spans="1:10" ht="24" customHeight="1">
      <c r="A6" s="374"/>
      <c r="B6" s="382"/>
      <c r="C6" s="383"/>
      <c r="D6" s="383"/>
      <c r="E6" s="383"/>
      <c r="F6" s="384"/>
      <c r="G6" s="372"/>
      <c r="H6" s="376"/>
      <c r="I6" s="378"/>
      <c r="J6" s="372"/>
    </row>
    <row r="7" spans="1:10" s="27" customFormat="1" ht="11.25" customHeight="1">
      <c r="A7" s="228"/>
      <c r="B7" s="385"/>
      <c r="C7" s="368"/>
      <c r="D7" s="368"/>
      <c r="E7" s="368"/>
      <c r="F7" s="369"/>
      <c r="G7" s="21"/>
      <c r="H7" s="16"/>
      <c r="I7" s="21"/>
      <c r="J7" s="18"/>
    </row>
    <row r="8" spans="1:10" s="20" customFormat="1" ht="19.5" customHeight="1">
      <c r="A8" s="229">
        <v>96</v>
      </c>
      <c r="B8" s="386" t="s">
        <v>136</v>
      </c>
      <c r="C8" s="387"/>
      <c r="D8" s="387"/>
      <c r="E8" s="387"/>
      <c r="F8" s="369"/>
      <c r="G8" s="277">
        <v>2033143201</v>
      </c>
      <c r="H8" s="278">
        <v>509260074</v>
      </c>
      <c r="I8" s="278">
        <v>0</v>
      </c>
      <c r="J8" s="279">
        <f>G8-H8-I8</f>
        <v>1523883127</v>
      </c>
    </row>
    <row r="9" spans="1:10" s="20" customFormat="1" ht="19.5" customHeight="1">
      <c r="A9" s="235"/>
      <c r="B9" s="388"/>
      <c r="C9" s="389"/>
      <c r="D9" s="389"/>
      <c r="E9" s="389"/>
      <c r="F9" s="390"/>
      <c r="G9" s="21"/>
      <c r="H9" s="16"/>
      <c r="I9" s="16"/>
      <c r="J9" s="18"/>
    </row>
    <row r="10" spans="1:10" s="20" customFormat="1" ht="19.5" customHeight="1">
      <c r="A10" s="236"/>
      <c r="B10" s="391"/>
      <c r="C10" s="389"/>
      <c r="D10" s="389"/>
      <c r="E10" s="389"/>
      <c r="F10" s="390"/>
      <c r="G10" s="22"/>
      <c r="H10" s="17"/>
      <c r="I10" s="17"/>
      <c r="J10" s="19"/>
    </row>
    <row r="11" spans="1:12" s="20" customFormat="1" ht="19.5" customHeight="1">
      <c r="A11" s="236"/>
      <c r="B11" s="237"/>
      <c r="C11" s="238"/>
      <c r="D11" s="238"/>
      <c r="E11" s="238"/>
      <c r="F11" s="239"/>
      <c r="G11" s="29"/>
      <c r="H11" s="22"/>
      <c r="I11" s="17"/>
      <c r="J11" s="19"/>
      <c r="L11" s="276"/>
    </row>
    <row r="12" spans="1:10" s="20" customFormat="1" ht="19.5" customHeight="1">
      <c r="A12" s="236"/>
      <c r="B12" s="237"/>
      <c r="C12" s="238"/>
      <c r="D12" s="238"/>
      <c r="E12" s="238"/>
      <c r="F12" s="240"/>
      <c r="G12" s="29"/>
      <c r="H12" s="22"/>
      <c r="I12" s="17"/>
      <c r="J12" s="19"/>
    </row>
    <row r="13" spans="1:10" ht="19.5" customHeight="1">
      <c r="A13" s="231"/>
      <c r="B13" s="241"/>
      <c r="C13" s="242"/>
      <c r="D13" s="242"/>
      <c r="E13" s="242"/>
      <c r="F13" s="243"/>
      <c r="G13" s="30"/>
      <c r="H13" s="11"/>
      <c r="I13" s="11"/>
      <c r="J13" s="12"/>
    </row>
    <row r="14" spans="1:10" ht="19.5" customHeight="1">
      <c r="A14" s="231"/>
      <c r="B14" s="241"/>
      <c r="C14" s="242"/>
      <c r="D14" s="242"/>
      <c r="E14" s="242"/>
      <c r="F14" s="244"/>
      <c r="G14" s="30"/>
      <c r="H14" s="11"/>
      <c r="I14" s="11"/>
      <c r="J14" s="12"/>
    </row>
    <row r="15" spans="1:10" ht="19.5" customHeight="1">
      <c r="A15" s="231"/>
      <c r="B15" s="241"/>
      <c r="C15" s="242"/>
      <c r="D15" s="242"/>
      <c r="E15" s="242"/>
      <c r="F15" s="243"/>
      <c r="G15" s="30"/>
      <c r="H15" s="11"/>
      <c r="I15" s="11"/>
      <c r="J15" s="12"/>
    </row>
    <row r="16" spans="1:10" ht="19.5" customHeight="1">
      <c r="A16" s="231"/>
      <c r="B16" s="241"/>
      <c r="C16" s="242"/>
      <c r="D16" s="242"/>
      <c r="E16" s="242"/>
      <c r="F16" s="244"/>
      <c r="G16" s="30"/>
      <c r="H16" s="11"/>
      <c r="I16" s="11"/>
      <c r="J16" s="12"/>
    </row>
    <row r="17" spans="1:10" ht="19.5" customHeight="1">
      <c r="A17" s="231"/>
      <c r="B17" s="241"/>
      <c r="C17" s="242"/>
      <c r="D17" s="242"/>
      <c r="E17" s="242"/>
      <c r="F17" s="243"/>
      <c r="G17" s="30"/>
      <c r="H17" s="11"/>
      <c r="I17" s="11"/>
      <c r="J17" s="12"/>
    </row>
    <row r="18" spans="1:10" ht="19.5" customHeight="1">
      <c r="A18" s="231"/>
      <c r="B18" s="241"/>
      <c r="C18" s="242"/>
      <c r="D18" s="242"/>
      <c r="E18" s="242"/>
      <c r="F18" s="244"/>
      <c r="G18" s="30"/>
      <c r="H18" s="11"/>
      <c r="I18" s="11"/>
      <c r="J18" s="12"/>
    </row>
    <row r="19" spans="1:10" ht="19.5" customHeight="1">
      <c r="A19" s="231"/>
      <c r="B19" s="241"/>
      <c r="C19" s="242"/>
      <c r="D19" s="242"/>
      <c r="E19" s="242"/>
      <c r="F19" s="243"/>
      <c r="G19" s="30"/>
      <c r="H19" s="11"/>
      <c r="I19" s="11"/>
      <c r="J19" s="12"/>
    </row>
    <row r="20" spans="1:10" ht="19.5" customHeight="1">
      <c r="A20" s="231"/>
      <c r="B20" s="241"/>
      <c r="C20" s="242"/>
      <c r="D20" s="242"/>
      <c r="E20" s="242"/>
      <c r="F20" s="244"/>
      <c r="G20" s="30"/>
      <c r="H20" s="11"/>
      <c r="I20" s="11"/>
      <c r="J20" s="12"/>
    </row>
    <row r="21" spans="1:10" ht="19.5" customHeight="1">
      <c r="A21" s="231"/>
      <c r="B21" s="241"/>
      <c r="C21" s="242"/>
      <c r="D21" s="242"/>
      <c r="E21" s="242"/>
      <c r="F21" s="243"/>
      <c r="G21" s="30"/>
      <c r="H21" s="11"/>
      <c r="I21" s="11"/>
      <c r="J21" s="12"/>
    </row>
    <row r="22" spans="1:10" ht="19.5" customHeight="1">
      <c r="A22" s="231"/>
      <c r="B22" s="241"/>
      <c r="C22" s="242"/>
      <c r="D22" s="242"/>
      <c r="E22" s="242"/>
      <c r="F22" s="244"/>
      <c r="G22" s="30"/>
      <c r="H22" s="11"/>
      <c r="I22" s="11"/>
      <c r="J22" s="12"/>
    </row>
    <row r="23" spans="1:10" ht="19.5" customHeight="1">
      <c r="A23" s="231"/>
      <c r="B23" s="241"/>
      <c r="C23" s="242"/>
      <c r="D23" s="242"/>
      <c r="E23" s="242"/>
      <c r="F23" s="243"/>
      <c r="G23" s="30"/>
      <c r="H23" s="11"/>
      <c r="I23" s="11"/>
      <c r="J23" s="12"/>
    </row>
    <row r="24" spans="1:10" ht="19.5" customHeight="1">
      <c r="A24" s="231"/>
      <c r="B24" s="241"/>
      <c r="C24" s="242"/>
      <c r="D24" s="242"/>
      <c r="E24" s="242"/>
      <c r="F24" s="244"/>
      <c r="G24" s="30"/>
      <c r="H24" s="11"/>
      <c r="I24" s="11"/>
      <c r="J24" s="12"/>
    </row>
    <row r="25" spans="1:10" ht="19.5" customHeight="1">
      <c r="A25" s="231"/>
      <c r="B25" s="241"/>
      <c r="C25" s="242"/>
      <c r="D25" s="242"/>
      <c r="E25" s="242"/>
      <c r="F25" s="243"/>
      <c r="G25" s="30"/>
      <c r="H25" s="11"/>
      <c r="I25" s="11"/>
      <c r="J25" s="12"/>
    </row>
    <row r="26" spans="1:10" ht="19.5" customHeight="1">
      <c r="A26" s="231"/>
      <c r="B26" s="241"/>
      <c r="C26" s="242"/>
      <c r="D26" s="242"/>
      <c r="E26" s="242"/>
      <c r="F26" s="244"/>
      <c r="G26" s="30"/>
      <c r="H26" s="11"/>
      <c r="I26" s="11"/>
      <c r="J26" s="12"/>
    </row>
    <row r="27" spans="1:10" ht="19.5" customHeight="1">
      <c r="A27" s="231"/>
      <c r="B27" s="241"/>
      <c r="C27" s="242"/>
      <c r="D27" s="242"/>
      <c r="E27" s="242"/>
      <c r="F27" s="243"/>
      <c r="G27" s="30"/>
      <c r="H27" s="11"/>
      <c r="I27" s="11"/>
      <c r="J27" s="12"/>
    </row>
    <row r="28" spans="1:10" ht="19.5" customHeight="1">
      <c r="A28" s="231"/>
      <c r="B28" s="241"/>
      <c r="C28" s="242"/>
      <c r="D28" s="242"/>
      <c r="E28" s="242"/>
      <c r="F28" s="245"/>
      <c r="G28" s="31"/>
      <c r="H28" s="13"/>
      <c r="I28" s="13"/>
      <c r="J28" s="14"/>
    </row>
    <row r="29" spans="1:10" ht="19.5" customHeight="1">
      <c r="A29" s="222"/>
      <c r="B29" s="246"/>
      <c r="C29" s="211"/>
      <c r="D29" s="211"/>
      <c r="E29" s="211"/>
      <c r="F29" s="243"/>
      <c r="G29" s="30"/>
      <c r="H29" s="11"/>
      <c r="I29" s="11"/>
      <c r="J29" s="12"/>
    </row>
    <row r="30" spans="1:10" ht="19.5" customHeight="1">
      <c r="A30" s="231"/>
      <c r="B30" s="241"/>
      <c r="C30" s="242"/>
      <c r="D30" s="242"/>
      <c r="E30" s="242"/>
      <c r="F30" s="244"/>
      <c r="G30" s="30"/>
      <c r="H30" s="11"/>
      <c r="I30" s="11"/>
      <c r="J30" s="12"/>
    </row>
    <row r="31" spans="1:10" ht="19.5" customHeight="1">
      <c r="A31" s="231"/>
      <c r="B31" s="241"/>
      <c r="C31" s="242"/>
      <c r="D31" s="242"/>
      <c r="E31" s="242"/>
      <c r="F31" s="243"/>
      <c r="G31" s="30"/>
      <c r="H31" s="11"/>
      <c r="I31" s="11"/>
      <c r="J31" s="12"/>
    </row>
    <row r="32" spans="1:10" ht="19.5" customHeight="1">
      <c r="A32" s="231"/>
      <c r="B32" s="241"/>
      <c r="C32" s="242"/>
      <c r="D32" s="242"/>
      <c r="E32" s="242"/>
      <c r="F32" s="244"/>
      <c r="G32" s="30"/>
      <c r="H32" s="11"/>
      <c r="I32" s="11"/>
      <c r="J32" s="12"/>
    </row>
    <row r="33" spans="1:10" ht="19.5" customHeight="1">
      <c r="A33" s="231"/>
      <c r="B33" s="241"/>
      <c r="C33" s="242"/>
      <c r="D33" s="242"/>
      <c r="E33" s="242"/>
      <c r="F33" s="244"/>
      <c r="G33" s="30"/>
      <c r="H33" s="11"/>
      <c r="I33" s="11"/>
      <c r="J33" s="12"/>
    </row>
    <row r="34" spans="1:10" ht="19.5" customHeight="1">
      <c r="A34" s="231"/>
      <c r="B34" s="241"/>
      <c r="C34" s="242"/>
      <c r="D34" s="242"/>
      <c r="E34" s="242"/>
      <c r="F34" s="243"/>
      <c r="G34" s="30"/>
      <c r="H34" s="11"/>
      <c r="I34" s="11"/>
      <c r="J34" s="12"/>
    </row>
    <row r="35" spans="1:10" ht="19.5" customHeight="1">
      <c r="A35" s="231"/>
      <c r="B35" s="241"/>
      <c r="C35" s="242"/>
      <c r="D35" s="242"/>
      <c r="E35" s="242"/>
      <c r="F35" s="243"/>
      <c r="G35" s="30"/>
      <c r="H35" s="11"/>
      <c r="I35" s="11"/>
      <c r="J35" s="12"/>
    </row>
    <row r="36" spans="1:10" ht="19.5" customHeight="1">
      <c r="A36" s="231"/>
      <c r="B36" s="241"/>
      <c r="C36" s="242"/>
      <c r="D36" s="242"/>
      <c r="E36" s="242"/>
      <c r="F36" s="244"/>
      <c r="G36" s="30"/>
      <c r="H36" s="11"/>
      <c r="I36" s="11"/>
      <c r="J36" s="12"/>
    </row>
    <row r="37" spans="1:10" s="24" customFormat="1" ht="30.75" customHeight="1" thickBot="1">
      <c r="A37" s="232"/>
      <c r="B37" s="247"/>
      <c r="C37" s="248"/>
      <c r="D37" s="248"/>
      <c r="E37" s="248"/>
      <c r="F37" s="249"/>
      <c r="G37" s="32"/>
      <c r="H37" s="25"/>
      <c r="I37" s="25"/>
      <c r="J37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M12" sqref="M12"/>
    </sheetView>
  </sheetViews>
  <sheetFormatPr defaultColWidth="9.00390625" defaultRowHeight="16.5"/>
  <cols>
    <col min="1" max="1" width="3.00390625" style="260" customWidth="1"/>
    <col min="2" max="5" width="2.625" style="260" customWidth="1"/>
    <col min="6" max="6" width="20.625" style="156" customWidth="1"/>
    <col min="7" max="7" width="14.875" style="132" customWidth="1"/>
    <col min="8" max="8" width="15.875" style="132" customWidth="1"/>
    <col min="9" max="9" width="12.625" style="132" customWidth="1"/>
    <col min="10" max="10" width="13.75390625" style="132" customWidth="1"/>
    <col min="11" max="12" width="14.875" style="132" customWidth="1"/>
    <col min="13" max="15" width="14.75390625" style="132" customWidth="1"/>
    <col min="16" max="16" width="14.875" style="132" customWidth="1"/>
    <col min="17" max="16384" width="9.00390625" style="132" customWidth="1"/>
  </cols>
  <sheetData>
    <row r="1" spans="1:11" s="123" customFormat="1" ht="15.75" customHeight="1">
      <c r="A1" s="226"/>
      <c r="B1" s="227"/>
      <c r="C1" s="227"/>
      <c r="D1" s="227"/>
      <c r="E1" s="227"/>
      <c r="F1" s="120"/>
      <c r="G1" s="120"/>
      <c r="H1" s="120"/>
      <c r="I1" s="120"/>
      <c r="J1" s="121" t="s">
        <v>91</v>
      </c>
      <c r="K1" s="122" t="s">
        <v>17</v>
      </c>
    </row>
    <row r="2" spans="1:11" s="126" customFormat="1" ht="25.5" customHeight="1">
      <c r="A2" s="226"/>
      <c r="B2" s="226"/>
      <c r="C2" s="226"/>
      <c r="D2" s="226"/>
      <c r="E2" s="226"/>
      <c r="F2" s="36"/>
      <c r="G2" s="36"/>
      <c r="H2" s="36"/>
      <c r="I2" s="36"/>
      <c r="J2" s="124" t="s">
        <v>15</v>
      </c>
      <c r="K2" s="35" t="s">
        <v>147</v>
      </c>
    </row>
    <row r="3" spans="1:11" s="126" customFormat="1" ht="25.5" customHeight="1">
      <c r="A3" s="226"/>
      <c r="B3" s="226"/>
      <c r="C3" s="226"/>
      <c r="D3" s="226"/>
      <c r="E3" s="226"/>
      <c r="F3" s="36"/>
      <c r="G3" s="36"/>
      <c r="H3" s="127"/>
      <c r="J3" s="124" t="s">
        <v>96</v>
      </c>
      <c r="K3" s="125" t="s">
        <v>97</v>
      </c>
    </row>
    <row r="4" spans="1:16" s="128" customFormat="1" ht="16.5" customHeight="1" thickBot="1">
      <c r="A4" s="392" t="s">
        <v>93</v>
      </c>
      <c r="B4" s="392"/>
      <c r="C4" s="392"/>
      <c r="D4" s="392"/>
      <c r="E4" s="392"/>
      <c r="G4" s="129"/>
      <c r="H4" s="129"/>
      <c r="I4" s="129"/>
      <c r="J4" s="130" t="s">
        <v>92</v>
      </c>
      <c r="K4" s="131" t="s">
        <v>154</v>
      </c>
      <c r="P4" s="130" t="s">
        <v>1</v>
      </c>
    </row>
    <row r="5" spans="1:16" ht="24" customHeight="1">
      <c r="A5" s="393" t="s">
        <v>0</v>
      </c>
      <c r="B5" s="397" t="s">
        <v>140</v>
      </c>
      <c r="C5" s="398"/>
      <c r="D5" s="398"/>
      <c r="E5" s="398"/>
      <c r="F5" s="399"/>
      <c r="G5" s="395" t="s">
        <v>2</v>
      </c>
      <c r="H5" s="400"/>
      <c r="I5" s="395" t="s">
        <v>24</v>
      </c>
      <c r="J5" s="400"/>
      <c r="K5" s="396" t="s">
        <v>3</v>
      </c>
      <c r="L5" s="400"/>
      <c r="M5" s="395" t="s">
        <v>9</v>
      </c>
      <c r="N5" s="400"/>
      <c r="O5" s="395" t="s">
        <v>4</v>
      </c>
      <c r="P5" s="396"/>
    </row>
    <row r="6" spans="1:16" ht="24" customHeight="1">
      <c r="A6" s="394"/>
      <c r="B6" s="251" t="s">
        <v>10</v>
      </c>
      <c r="C6" s="251" t="s">
        <v>11</v>
      </c>
      <c r="D6" s="251" t="s">
        <v>12</v>
      </c>
      <c r="E6" s="251" t="s">
        <v>13</v>
      </c>
      <c r="F6" s="42" t="s">
        <v>139</v>
      </c>
      <c r="G6" s="133" t="s">
        <v>98</v>
      </c>
      <c r="H6" s="133" t="s">
        <v>14</v>
      </c>
      <c r="I6" s="133" t="s">
        <v>98</v>
      </c>
      <c r="J6" s="134" t="s">
        <v>14</v>
      </c>
      <c r="K6" s="135" t="s">
        <v>98</v>
      </c>
      <c r="L6" s="133" t="s">
        <v>14</v>
      </c>
      <c r="M6" s="133" t="s">
        <v>98</v>
      </c>
      <c r="N6" s="133" t="s">
        <v>14</v>
      </c>
      <c r="O6" s="133" t="s">
        <v>98</v>
      </c>
      <c r="P6" s="136" t="s">
        <v>14</v>
      </c>
    </row>
    <row r="7" spans="1:16" s="138" customFormat="1" ht="23.25" customHeight="1">
      <c r="A7" s="254">
        <v>96</v>
      </c>
      <c r="B7" s="255"/>
      <c r="C7" s="256"/>
      <c r="D7" s="256"/>
      <c r="E7" s="256"/>
      <c r="F7" s="250" t="s">
        <v>141</v>
      </c>
      <c r="G7" s="280">
        <f>G8+G9+G10+G11</f>
        <v>123806321</v>
      </c>
      <c r="H7" s="280">
        <f>H8+H9+H10+H11</f>
        <v>4728345714</v>
      </c>
      <c r="I7" s="280">
        <f>I8+I9+I10+I11</f>
        <v>0</v>
      </c>
      <c r="J7" s="281">
        <f>J8+J9+J10+J11</f>
        <v>509260074</v>
      </c>
      <c r="K7" s="282">
        <f>K8+K9+K10+K11</f>
        <v>107642694</v>
      </c>
      <c r="L7" s="280">
        <f>L8+L9+L10+L11</f>
        <v>1923661407</v>
      </c>
      <c r="M7" s="283">
        <f>M8+M9+M10+M11</f>
        <v>0</v>
      </c>
      <c r="N7" s="283">
        <f>N8+N9+N10+N11</f>
        <v>0</v>
      </c>
      <c r="O7" s="280">
        <f>O8+O9+O10+O11</f>
        <v>16163627</v>
      </c>
      <c r="P7" s="284">
        <f>P8+P9+P10+P11</f>
        <v>2295424233</v>
      </c>
    </row>
    <row r="8" spans="1:16" s="141" customFormat="1" ht="23.25" customHeight="1">
      <c r="A8" s="230"/>
      <c r="B8" s="257">
        <v>1</v>
      </c>
      <c r="C8" s="258"/>
      <c r="D8" s="258"/>
      <c r="E8" s="258"/>
      <c r="F8" s="143" t="s">
        <v>133</v>
      </c>
      <c r="G8" s="280">
        <f>'歲出總經'!G8+'歲出總資'!G8</f>
        <v>0</v>
      </c>
      <c r="H8" s="280">
        <f>'歲出總經'!H8+'歲出總資'!H8</f>
        <v>272561664</v>
      </c>
      <c r="I8" s="280">
        <f>'歲出總經'!I8+'歲出總資'!I8</f>
        <v>0</v>
      </c>
      <c r="J8" s="280">
        <f>'歲出總經'!J8+'歲出總資'!J8</f>
        <v>10071048</v>
      </c>
      <c r="K8" s="285">
        <f>'歲出總經'!K8+'歲出總資'!K8</f>
        <v>0</v>
      </c>
      <c r="L8" s="280">
        <f>'歲出總經'!L8+'歲出總資'!L8</f>
        <v>217490616</v>
      </c>
      <c r="M8" s="283">
        <f>'歲出總經'!M8+'歲出總資'!M8</f>
        <v>0</v>
      </c>
      <c r="N8" s="283">
        <f>'歲出總經'!N8+'歲出總資'!N8</f>
        <v>0</v>
      </c>
      <c r="O8" s="280">
        <f aca="true" t="shared" si="0" ref="O8:P11">G8-I8-K8+M8</f>
        <v>0</v>
      </c>
      <c r="P8" s="286">
        <f t="shared" si="0"/>
        <v>45000000</v>
      </c>
    </row>
    <row r="9" spans="1:16" s="141" customFormat="1" ht="23.25" customHeight="1">
      <c r="A9" s="230"/>
      <c r="B9" s="257">
        <v>3</v>
      </c>
      <c r="C9" s="258"/>
      <c r="D9" s="258"/>
      <c r="E9" s="258"/>
      <c r="F9" s="143" t="s">
        <v>134</v>
      </c>
      <c r="G9" s="280">
        <f>'歲出總經'!G9+'歲出總資'!G9</f>
        <v>95036882</v>
      </c>
      <c r="H9" s="280">
        <f>'歲出總經'!H9+'歲出總資'!H9</f>
        <v>8833743</v>
      </c>
      <c r="I9" s="280">
        <f>'歲出總經'!I9+'歲出總資'!I9</f>
        <v>0</v>
      </c>
      <c r="J9" s="280">
        <f>'歲出總經'!J9+'歲出總資'!J9</f>
        <v>288871</v>
      </c>
      <c r="K9" s="285">
        <f>'歲出總經'!K9+'歲出總資'!K9</f>
        <v>93419680</v>
      </c>
      <c r="L9" s="280">
        <f>'歲出總經'!L9+'歲出總資'!L9</f>
        <v>8544872</v>
      </c>
      <c r="M9" s="283">
        <f>'歲出總經'!M9+'歲出總資'!M9</f>
        <v>0</v>
      </c>
      <c r="N9" s="283">
        <f>'歲出總經'!N9+'歲出總資'!N9</f>
        <v>0</v>
      </c>
      <c r="O9" s="280">
        <f t="shared" si="0"/>
        <v>1617202</v>
      </c>
      <c r="P9" s="286">
        <f t="shared" si="0"/>
        <v>0</v>
      </c>
    </row>
    <row r="10" spans="1:16" s="142" customFormat="1" ht="23.25" customHeight="1">
      <c r="A10" s="230"/>
      <c r="B10" s="257">
        <v>4</v>
      </c>
      <c r="C10" s="258"/>
      <c r="D10" s="258"/>
      <c r="E10" s="258"/>
      <c r="F10" s="143" t="s">
        <v>121</v>
      </c>
      <c r="G10" s="280">
        <f>'歲出總經'!G10+'歲出總資'!G10</f>
        <v>0</v>
      </c>
      <c r="H10" s="280">
        <f>'歲出總經'!H10+'歲出總資'!H10</f>
        <v>484795705</v>
      </c>
      <c r="I10" s="280">
        <f>'歲出總經'!I10+'歲出總資'!I10</f>
        <v>0</v>
      </c>
      <c r="J10" s="280">
        <f>'歲出總經'!J10+'歲出總資'!J10</f>
        <v>428900155</v>
      </c>
      <c r="K10" s="285">
        <f>'歲出總經'!K10+'歲出總資'!K10</f>
        <v>0</v>
      </c>
      <c r="L10" s="280">
        <f>'歲出總經'!L10+'歲出總資'!L10</f>
        <v>43881427</v>
      </c>
      <c r="M10" s="283">
        <f>'歲出總經'!M10+'歲出總資'!M10</f>
        <v>0</v>
      </c>
      <c r="N10" s="283">
        <f>'歲出總經'!N10+'歲出總資'!N10</f>
        <v>0</v>
      </c>
      <c r="O10" s="280">
        <f t="shared" si="0"/>
        <v>0</v>
      </c>
      <c r="P10" s="286">
        <f t="shared" si="0"/>
        <v>12014123</v>
      </c>
    </row>
    <row r="11" spans="1:16" s="142" customFormat="1" ht="23.25" customHeight="1">
      <c r="A11" s="230"/>
      <c r="B11" s="257">
        <v>5</v>
      </c>
      <c r="C11" s="258"/>
      <c r="D11" s="258"/>
      <c r="E11" s="259"/>
      <c r="F11" s="143" t="s">
        <v>135</v>
      </c>
      <c r="G11" s="280">
        <f>+'歲出總資'!G11</f>
        <v>28769439</v>
      </c>
      <c r="H11" s="280">
        <f>+'歲出總資'!H11</f>
        <v>3962154602</v>
      </c>
      <c r="I11" s="280">
        <f>+'歲出總資'!I11</f>
        <v>0</v>
      </c>
      <c r="J11" s="280">
        <f>+'歲出總資'!J11</f>
        <v>70000000</v>
      </c>
      <c r="K11" s="285">
        <f>+'歲出總資'!K11</f>
        <v>14223014</v>
      </c>
      <c r="L11" s="280">
        <f>+'歲出總資'!L11</f>
        <v>1653744492</v>
      </c>
      <c r="M11" s="283">
        <f>+'歲出總資'!M11</f>
        <v>0</v>
      </c>
      <c r="N11" s="283">
        <f>+'歲出總資'!N11</f>
        <v>0</v>
      </c>
      <c r="O11" s="280">
        <f t="shared" si="0"/>
        <v>14546425</v>
      </c>
      <c r="P11" s="286">
        <f t="shared" si="0"/>
        <v>2238410110</v>
      </c>
    </row>
    <row r="12" spans="1:16" s="142" customFormat="1" ht="23.25" customHeight="1">
      <c r="A12" s="230"/>
      <c r="B12" s="257"/>
      <c r="C12" s="258"/>
      <c r="D12" s="258"/>
      <c r="E12" s="259"/>
      <c r="F12" s="143"/>
      <c r="G12" s="280"/>
      <c r="H12" s="280"/>
      <c r="I12" s="280"/>
      <c r="J12" s="280"/>
      <c r="K12" s="285"/>
      <c r="L12" s="280"/>
      <c r="M12" s="283"/>
      <c r="N12" s="283"/>
      <c r="O12" s="280"/>
      <c r="P12" s="286"/>
    </row>
    <row r="13" spans="1:16" s="144" customFormat="1" ht="23.25" customHeight="1">
      <c r="A13" s="230"/>
      <c r="B13" s="257"/>
      <c r="C13" s="258"/>
      <c r="D13" s="258"/>
      <c r="E13" s="258"/>
      <c r="F13" s="143"/>
      <c r="G13" s="137"/>
      <c r="H13" s="137"/>
      <c r="I13" s="137"/>
      <c r="J13" s="137"/>
      <c r="K13" s="139"/>
      <c r="L13" s="137"/>
      <c r="M13" s="137"/>
      <c r="N13" s="137"/>
      <c r="O13" s="137"/>
      <c r="P13" s="140"/>
    </row>
    <row r="14" spans="1:16" s="144" customFormat="1" ht="23.25" customHeight="1">
      <c r="A14" s="230"/>
      <c r="B14" s="257"/>
      <c r="C14" s="258"/>
      <c r="D14" s="258"/>
      <c r="E14" s="258"/>
      <c r="F14" s="145"/>
      <c r="G14" s="137"/>
      <c r="H14" s="137"/>
      <c r="I14" s="137"/>
      <c r="J14" s="137"/>
      <c r="K14" s="139"/>
      <c r="L14" s="137"/>
      <c r="M14" s="137"/>
      <c r="N14" s="137"/>
      <c r="O14" s="137"/>
      <c r="P14" s="140"/>
    </row>
    <row r="15" spans="1:16" s="150" customFormat="1" ht="23.25" customHeight="1">
      <c r="A15" s="230"/>
      <c r="B15" s="257"/>
      <c r="C15" s="258"/>
      <c r="D15" s="258"/>
      <c r="E15" s="258"/>
      <c r="F15" s="146"/>
      <c r="G15" s="147"/>
      <c r="H15" s="147"/>
      <c r="I15" s="147"/>
      <c r="J15" s="147"/>
      <c r="K15" s="148"/>
      <c r="L15" s="147"/>
      <c r="M15" s="147"/>
      <c r="N15" s="147"/>
      <c r="O15" s="147"/>
      <c r="P15" s="149"/>
    </row>
    <row r="16" spans="1:16" s="150" customFormat="1" ht="23.25" customHeight="1">
      <c r="A16" s="230"/>
      <c r="B16" s="257"/>
      <c r="C16" s="258"/>
      <c r="D16" s="258"/>
      <c r="E16" s="258"/>
      <c r="F16" s="146"/>
      <c r="G16" s="147"/>
      <c r="H16" s="147"/>
      <c r="I16" s="147"/>
      <c r="J16" s="147"/>
      <c r="K16" s="148"/>
      <c r="L16" s="147"/>
      <c r="M16" s="147"/>
      <c r="N16" s="147"/>
      <c r="O16" s="147"/>
      <c r="P16" s="149"/>
    </row>
    <row r="17" spans="1:16" s="144" customFormat="1" ht="23.25" customHeight="1">
      <c r="A17" s="230"/>
      <c r="B17" s="257"/>
      <c r="C17" s="258"/>
      <c r="D17" s="258"/>
      <c r="E17" s="258"/>
      <c r="F17" s="145"/>
      <c r="G17" s="137"/>
      <c r="H17" s="137"/>
      <c r="I17" s="137"/>
      <c r="J17" s="137"/>
      <c r="K17" s="139"/>
      <c r="L17" s="137"/>
      <c r="M17" s="137"/>
      <c r="N17" s="137"/>
      <c r="O17" s="137"/>
      <c r="P17" s="140"/>
    </row>
    <row r="18" spans="1:16" s="144" customFormat="1" ht="23.25" customHeight="1">
      <c r="A18" s="230"/>
      <c r="B18" s="257"/>
      <c r="C18" s="258"/>
      <c r="D18" s="258"/>
      <c r="E18" s="258"/>
      <c r="F18" s="143"/>
      <c r="G18" s="137"/>
      <c r="H18" s="137"/>
      <c r="I18" s="137"/>
      <c r="J18" s="137"/>
      <c r="K18" s="139"/>
      <c r="L18" s="137"/>
      <c r="M18" s="137"/>
      <c r="N18" s="137"/>
      <c r="O18" s="137"/>
      <c r="P18" s="140"/>
    </row>
    <row r="19" spans="1:16" s="144" customFormat="1" ht="23.25" customHeight="1">
      <c r="A19" s="230"/>
      <c r="B19" s="257"/>
      <c r="C19" s="258"/>
      <c r="D19" s="258"/>
      <c r="E19" s="258"/>
      <c r="F19" s="145"/>
      <c r="G19" s="137"/>
      <c r="H19" s="137"/>
      <c r="I19" s="137"/>
      <c r="J19" s="137"/>
      <c r="K19" s="139"/>
      <c r="L19" s="137"/>
      <c r="M19" s="137"/>
      <c r="N19" s="137"/>
      <c r="O19" s="137"/>
      <c r="P19" s="140"/>
    </row>
    <row r="20" spans="1:16" s="150" customFormat="1" ht="23.25" customHeight="1">
      <c r="A20" s="230"/>
      <c r="B20" s="257"/>
      <c r="C20" s="258"/>
      <c r="D20" s="258"/>
      <c r="E20" s="258"/>
      <c r="F20" s="146"/>
      <c r="G20" s="147"/>
      <c r="H20" s="147"/>
      <c r="I20" s="147"/>
      <c r="J20" s="147"/>
      <c r="K20" s="148"/>
      <c r="L20" s="147"/>
      <c r="M20" s="147"/>
      <c r="N20" s="147"/>
      <c r="O20" s="147"/>
      <c r="P20" s="149"/>
    </row>
    <row r="21" spans="1:16" s="144" customFormat="1" ht="23.25" customHeight="1">
      <c r="A21" s="230"/>
      <c r="B21" s="257"/>
      <c r="C21" s="258"/>
      <c r="D21" s="258"/>
      <c r="E21" s="258"/>
      <c r="F21" s="145"/>
      <c r="G21" s="137"/>
      <c r="H21" s="137"/>
      <c r="I21" s="137"/>
      <c r="J21" s="137"/>
      <c r="K21" s="139"/>
      <c r="L21" s="137"/>
      <c r="M21" s="137"/>
      <c r="N21" s="137"/>
      <c r="O21" s="137"/>
      <c r="P21" s="140"/>
    </row>
    <row r="22" spans="1:16" s="150" customFormat="1" ht="23.25" customHeight="1">
      <c r="A22" s="230"/>
      <c r="B22" s="257"/>
      <c r="C22" s="258"/>
      <c r="D22" s="258"/>
      <c r="E22" s="258"/>
      <c r="F22" s="146"/>
      <c r="G22" s="147"/>
      <c r="H22" s="147"/>
      <c r="I22" s="147"/>
      <c r="J22" s="147"/>
      <c r="K22" s="148"/>
      <c r="L22" s="147"/>
      <c r="M22" s="147"/>
      <c r="N22" s="147"/>
      <c r="O22" s="147"/>
      <c r="P22" s="149"/>
    </row>
    <row r="23" spans="1:16" s="150" customFormat="1" ht="23.25" customHeight="1">
      <c r="A23" s="230"/>
      <c r="B23" s="257"/>
      <c r="C23" s="258"/>
      <c r="D23" s="258"/>
      <c r="E23" s="258"/>
      <c r="F23" s="146"/>
      <c r="G23" s="147"/>
      <c r="H23" s="147"/>
      <c r="I23" s="147"/>
      <c r="J23" s="147"/>
      <c r="K23" s="148"/>
      <c r="L23" s="147"/>
      <c r="M23" s="147"/>
      <c r="N23" s="147"/>
      <c r="O23" s="147"/>
      <c r="P23" s="149"/>
    </row>
    <row r="24" spans="1:16" s="144" customFormat="1" ht="23.25" customHeight="1">
      <c r="A24" s="230"/>
      <c r="B24" s="257"/>
      <c r="C24" s="258"/>
      <c r="D24" s="258"/>
      <c r="E24" s="258"/>
      <c r="F24" s="145"/>
      <c r="G24" s="137"/>
      <c r="H24" s="137"/>
      <c r="I24" s="137"/>
      <c r="J24" s="137"/>
      <c r="K24" s="139"/>
      <c r="L24" s="137"/>
      <c r="M24" s="137"/>
      <c r="N24" s="137"/>
      <c r="O24" s="137"/>
      <c r="P24" s="140"/>
    </row>
    <row r="25" spans="1:16" s="144" customFormat="1" ht="23.25" customHeight="1">
      <c r="A25" s="230"/>
      <c r="B25" s="257"/>
      <c r="C25" s="258"/>
      <c r="D25" s="258"/>
      <c r="E25" s="258"/>
      <c r="F25" s="143"/>
      <c r="G25" s="137"/>
      <c r="H25" s="137"/>
      <c r="I25" s="137"/>
      <c r="J25" s="137"/>
      <c r="K25" s="139"/>
      <c r="L25" s="137"/>
      <c r="M25" s="137"/>
      <c r="N25" s="137"/>
      <c r="O25" s="137"/>
      <c r="P25" s="140"/>
    </row>
    <row r="26" spans="1:16" s="144" customFormat="1" ht="23.25" customHeight="1">
      <c r="A26" s="230"/>
      <c r="B26" s="257"/>
      <c r="C26" s="258"/>
      <c r="D26" s="258"/>
      <c r="E26" s="258"/>
      <c r="F26" s="145"/>
      <c r="G26" s="137"/>
      <c r="H26" s="137"/>
      <c r="I26" s="137"/>
      <c r="J26" s="137"/>
      <c r="K26" s="139"/>
      <c r="L26" s="137"/>
      <c r="M26" s="137"/>
      <c r="N26" s="137"/>
      <c r="O26" s="137"/>
      <c r="P26" s="140"/>
    </row>
    <row r="27" spans="1:16" s="150" customFormat="1" ht="23.25" customHeight="1">
      <c r="A27" s="230"/>
      <c r="B27" s="257"/>
      <c r="C27" s="258"/>
      <c r="D27" s="258"/>
      <c r="E27" s="258"/>
      <c r="F27" s="146"/>
      <c r="G27" s="147"/>
      <c r="H27" s="147"/>
      <c r="I27" s="147"/>
      <c r="J27" s="147"/>
      <c r="K27" s="148"/>
      <c r="L27" s="147"/>
      <c r="M27" s="147"/>
      <c r="N27" s="147"/>
      <c r="O27" s="147"/>
      <c r="P27" s="149"/>
    </row>
    <row r="28" spans="1:16" s="150" customFormat="1" ht="23.25" customHeight="1">
      <c r="A28" s="230"/>
      <c r="B28" s="257"/>
      <c r="C28" s="258"/>
      <c r="D28" s="258"/>
      <c r="E28" s="258"/>
      <c r="F28" s="146"/>
      <c r="G28" s="147"/>
      <c r="H28" s="147"/>
      <c r="I28" s="147"/>
      <c r="J28" s="147"/>
      <c r="K28" s="148"/>
      <c r="L28" s="147"/>
      <c r="M28" s="147"/>
      <c r="N28" s="147"/>
      <c r="O28" s="147"/>
      <c r="P28" s="149"/>
    </row>
    <row r="29" spans="1:16" s="151" customFormat="1" ht="23.25" customHeight="1">
      <c r="A29" s="260"/>
      <c r="B29" s="258"/>
      <c r="C29" s="258"/>
      <c r="D29" s="258"/>
      <c r="E29" s="258"/>
      <c r="F29" s="145"/>
      <c r="G29" s="137"/>
      <c r="H29" s="137"/>
      <c r="I29" s="137"/>
      <c r="J29" s="137"/>
      <c r="K29" s="139"/>
      <c r="L29" s="137"/>
      <c r="M29" s="137"/>
      <c r="N29" s="137"/>
      <c r="O29" s="137"/>
      <c r="P29" s="140"/>
    </row>
    <row r="30" spans="1:16" s="151" customFormat="1" ht="23.25" customHeight="1">
      <c r="A30" s="260"/>
      <c r="B30" s="258"/>
      <c r="C30" s="258"/>
      <c r="D30" s="258"/>
      <c r="E30" s="258"/>
      <c r="F30" s="145"/>
      <c r="G30" s="137"/>
      <c r="H30" s="137"/>
      <c r="I30" s="137"/>
      <c r="J30" s="137"/>
      <c r="K30" s="139"/>
      <c r="L30" s="137"/>
      <c r="M30" s="137"/>
      <c r="N30" s="137"/>
      <c r="O30" s="137"/>
      <c r="P30" s="140"/>
    </row>
    <row r="31" spans="1:16" s="151" customFormat="1" ht="23.25" customHeight="1">
      <c r="A31" s="260"/>
      <c r="B31" s="258"/>
      <c r="C31" s="258"/>
      <c r="D31" s="258"/>
      <c r="E31" s="258"/>
      <c r="F31" s="143"/>
      <c r="G31" s="137"/>
      <c r="H31" s="137"/>
      <c r="I31" s="137"/>
      <c r="J31" s="137"/>
      <c r="K31" s="139"/>
      <c r="L31" s="137"/>
      <c r="M31" s="137"/>
      <c r="N31" s="137"/>
      <c r="O31" s="137"/>
      <c r="P31" s="140"/>
    </row>
    <row r="32" spans="1:16" s="151" customFormat="1" ht="23.25" customHeight="1">
      <c r="A32" s="260"/>
      <c r="B32" s="258"/>
      <c r="C32" s="258"/>
      <c r="D32" s="258"/>
      <c r="E32" s="258"/>
      <c r="F32" s="145"/>
      <c r="G32" s="137"/>
      <c r="H32" s="137"/>
      <c r="I32" s="137"/>
      <c r="J32" s="137"/>
      <c r="K32" s="139"/>
      <c r="L32" s="137"/>
      <c r="M32" s="137"/>
      <c r="N32" s="137"/>
      <c r="O32" s="137"/>
      <c r="P32" s="140"/>
    </row>
    <row r="33" spans="1:16" s="128" customFormat="1" ht="24" customHeight="1" thickBot="1">
      <c r="A33" s="261"/>
      <c r="B33" s="262"/>
      <c r="C33" s="262"/>
      <c r="D33" s="263"/>
      <c r="E33" s="262"/>
      <c r="F33" s="152"/>
      <c r="G33" s="153"/>
      <c r="H33" s="153"/>
      <c r="I33" s="153"/>
      <c r="J33" s="153"/>
      <c r="K33" s="154"/>
      <c r="L33" s="153"/>
      <c r="M33" s="153"/>
      <c r="N33" s="153"/>
      <c r="O33" s="153"/>
      <c r="P33" s="15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H14" sqref="H14"/>
    </sheetView>
  </sheetViews>
  <sheetFormatPr defaultColWidth="9.00390625" defaultRowHeight="16.5"/>
  <cols>
    <col min="1" max="1" width="3.00390625" style="260" customWidth="1"/>
    <col min="2" max="5" width="2.625" style="260" customWidth="1"/>
    <col min="6" max="6" width="20.625" style="156" customWidth="1"/>
    <col min="7" max="7" width="14.125" style="132" customWidth="1"/>
    <col min="8" max="8" width="15.625" style="132" customWidth="1"/>
    <col min="9" max="9" width="12.625" style="132" customWidth="1"/>
    <col min="10" max="10" width="14.125" style="132" customWidth="1"/>
    <col min="11" max="11" width="14.75390625" style="132" customWidth="1"/>
    <col min="12" max="12" width="14.875" style="132" customWidth="1"/>
    <col min="13" max="16" width="14.75390625" style="132" customWidth="1"/>
    <col min="17" max="16384" width="9.00390625" style="132" customWidth="1"/>
  </cols>
  <sheetData>
    <row r="1" spans="1:11" s="123" customFormat="1" ht="15.75" customHeight="1">
      <c r="A1" s="226"/>
      <c r="B1" s="227"/>
      <c r="C1" s="227"/>
      <c r="D1" s="227"/>
      <c r="E1" s="227"/>
      <c r="F1" s="120"/>
      <c r="G1" s="120"/>
      <c r="H1" s="120"/>
      <c r="I1" s="120"/>
      <c r="J1" s="121" t="s">
        <v>91</v>
      </c>
      <c r="K1" s="122" t="s">
        <v>17</v>
      </c>
    </row>
    <row r="2" spans="1:11" s="126" customFormat="1" ht="25.5" customHeight="1">
      <c r="A2" s="226"/>
      <c r="B2" s="226"/>
      <c r="C2" s="226"/>
      <c r="D2" s="226"/>
      <c r="E2" s="226"/>
      <c r="F2" s="36"/>
      <c r="G2" s="36"/>
      <c r="H2" s="36"/>
      <c r="I2" s="36"/>
      <c r="J2" s="124" t="s">
        <v>15</v>
      </c>
      <c r="K2" s="35" t="s">
        <v>147</v>
      </c>
    </row>
    <row r="3" spans="1:11" s="126" customFormat="1" ht="25.5" customHeight="1">
      <c r="A3" s="226"/>
      <c r="B3" s="226"/>
      <c r="C3" s="226"/>
      <c r="D3" s="226"/>
      <c r="E3" s="226"/>
      <c r="F3" s="36"/>
      <c r="G3" s="36"/>
      <c r="H3" s="127"/>
      <c r="J3" s="124" t="s">
        <v>96</v>
      </c>
      <c r="K3" s="125" t="s">
        <v>97</v>
      </c>
    </row>
    <row r="4" spans="1:16" s="128" customFormat="1" ht="16.5" customHeight="1" thickBot="1">
      <c r="A4" s="392" t="s">
        <v>94</v>
      </c>
      <c r="B4" s="392"/>
      <c r="C4" s="392"/>
      <c r="D4" s="392"/>
      <c r="E4" s="392"/>
      <c r="G4" s="129"/>
      <c r="H4" s="129"/>
      <c r="I4" s="129"/>
      <c r="J4" s="130" t="s">
        <v>92</v>
      </c>
      <c r="K4" s="131" t="s">
        <v>154</v>
      </c>
      <c r="P4" s="130" t="s">
        <v>1</v>
      </c>
    </row>
    <row r="5" spans="1:16" ht="24" customHeight="1">
      <c r="A5" s="393" t="s">
        <v>0</v>
      </c>
      <c r="B5" s="397" t="s">
        <v>140</v>
      </c>
      <c r="C5" s="398"/>
      <c r="D5" s="398"/>
      <c r="E5" s="398"/>
      <c r="F5" s="399"/>
      <c r="G5" s="395" t="s">
        <v>2</v>
      </c>
      <c r="H5" s="400"/>
      <c r="I5" s="395" t="s">
        <v>24</v>
      </c>
      <c r="J5" s="400"/>
      <c r="K5" s="396" t="s">
        <v>3</v>
      </c>
      <c r="L5" s="400"/>
      <c r="M5" s="395" t="s">
        <v>9</v>
      </c>
      <c r="N5" s="400"/>
      <c r="O5" s="395" t="s">
        <v>4</v>
      </c>
      <c r="P5" s="396"/>
    </row>
    <row r="6" spans="1:16" ht="24" customHeight="1">
      <c r="A6" s="394"/>
      <c r="B6" s="251" t="s">
        <v>10</v>
      </c>
      <c r="C6" s="251" t="s">
        <v>11</v>
      </c>
      <c r="D6" s="251" t="s">
        <v>12</v>
      </c>
      <c r="E6" s="251" t="s">
        <v>13</v>
      </c>
      <c r="F6" s="42" t="s">
        <v>139</v>
      </c>
      <c r="G6" s="133" t="s">
        <v>98</v>
      </c>
      <c r="H6" s="133" t="s">
        <v>14</v>
      </c>
      <c r="I6" s="133" t="s">
        <v>98</v>
      </c>
      <c r="J6" s="134" t="s">
        <v>14</v>
      </c>
      <c r="K6" s="135" t="s">
        <v>98</v>
      </c>
      <c r="L6" s="133" t="s">
        <v>14</v>
      </c>
      <c r="M6" s="133" t="s">
        <v>98</v>
      </c>
      <c r="N6" s="133" t="s">
        <v>14</v>
      </c>
      <c r="O6" s="133" t="s">
        <v>98</v>
      </c>
      <c r="P6" s="136" t="s">
        <v>14</v>
      </c>
    </row>
    <row r="7" spans="1:16" s="138" customFormat="1" ht="23.25" customHeight="1">
      <c r="A7" s="254">
        <v>96</v>
      </c>
      <c r="B7" s="255"/>
      <c r="C7" s="256"/>
      <c r="D7" s="256"/>
      <c r="E7" s="256"/>
      <c r="F7" s="250" t="s">
        <v>137</v>
      </c>
      <c r="G7" s="280">
        <f>G8+G9+G10</f>
        <v>150500</v>
      </c>
      <c r="H7" s="280">
        <f>H8+H9+H10</f>
        <v>190469449</v>
      </c>
      <c r="I7" s="280">
        <f>I8+I9+I10</f>
        <v>0</v>
      </c>
      <c r="J7" s="281">
        <f>J8+J9+J10</f>
        <v>82808473</v>
      </c>
      <c r="K7" s="282">
        <f>K8+K9+K10</f>
        <v>150500</v>
      </c>
      <c r="L7" s="280">
        <f>L8+L9+L10</f>
        <v>62660976</v>
      </c>
      <c r="M7" s="283">
        <f>M8+M9+M10</f>
        <v>0</v>
      </c>
      <c r="N7" s="283">
        <f>N8+N9+N10</f>
        <v>0</v>
      </c>
      <c r="O7" s="280">
        <f>O8+O9+O10</f>
        <v>0</v>
      </c>
      <c r="P7" s="284">
        <f>P8+P9+P10</f>
        <v>45000000</v>
      </c>
    </row>
    <row r="8" spans="1:16" s="141" customFormat="1" ht="23.25" customHeight="1">
      <c r="A8" s="230"/>
      <c r="B8" s="257">
        <v>1</v>
      </c>
      <c r="C8" s="258"/>
      <c r="D8" s="258"/>
      <c r="E8" s="258"/>
      <c r="F8" s="143" t="s">
        <v>133</v>
      </c>
      <c r="G8" s="280">
        <f>'歲出明細'!G13</f>
        <v>0</v>
      </c>
      <c r="H8" s="280">
        <f>'歲出明細'!H13</f>
        <v>102260955</v>
      </c>
      <c r="I8" s="280">
        <f>'歲出明細'!I13</f>
        <v>0</v>
      </c>
      <c r="J8" s="280">
        <f>'歲出明細'!J13</f>
        <v>7419525</v>
      </c>
      <c r="K8" s="285">
        <f>'歲出明細'!K13</f>
        <v>0</v>
      </c>
      <c r="L8" s="280">
        <f>'歲出明細'!L13</f>
        <v>49841430</v>
      </c>
      <c r="M8" s="283">
        <f>'歲出明細'!M13</f>
        <v>0</v>
      </c>
      <c r="N8" s="283">
        <f>'歲出明細'!N13</f>
        <v>0</v>
      </c>
      <c r="O8" s="280">
        <f>G8-I8-K8+M8</f>
        <v>0</v>
      </c>
      <c r="P8" s="286">
        <f>H8-J8-L8+N8</f>
        <v>45000000</v>
      </c>
    </row>
    <row r="9" spans="1:16" s="141" customFormat="1" ht="23.25" customHeight="1">
      <c r="A9" s="230"/>
      <c r="B9" s="257">
        <v>3</v>
      </c>
      <c r="C9" s="258"/>
      <c r="D9" s="258"/>
      <c r="E9" s="258"/>
      <c r="F9" s="143" t="s">
        <v>134</v>
      </c>
      <c r="G9" s="280">
        <f>'歲出明細'!G35</f>
        <v>150500</v>
      </c>
      <c r="H9" s="280">
        <f>'歲出明細'!H35</f>
        <v>3833743</v>
      </c>
      <c r="I9" s="280">
        <f>'歲出明細'!I35</f>
        <v>0</v>
      </c>
      <c r="J9" s="280">
        <f>'歲出明細'!J35</f>
        <v>288871</v>
      </c>
      <c r="K9" s="285">
        <f>'歲出明細'!K35</f>
        <v>150500</v>
      </c>
      <c r="L9" s="280">
        <f>'歲出明細'!L35</f>
        <v>3544872</v>
      </c>
      <c r="M9" s="283">
        <f>'歲出明細'!M35</f>
        <v>0</v>
      </c>
      <c r="N9" s="283">
        <f>'歲出明細'!N35</f>
        <v>0</v>
      </c>
      <c r="O9" s="280">
        <f>G9-I9-K9+M9</f>
        <v>0</v>
      </c>
      <c r="P9" s="286">
        <f>H9-J9-L9+N9</f>
        <v>0</v>
      </c>
    </row>
    <row r="10" spans="1:16" s="142" customFormat="1" ht="23.25" customHeight="1">
      <c r="A10" s="230"/>
      <c r="B10" s="257">
        <v>4</v>
      </c>
      <c r="C10" s="258"/>
      <c r="D10" s="258"/>
      <c r="E10" s="258"/>
      <c r="F10" s="143" t="s">
        <v>121</v>
      </c>
      <c r="G10" s="280">
        <f>'歲出明細'!G45</f>
        <v>0</v>
      </c>
      <c r="H10" s="280">
        <f>'歲出明細'!H45</f>
        <v>84374751</v>
      </c>
      <c r="I10" s="280">
        <f>'歲出明細'!I45</f>
        <v>0</v>
      </c>
      <c r="J10" s="280">
        <f>'歲出明細'!J45</f>
        <v>75100077</v>
      </c>
      <c r="K10" s="285">
        <f>'歲出明細'!K45</f>
        <v>0</v>
      </c>
      <c r="L10" s="280">
        <f>'歲出明細'!L45</f>
        <v>9274674</v>
      </c>
      <c r="M10" s="283">
        <f>'歲出明細'!M45</f>
        <v>0</v>
      </c>
      <c r="N10" s="283">
        <f>'歲出明細'!N45</f>
        <v>0</v>
      </c>
      <c r="O10" s="280">
        <f>G10-I10-K10+M10</f>
        <v>0</v>
      </c>
      <c r="P10" s="286">
        <f>H10-J10-L10+N10</f>
        <v>0</v>
      </c>
    </row>
    <row r="11" spans="1:16" s="150" customFormat="1" ht="23.25" customHeight="1">
      <c r="A11" s="230"/>
      <c r="B11" s="257"/>
      <c r="C11" s="258"/>
      <c r="D11" s="258"/>
      <c r="E11" s="258"/>
      <c r="F11" s="146"/>
      <c r="G11" s="147"/>
      <c r="H11" s="147"/>
      <c r="I11" s="147"/>
      <c r="J11" s="147"/>
      <c r="K11" s="148"/>
      <c r="L11" s="147"/>
      <c r="M11" s="147"/>
      <c r="N11" s="147"/>
      <c r="O11" s="147"/>
      <c r="P11" s="149"/>
    </row>
    <row r="12" spans="1:16" s="150" customFormat="1" ht="23.25" customHeight="1">
      <c r="A12" s="230"/>
      <c r="B12" s="257"/>
      <c r="C12" s="258"/>
      <c r="D12" s="258"/>
      <c r="E12" s="258"/>
      <c r="F12" s="146"/>
      <c r="G12" s="147"/>
      <c r="H12" s="147"/>
      <c r="I12" s="147"/>
      <c r="J12" s="147"/>
      <c r="K12" s="148"/>
      <c r="L12" s="147"/>
      <c r="M12" s="147"/>
      <c r="N12" s="147"/>
      <c r="O12" s="147"/>
      <c r="P12" s="149"/>
    </row>
    <row r="13" spans="1:16" s="150" customFormat="1" ht="23.25" customHeight="1">
      <c r="A13" s="230"/>
      <c r="B13" s="257"/>
      <c r="C13" s="258"/>
      <c r="D13" s="258"/>
      <c r="E13" s="258"/>
      <c r="F13" s="146"/>
      <c r="G13" s="147"/>
      <c r="H13" s="147"/>
      <c r="I13" s="147"/>
      <c r="J13" s="147"/>
      <c r="K13" s="148"/>
      <c r="L13" s="147"/>
      <c r="M13" s="147"/>
      <c r="N13" s="147"/>
      <c r="O13" s="147"/>
      <c r="P13" s="149"/>
    </row>
    <row r="14" spans="1:16" s="150" customFormat="1" ht="23.25" customHeight="1">
      <c r="A14" s="230"/>
      <c r="B14" s="257"/>
      <c r="C14" s="258"/>
      <c r="D14" s="258"/>
      <c r="E14" s="258"/>
      <c r="F14" s="146"/>
      <c r="G14" s="147"/>
      <c r="H14" s="147"/>
      <c r="I14" s="147"/>
      <c r="J14" s="147"/>
      <c r="K14" s="148"/>
      <c r="L14" s="147"/>
      <c r="M14" s="147"/>
      <c r="N14" s="147"/>
      <c r="O14" s="147"/>
      <c r="P14" s="149"/>
    </row>
    <row r="15" spans="1:16" s="144" customFormat="1" ht="23.25" customHeight="1">
      <c r="A15" s="230"/>
      <c r="B15" s="257"/>
      <c r="C15" s="258"/>
      <c r="D15" s="258"/>
      <c r="E15" s="258"/>
      <c r="F15" s="145"/>
      <c r="G15" s="137"/>
      <c r="H15" s="137"/>
      <c r="I15" s="137"/>
      <c r="J15" s="137"/>
      <c r="K15" s="139"/>
      <c r="L15" s="137"/>
      <c r="M15" s="137"/>
      <c r="N15" s="137"/>
      <c r="O15" s="137"/>
      <c r="P15" s="140"/>
    </row>
    <row r="16" spans="1:16" s="144" customFormat="1" ht="23.25" customHeight="1">
      <c r="A16" s="230"/>
      <c r="B16" s="257"/>
      <c r="C16" s="258"/>
      <c r="D16" s="258"/>
      <c r="E16" s="258"/>
      <c r="F16" s="143"/>
      <c r="G16" s="137"/>
      <c r="H16" s="137"/>
      <c r="I16" s="137"/>
      <c r="J16" s="137"/>
      <c r="K16" s="139"/>
      <c r="L16" s="137"/>
      <c r="M16" s="137"/>
      <c r="N16" s="137"/>
      <c r="O16" s="137"/>
      <c r="P16" s="140"/>
    </row>
    <row r="17" spans="1:16" s="144" customFormat="1" ht="23.25" customHeight="1">
      <c r="A17" s="230"/>
      <c r="B17" s="257"/>
      <c r="C17" s="258"/>
      <c r="D17" s="258"/>
      <c r="E17" s="258"/>
      <c r="F17" s="145"/>
      <c r="G17" s="137"/>
      <c r="H17" s="137"/>
      <c r="I17" s="137"/>
      <c r="J17" s="137"/>
      <c r="K17" s="139"/>
      <c r="L17" s="137"/>
      <c r="M17" s="137"/>
      <c r="N17" s="137"/>
      <c r="O17" s="137"/>
      <c r="P17" s="140"/>
    </row>
    <row r="18" spans="1:16" s="150" customFormat="1" ht="23.25" customHeight="1">
      <c r="A18" s="230"/>
      <c r="B18" s="257"/>
      <c r="C18" s="258"/>
      <c r="D18" s="258"/>
      <c r="E18" s="258"/>
      <c r="F18" s="146"/>
      <c r="G18" s="147"/>
      <c r="H18" s="147"/>
      <c r="I18" s="147"/>
      <c r="J18" s="147"/>
      <c r="K18" s="148"/>
      <c r="L18" s="147"/>
      <c r="M18" s="147"/>
      <c r="N18" s="147"/>
      <c r="O18" s="147"/>
      <c r="P18" s="149"/>
    </row>
    <row r="19" spans="1:16" s="144" customFormat="1" ht="23.25" customHeight="1">
      <c r="A19" s="230"/>
      <c r="B19" s="257"/>
      <c r="C19" s="258"/>
      <c r="D19" s="258"/>
      <c r="E19" s="258"/>
      <c r="F19" s="145"/>
      <c r="G19" s="137"/>
      <c r="H19" s="137"/>
      <c r="I19" s="137"/>
      <c r="J19" s="137"/>
      <c r="K19" s="139"/>
      <c r="L19" s="137"/>
      <c r="M19" s="137"/>
      <c r="N19" s="137"/>
      <c r="O19" s="137"/>
      <c r="P19" s="140"/>
    </row>
    <row r="20" spans="1:16" s="150" customFormat="1" ht="23.25" customHeight="1">
      <c r="A20" s="230"/>
      <c r="B20" s="257"/>
      <c r="C20" s="258"/>
      <c r="D20" s="258"/>
      <c r="E20" s="258"/>
      <c r="F20" s="146"/>
      <c r="G20" s="147"/>
      <c r="H20" s="147"/>
      <c r="I20" s="147"/>
      <c r="J20" s="147"/>
      <c r="K20" s="148"/>
      <c r="L20" s="147"/>
      <c r="M20" s="147"/>
      <c r="N20" s="147"/>
      <c r="O20" s="147"/>
      <c r="P20" s="149"/>
    </row>
    <row r="21" spans="1:16" s="150" customFormat="1" ht="23.25" customHeight="1">
      <c r="A21" s="230"/>
      <c r="B21" s="257"/>
      <c r="C21" s="258"/>
      <c r="D21" s="258"/>
      <c r="E21" s="258"/>
      <c r="F21" s="146"/>
      <c r="G21" s="147"/>
      <c r="H21" s="147"/>
      <c r="I21" s="147"/>
      <c r="J21" s="147"/>
      <c r="K21" s="148"/>
      <c r="L21" s="147"/>
      <c r="M21" s="147"/>
      <c r="N21" s="147"/>
      <c r="O21" s="147"/>
      <c r="P21" s="149"/>
    </row>
    <row r="22" spans="1:16" s="144" customFormat="1" ht="23.25" customHeight="1">
      <c r="A22" s="230"/>
      <c r="B22" s="257"/>
      <c r="C22" s="258"/>
      <c r="D22" s="258"/>
      <c r="E22" s="258"/>
      <c r="F22" s="145"/>
      <c r="G22" s="137"/>
      <c r="H22" s="137"/>
      <c r="I22" s="137"/>
      <c r="J22" s="137"/>
      <c r="K22" s="139"/>
      <c r="L22" s="137"/>
      <c r="M22" s="137"/>
      <c r="N22" s="137"/>
      <c r="O22" s="137"/>
      <c r="P22" s="140"/>
    </row>
    <row r="23" spans="1:16" s="144" customFormat="1" ht="23.25" customHeight="1">
      <c r="A23" s="230"/>
      <c r="B23" s="257"/>
      <c r="C23" s="258"/>
      <c r="D23" s="258"/>
      <c r="E23" s="258"/>
      <c r="F23" s="143"/>
      <c r="G23" s="137"/>
      <c r="H23" s="137"/>
      <c r="I23" s="137"/>
      <c r="J23" s="137"/>
      <c r="K23" s="139"/>
      <c r="L23" s="137"/>
      <c r="M23" s="137"/>
      <c r="N23" s="137"/>
      <c r="O23" s="137"/>
      <c r="P23" s="140"/>
    </row>
    <row r="24" spans="1:16" s="144" customFormat="1" ht="23.25" customHeight="1">
      <c r="A24" s="230"/>
      <c r="B24" s="257"/>
      <c r="C24" s="258"/>
      <c r="D24" s="258"/>
      <c r="E24" s="258"/>
      <c r="F24" s="145"/>
      <c r="G24" s="137"/>
      <c r="H24" s="137"/>
      <c r="I24" s="137"/>
      <c r="J24" s="137"/>
      <c r="K24" s="139"/>
      <c r="L24" s="137"/>
      <c r="M24" s="137"/>
      <c r="N24" s="137"/>
      <c r="O24" s="137"/>
      <c r="P24" s="140"/>
    </row>
    <row r="25" spans="1:16" s="150" customFormat="1" ht="23.25" customHeight="1">
      <c r="A25" s="230"/>
      <c r="B25" s="257"/>
      <c r="C25" s="258"/>
      <c r="D25" s="258"/>
      <c r="E25" s="258"/>
      <c r="F25" s="146"/>
      <c r="G25" s="147"/>
      <c r="H25" s="147"/>
      <c r="I25" s="147"/>
      <c r="J25" s="147"/>
      <c r="K25" s="148"/>
      <c r="L25" s="147"/>
      <c r="M25" s="147"/>
      <c r="N25" s="147"/>
      <c r="O25" s="147"/>
      <c r="P25" s="149"/>
    </row>
    <row r="26" spans="1:16" s="150" customFormat="1" ht="23.25" customHeight="1">
      <c r="A26" s="230"/>
      <c r="B26" s="257"/>
      <c r="C26" s="258"/>
      <c r="D26" s="258"/>
      <c r="E26" s="258"/>
      <c r="F26" s="146"/>
      <c r="G26" s="147"/>
      <c r="H26" s="147"/>
      <c r="I26" s="147"/>
      <c r="J26" s="147"/>
      <c r="K26" s="148"/>
      <c r="L26" s="147"/>
      <c r="M26" s="147"/>
      <c r="N26" s="147"/>
      <c r="O26" s="147"/>
      <c r="P26" s="149"/>
    </row>
    <row r="27" spans="1:16" s="151" customFormat="1" ht="23.25" customHeight="1">
      <c r="A27" s="260"/>
      <c r="B27" s="258"/>
      <c r="C27" s="258"/>
      <c r="D27" s="258"/>
      <c r="E27" s="258"/>
      <c r="F27" s="145"/>
      <c r="G27" s="137"/>
      <c r="H27" s="137"/>
      <c r="I27" s="137"/>
      <c r="J27" s="137"/>
      <c r="K27" s="139"/>
      <c r="L27" s="137"/>
      <c r="M27" s="137"/>
      <c r="N27" s="137"/>
      <c r="O27" s="137"/>
      <c r="P27" s="140"/>
    </row>
    <row r="28" spans="1:16" s="151" customFormat="1" ht="23.25" customHeight="1">
      <c r="A28" s="260"/>
      <c r="B28" s="258"/>
      <c r="C28" s="258"/>
      <c r="D28" s="258"/>
      <c r="E28" s="258"/>
      <c r="F28" s="145"/>
      <c r="G28" s="137"/>
      <c r="H28" s="137"/>
      <c r="I28" s="137"/>
      <c r="J28" s="137"/>
      <c r="K28" s="139"/>
      <c r="L28" s="137"/>
      <c r="M28" s="137"/>
      <c r="N28" s="137"/>
      <c r="O28" s="137"/>
      <c r="P28" s="140"/>
    </row>
    <row r="29" spans="1:16" s="151" customFormat="1" ht="23.25" customHeight="1">
      <c r="A29" s="260"/>
      <c r="B29" s="258"/>
      <c r="C29" s="258"/>
      <c r="D29" s="258"/>
      <c r="E29" s="258"/>
      <c r="F29" s="145"/>
      <c r="G29" s="137"/>
      <c r="H29" s="137"/>
      <c r="I29" s="137"/>
      <c r="J29" s="137"/>
      <c r="K29" s="139"/>
      <c r="L29" s="137"/>
      <c r="M29" s="137"/>
      <c r="N29" s="137"/>
      <c r="O29" s="137"/>
      <c r="P29" s="140"/>
    </row>
    <row r="30" spans="1:16" s="151" customFormat="1" ht="23.25" customHeight="1">
      <c r="A30" s="260"/>
      <c r="B30" s="258"/>
      <c r="C30" s="258"/>
      <c r="D30" s="258"/>
      <c r="E30" s="258"/>
      <c r="F30" s="145"/>
      <c r="G30" s="137"/>
      <c r="H30" s="137"/>
      <c r="I30" s="137"/>
      <c r="J30" s="137"/>
      <c r="K30" s="139"/>
      <c r="L30" s="137"/>
      <c r="M30" s="137"/>
      <c r="N30" s="137"/>
      <c r="O30" s="137"/>
      <c r="P30" s="140"/>
    </row>
    <row r="31" spans="1:16" s="151" customFormat="1" ht="23.25" customHeight="1">
      <c r="A31" s="260"/>
      <c r="B31" s="258"/>
      <c r="C31" s="258"/>
      <c r="D31" s="258"/>
      <c r="E31" s="258"/>
      <c r="F31" s="143"/>
      <c r="G31" s="137"/>
      <c r="H31" s="137"/>
      <c r="I31" s="137"/>
      <c r="J31" s="137"/>
      <c r="K31" s="139"/>
      <c r="L31" s="137"/>
      <c r="M31" s="137"/>
      <c r="N31" s="137"/>
      <c r="O31" s="137"/>
      <c r="P31" s="140"/>
    </row>
    <row r="32" spans="1:16" s="128" customFormat="1" ht="47.25" customHeight="1" thickBot="1">
      <c r="A32" s="261"/>
      <c r="B32" s="262"/>
      <c r="C32" s="262"/>
      <c r="D32" s="263"/>
      <c r="E32" s="262"/>
      <c r="F32" s="152"/>
      <c r="G32" s="153"/>
      <c r="H32" s="153"/>
      <c r="I32" s="153"/>
      <c r="J32" s="153"/>
      <c r="K32" s="154"/>
      <c r="L32" s="153"/>
      <c r="M32" s="153"/>
      <c r="N32" s="153"/>
      <c r="O32" s="153"/>
      <c r="P32" s="155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0" sqref="G10"/>
    </sheetView>
  </sheetViews>
  <sheetFormatPr defaultColWidth="9.00390625" defaultRowHeight="16.5"/>
  <cols>
    <col min="1" max="1" width="2.875" style="260" customWidth="1"/>
    <col min="2" max="2" width="2.75390625" style="260" customWidth="1"/>
    <col min="3" max="5" width="2.625" style="260" customWidth="1"/>
    <col min="6" max="6" width="20.625" style="156" customWidth="1"/>
    <col min="7" max="7" width="13.875" style="132" customWidth="1"/>
    <col min="8" max="8" width="15.125" style="132" customWidth="1"/>
    <col min="9" max="10" width="13.875" style="132" customWidth="1"/>
    <col min="11" max="11" width="14.75390625" style="132" customWidth="1"/>
    <col min="12" max="12" width="14.875" style="132" customWidth="1"/>
    <col min="13" max="15" width="14.75390625" style="132" customWidth="1"/>
    <col min="16" max="16" width="14.875" style="132" customWidth="1"/>
    <col min="17" max="17" width="9.00390625" style="132" hidden="1" customWidth="1"/>
    <col min="18" max="16384" width="9.00390625" style="132" customWidth="1"/>
  </cols>
  <sheetData>
    <row r="1" spans="1:11" s="123" customFormat="1" ht="15.75" customHeight="1">
      <c r="A1" s="226"/>
      <c r="B1" s="227"/>
      <c r="C1" s="227"/>
      <c r="D1" s="227"/>
      <c r="E1" s="227"/>
      <c r="F1" s="120"/>
      <c r="G1" s="120"/>
      <c r="H1" s="120"/>
      <c r="I1" s="120"/>
      <c r="J1" s="121" t="s">
        <v>91</v>
      </c>
      <c r="K1" s="122" t="s">
        <v>17</v>
      </c>
    </row>
    <row r="2" spans="1:11" s="126" customFormat="1" ht="25.5" customHeight="1">
      <c r="A2" s="226"/>
      <c r="B2" s="226"/>
      <c r="C2" s="226"/>
      <c r="D2" s="226"/>
      <c r="E2" s="226"/>
      <c r="F2" s="36"/>
      <c r="G2" s="36"/>
      <c r="H2" s="36"/>
      <c r="I2" s="36"/>
      <c r="J2" s="124" t="s">
        <v>15</v>
      </c>
      <c r="K2" s="35" t="s">
        <v>148</v>
      </c>
    </row>
    <row r="3" spans="1:11" s="126" customFormat="1" ht="25.5" customHeight="1">
      <c r="A3" s="226"/>
      <c r="B3" s="226"/>
      <c r="C3" s="226"/>
      <c r="D3" s="226"/>
      <c r="E3" s="226"/>
      <c r="F3" s="36"/>
      <c r="G3" s="36"/>
      <c r="H3" s="127"/>
      <c r="J3" s="124" t="s">
        <v>96</v>
      </c>
      <c r="K3" s="125" t="s">
        <v>97</v>
      </c>
    </row>
    <row r="4" spans="1:16" s="128" customFormat="1" ht="16.5" customHeight="1" thickBot="1">
      <c r="A4" s="392" t="s">
        <v>145</v>
      </c>
      <c r="B4" s="392"/>
      <c r="C4" s="392"/>
      <c r="D4" s="392"/>
      <c r="E4" s="392"/>
      <c r="G4" s="129"/>
      <c r="J4" s="157" t="s">
        <v>95</v>
      </c>
      <c r="K4" s="131" t="s">
        <v>154</v>
      </c>
      <c r="P4" s="130" t="s">
        <v>1</v>
      </c>
    </row>
    <row r="5" spans="1:16" ht="24" customHeight="1">
      <c r="A5" s="393" t="s">
        <v>0</v>
      </c>
      <c r="B5" s="397" t="s">
        <v>138</v>
      </c>
      <c r="C5" s="398"/>
      <c r="D5" s="398"/>
      <c r="E5" s="398"/>
      <c r="F5" s="399"/>
      <c r="G5" s="395" t="s">
        <v>2</v>
      </c>
      <c r="H5" s="400"/>
      <c r="I5" s="395" t="s">
        <v>24</v>
      </c>
      <c r="J5" s="400"/>
      <c r="K5" s="396" t="s">
        <v>3</v>
      </c>
      <c r="L5" s="400"/>
      <c r="M5" s="395" t="s">
        <v>9</v>
      </c>
      <c r="N5" s="400"/>
      <c r="O5" s="395" t="s">
        <v>4</v>
      </c>
      <c r="P5" s="396"/>
    </row>
    <row r="6" spans="1:16" ht="24" customHeight="1">
      <c r="A6" s="394"/>
      <c r="B6" s="251" t="s">
        <v>10</v>
      </c>
      <c r="C6" s="251" t="s">
        <v>11</v>
      </c>
      <c r="D6" s="251" t="s">
        <v>12</v>
      </c>
      <c r="E6" s="251" t="s">
        <v>13</v>
      </c>
      <c r="F6" s="42" t="s">
        <v>139</v>
      </c>
      <c r="G6" s="133" t="s">
        <v>98</v>
      </c>
      <c r="H6" s="133" t="s">
        <v>14</v>
      </c>
      <c r="I6" s="133" t="s">
        <v>98</v>
      </c>
      <c r="J6" s="134" t="s">
        <v>14</v>
      </c>
      <c r="K6" s="135" t="s">
        <v>98</v>
      </c>
      <c r="L6" s="133" t="s">
        <v>14</v>
      </c>
      <c r="M6" s="133" t="s">
        <v>98</v>
      </c>
      <c r="N6" s="133" t="s">
        <v>14</v>
      </c>
      <c r="O6" s="133" t="s">
        <v>98</v>
      </c>
      <c r="P6" s="136" t="s">
        <v>14</v>
      </c>
    </row>
    <row r="7" spans="1:17" s="138" customFormat="1" ht="23.25" customHeight="1">
      <c r="A7" s="254">
        <v>96</v>
      </c>
      <c r="B7" s="255"/>
      <c r="C7" s="256"/>
      <c r="D7" s="256"/>
      <c r="E7" s="256"/>
      <c r="F7" s="250" t="s">
        <v>137</v>
      </c>
      <c r="G7" s="280">
        <f>G8+G9+G10+G11</f>
        <v>123655821</v>
      </c>
      <c r="H7" s="280">
        <f>H8+H9+H10+H11</f>
        <v>4537876265</v>
      </c>
      <c r="I7" s="280">
        <f>I8+I9+I10+I11</f>
        <v>0</v>
      </c>
      <c r="J7" s="281">
        <f>J8+J9+J10+J11</f>
        <v>426451601</v>
      </c>
      <c r="K7" s="282">
        <f>K8+K9+K10+K11</f>
        <v>107492194</v>
      </c>
      <c r="L7" s="280">
        <f>L8+L9+L10+L11</f>
        <v>1861000431</v>
      </c>
      <c r="M7" s="283">
        <f>M8+M9+M10+M11</f>
        <v>0</v>
      </c>
      <c r="N7" s="283">
        <f>N8+N9+N10+N11</f>
        <v>0</v>
      </c>
      <c r="O7" s="280">
        <f>O8+O9+O10+O11</f>
        <v>16163627</v>
      </c>
      <c r="P7" s="284">
        <f>P8+P9+P10+P11</f>
        <v>2250424233</v>
      </c>
      <c r="Q7" s="158">
        <f>Q8+Q11+Q18+Q22+Q26</f>
        <v>30</v>
      </c>
    </row>
    <row r="8" spans="1:16" s="141" customFormat="1" ht="23.25" customHeight="1">
      <c r="A8" s="230"/>
      <c r="B8" s="257">
        <v>1</v>
      </c>
      <c r="C8" s="258"/>
      <c r="D8" s="258"/>
      <c r="E8" s="258"/>
      <c r="F8" s="143" t="s">
        <v>129</v>
      </c>
      <c r="G8" s="280">
        <f>'歲出明細'!G14</f>
        <v>0</v>
      </c>
      <c r="H8" s="280">
        <f>'歲出明細'!H14</f>
        <v>170300709</v>
      </c>
      <c r="I8" s="280">
        <f>'歲出明細'!I14</f>
        <v>0</v>
      </c>
      <c r="J8" s="280">
        <f>'歲出明細'!J14</f>
        <v>2651523</v>
      </c>
      <c r="K8" s="285">
        <f>'歲出明細'!K14</f>
        <v>0</v>
      </c>
      <c r="L8" s="280">
        <f>'歲出明細'!L14</f>
        <v>167649186</v>
      </c>
      <c r="M8" s="283">
        <f>'歲出明細'!M14</f>
        <v>0</v>
      </c>
      <c r="N8" s="283">
        <f>'歲出明細'!N14</f>
        <v>0</v>
      </c>
      <c r="O8" s="280">
        <f aca="true" t="shared" si="0" ref="O8:P11">G8-I8-K8+M8</f>
        <v>0</v>
      </c>
      <c r="P8" s="286">
        <f t="shared" si="0"/>
        <v>0</v>
      </c>
    </row>
    <row r="9" spans="1:16" s="141" customFormat="1" ht="23.25" customHeight="1">
      <c r="A9" s="230"/>
      <c r="B9" s="257">
        <v>3</v>
      </c>
      <c r="C9" s="258"/>
      <c r="D9" s="258"/>
      <c r="E9" s="258"/>
      <c r="F9" s="143" t="s">
        <v>130</v>
      </c>
      <c r="G9" s="280">
        <f>'歲出明細'!G36</f>
        <v>94886382</v>
      </c>
      <c r="H9" s="280">
        <f>'歲出明細'!H36</f>
        <v>5000000</v>
      </c>
      <c r="I9" s="280">
        <f>'歲出明細'!I36</f>
        <v>0</v>
      </c>
      <c r="J9" s="280">
        <f>'歲出明細'!J36</f>
        <v>0</v>
      </c>
      <c r="K9" s="285">
        <f>'歲出明細'!K36</f>
        <v>93269180</v>
      </c>
      <c r="L9" s="280">
        <f>'歲出明細'!L36</f>
        <v>5000000</v>
      </c>
      <c r="M9" s="283">
        <f>'歲出明細'!M36</f>
        <v>0</v>
      </c>
      <c r="N9" s="283">
        <f>'歲出明細'!N36</f>
        <v>0</v>
      </c>
      <c r="O9" s="280">
        <f t="shared" si="0"/>
        <v>1617202</v>
      </c>
      <c r="P9" s="286">
        <f t="shared" si="0"/>
        <v>0</v>
      </c>
    </row>
    <row r="10" spans="1:16" s="142" customFormat="1" ht="23.25" customHeight="1">
      <c r="A10" s="230"/>
      <c r="B10" s="257">
        <v>4</v>
      </c>
      <c r="C10" s="258"/>
      <c r="D10" s="258"/>
      <c r="E10" s="258"/>
      <c r="F10" s="143" t="s">
        <v>131</v>
      </c>
      <c r="G10" s="280">
        <f>'歲出明細'!G46</f>
        <v>0</v>
      </c>
      <c r="H10" s="280">
        <f>'歲出明細'!H46</f>
        <v>400420954</v>
      </c>
      <c r="I10" s="280">
        <f>'歲出明細'!I46</f>
        <v>0</v>
      </c>
      <c r="J10" s="280">
        <f>'歲出明細'!J46</f>
        <v>353800078</v>
      </c>
      <c r="K10" s="285">
        <f>'歲出明細'!K46</f>
        <v>0</v>
      </c>
      <c r="L10" s="280">
        <f>'歲出明細'!L46</f>
        <v>34606753</v>
      </c>
      <c r="M10" s="283">
        <f>'歲出明細'!M46</f>
        <v>0</v>
      </c>
      <c r="N10" s="283">
        <f>'歲出明細'!N46</f>
        <v>0</v>
      </c>
      <c r="O10" s="280">
        <f t="shared" si="0"/>
        <v>0</v>
      </c>
      <c r="P10" s="286">
        <f t="shared" si="0"/>
        <v>12014123</v>
      </c>
    </row>
    <row r="11" spans="1:17" s="142" customFormat="1" ht="23.25" customHeight="1">
      <c r="A11" s="230"/>
      <c r="B11" s="257">
        <v>5</v>
      </c>
      <c r="C11" s="258"/>
      <c r="D11" s="258"/>
      <c r="E11" s="259"/>
      <c r="F11" s="143" t="s">
        <v>132</v>
      </c>
      <c r="G11" s="280">
        <f>'歲出明細'!G61</f>
        <v>28769439</v>
      </c>
      <c r="H11" s="280">
        <f>'歲出明細'!H61</f>
        <v>3962154602</v>
      </c>
      <c r="I11" s="280">
        <f>'歲出明細'!I61</f>
        <v>0</v>
      </c>
      <c r="J11" s="280">
        <f>'歲出明細'!J61</f>
        <v>70000000</v>
      </c>
      <c r="K11" s="285">
        <f>'歲出明細'!K61</f>
        <v>14223014</v>
      </c>
      <c r="L11" s="280">
        <f>'歲出明細'!L61</f>
        <v>1653744492</v>
      </c>
      <c r="M11" s="283">
        <f>'歲出明細'!M61</f>
        <v>0</v>
      </c>
      <c r="N11" s="283">
        <f>'歲出明細'!N61</f>
        <v>0</v>
      </c>
      <c r="O11" s="280">
        <f t="shared" si="0"/>
        <v>14546425</v>
      </c>
      <c r="P11" s="286">
        <f t="shared" si="0"/>
        <v>2238410110</v>
      </c>
      <c r="Q11" s="148">
        <f>Q13</f>
        <v>20</v>
      </c>
    </row>
    <row r="12" spans="1:17" s="142" customFormat="1" ht="23.25" customHeight="1">
      <c r="A12" s="230"/>
      <c r="B12" s="257"/>
      <c r="C12" s="258"/>
      <c r="D12" s="258"/>
      <c r="E12" s="259"/>
      <c r="F12" s="143"/>
      <c r="G12" s="280"/>
      <c r="H12" s="280"/>
      <c r="I12" s="280"/>
      <c r="J12" s="280"/>
      <c r="K12" s="285"/>
      <c r="L12" s="280"/>
      <c r="M12" s="283"/>
      <c r="N12" s="283"/>
      <c r="O12" s="280"/>
      <c r="P12" s="286"/>
      <c r="Q12" s="148"/>
    </row>
    <row r="13" spans="1:17" s="144" customFormat="1" ht="23.25" customHeight="1">
      <c r="A13" s="230"/>
      <c r="B13" s="257"/>
      <c r="C13" s="258"/>
      <c r="D13" s="258"/>
      <c r="E13" s="258"/>
      <c r="F13" s="143"/>
      <c r="G13" s="137"/>
      <c r="H13" s="137"/>
      <c r="I13" s="137"/>
      <c r="J13" s="137"/>
      <c r="K13" s="139"/>
      <c r="L13" s="137"/>
      <c r="M13" s="137"/>
      <c r="N13" s="137"/>
      <c r="O13" s="137"/>
      <c r="P13" s="140"/>
      <c r="Q13" s="139">
        <f>Q14+Q16</f>
        <v>20</v>
      </c>
    </row>
    <row r="14" spans="1:17" s="144" customFormat="1" ht="23.25" customHeight="1">
      <c r="A14" s="230"/>
      <c r="B14" s="257"/>
      <c r="C14" s="258"/>
      <c r="D14" s="258"/>
      <c r="E14" s="258"/>
      <c r="F14" s="145"/>
      <c r="G14" s="137"/>
      <c r="H14" s="137"/>
      <c r="I14" s="137"/>
      <c r="J14" s="137"/>
      <c r="K14" s="139"/>
      <c r="L14" s="137"/>
      <c r="M14" s="137"/>
      <c r="N14" s="137"/>
      <c r="O14" s="137"/>
      <c r="P14" s="140"/>
      <c r="Q14" s="139">
        <f>Q15</f>
        <v>10</v>
      </c>
    </row>
    <row r="15" spans="1:17" s="150" customFormat="1" ht="23.25" customHeight="1">
      <c r="A15" s="230"/>
      <c r="B15" s="257"/>
      <c r="C15" s="258"/>
      <c r="D15" s="258"/>
      <c r="E15" s="258"/>
      <c r="F15" s="146"/>
      <c r="G15" s="147"/>
      <c r="H15" s="147"/>
      <c r="I15" s="147"/>
      <c r="J15" s="147"/>
      <c r="K15" s="148"/>
      <c r="L15" s="147"/>
      <c r="M15" s="147"/>
      <c r="N15" s="147"/>
      <c r="O15" s="147"/>
      <c r="P15" s="149"/>
      <c r="Q15" s="148">
        <v>10</v>
      </c>
    </row>
    <row r="16" spans="1:17" s="150" customFormat="1" ht="23.25" customHeight="1">
      <c r="A16" s="230"/>
      <c r="B16" s="257"/>
      <c r="C16" s="258"/>
      <c r="D16" s="258"/>
      <c r="E16" s="258"/>
      <c r="F16" s="146"/>
      <c r="G16" s="147"/>
      <c r="H16" s="147"/>
      <c r="I16" s="147"/>
      <c r="J16" s="147"/>
      <c r="K16" s="148"/>
      <c r="L16" s="147"/>
      <c r="M16" s="147"/>
      <c r="N16" s="147"/>
      <c r="O16" s="147"/>
      <c r="P16" s="149"/>
      <c r="Q16" s="148">
        <f>Q17</f>
        <v>10</v>
      </c>
    </row>
    <row r="17" spans="1:17" s="144" customFormat="1" ht="23.25" customHeight="1">
      <c r="A17" s="230"/>
      <c r="B17" s="257"/>
      <c r="C17" s="258"/>
      <c r="D17" s="258"/>
      <c r="E17" s="258"/>
      <c r="F17" s="145"/>
      <c r="G17" s="137"/>
      <c r="H17" s="137"/>
      <c r="I17" s="137"/>
      <c r="J17" s="137"/>
      <c r="K17" s="139"/>
      <c r="L17" s="137"/>
      <c r="M17" s="137"/>
      <c r="N17" s="137"/>
      <c r="O17" s="137"/>
      <c r="P17" s="140"/>
      <c r="Q17" s="139">
        <f>Q18</f>
        <v>10</v>
      </c>
    </row>
    <row r="18" spans="1:17" s="144" customFormat="1" ht="23.25" customHeight="1">
      <c r="A18" s="230"/>
      <c r="B18" s="257"/>
      <c r="C18" s="258"/>
      <c r="D18" s="258"/>
      <c r="E18" s="258"/>
      <c r="F18" s="143"/>
      <c r="G18" s="137"/>
      <c r="H18" s="137"/>
      <c r="I18" s="137"/>
      <c r="J18" s="137"/>
      <c r="K18" s="139"/>
      <c r="L18" s="137"/>
      <c r="M18" s="137"/>
      <c r="N18" s="137"/>
      <c r="O18" s="137"/>
      <c r="P18" s="140"/>
      <c r="Q18" s="139">
        <f>Q19</f>
        <v>10</v>
      </c>
    </row>
    <row r="19" spans="1:17" s="144" customFormat="1" ht="23.25" customHeight="1">
      <c r="A19" s="230"/>
      <c r="B19" s="257"/>
      <c r="C19" s="258"/>
      <c r="D19" s="258"/>
      <c r="E19" s="258"/>
      <c r="F19" s="145"/>
      <c r="G19" s="137"/>
      <c r="H19" s="137"/>
      <c r="I19" s="137"/>
      <c r="J19" s="137"/>
      <c r="K19" s="139"/>
      <c r="L19" s="137"/>
      <c r="M19" s="137"/>
      <c r="N19" s="137"/>
      <c r="O19" s="137"/>
      <c r="P19" s="140"/>
      <c r="Q19" s="139">
        <f>Q20</f>
        <v>10</v>
      </c>
    </row>
    <row r="20" spans="1:17" s="150" customFormat="1" ht="23.25" customHeight="1">
      <c r="A20" s="230"/>
      <c r="B20" s="257"/>
      <c r="C20" s="258"/>
      <c r="D20" s="258"/>
      <c r="E20" s="258"/>
      <c r="F20" s="146"/>
      <c r="G20" s="147"/>
      <c r="H20" s="147"/>
      <c r="I20" s="147"/>
      <c r="J20" s="147"/>
      <c r="K20" s="148"/>
      <c r="L20" s="147"/>
      <c r="M20" s="147"/>
      <c r="N20" s="147"/>
      <c r="O20" s="147"/>
      <c r="P20" s="149"/>
      <c r="Q20" s="148">
        <f>Q21</f>
        <v>10</v>
      </c>
    </row>
    <row r="21" spans="1:17" s="144" customFormat="1" ht="23.25" customHeight="1">
      <c r="A21" s="230"/>
      <c r="B21" s="257"/>
      <c r="C21" s="258"/>
      <c r="D21" s="258"/>
      <c r="E21" s="258"/>
      <c r="F21" s="145"/>
      <c r="G21" s="137"/>
      <c r="H21" s="137"/>
      <c r="I21" s="137"/>
      <c r="J21" s="137"/>
      <c r="K21" s="139"/>
      <c r="L21" s="137"/>
      <c r="M21" s="137"/>
      <c r="N21" s="137"/>
      <c r="O21" s="137"/>
      <c r="P21" s="140"/>
      <c r="Q21" s="139">
        <v>10</v>
      </c>
    </row>
    <row r="22" spans="1:17" s="150" customFormat="1" ht="23.25" customHeight="1">
      <c r="A22" s="230"/>
      <c r="B22" s="257"/>
      <c r="C22" s="258"/>
      <c r="D22" s="258"/>
      <c r="E22" s="258"/>
      <c r="F22" s="146"/>
      <c r="G22" s="147"/>
      <c r="H22" s="147"/>
      <c r="I22" s="147"/>
      <c r="J22" s="147"/>
      <c r="K22" s="148"/>
      <c r="L22" s="147"/>
      <c r="M22" s="147"/>
      <c r="N22" s="147"/>
      <c r="O22" s="147"/>
      <c r="P22" s="149"/>
      <c r="Q22" s="148"/>
    </row>
    <row r="23" spans="1:17" s="150" customFormat="1" ht="23.25" customHeight="1">
      <c r="A23" s="230"/>
      <c r="B23" s="257"/>
      <c r="C23" s="258"/>
      <c r="D23" s="258"/>
      <c r="E23" s="258"/>
      <c r="F23" s="146"/>
      <c r="G23" s="147"/>
      <c r="H23" s="147"/>
      <c r="I23" s="147"/>
      <c r="J23" s="147"/>
      <c r="K23" s="148"/>
      <c r="L23" s="147"/>
      <c r="M23" s="147"/>
      <c r="N23" s="147"/>
      <c r="O23" s="147"/>
      <c r="P23" s="149"/>
      <c r="Q23" s="148"/>
    </row>
    <row r="24" spans="1:17" s="144" customFormat="1" ht="23.25" customHeight="1">
      <c r="A24" s="230"/>
      <c r="B24" s="257"/>
      <c r="C24" s="258"/>
      <c r="D24" s="258"/>
      <c r="E24" s="258"/>
      <c r="F24" s="145"/>
      <c r="G24" s="137"/>
      <c r="H24" s="137"/>
      <c r="I24" s="137"/>
      <c r="J24" s="137"/>
      <c r="K24" s="139"/>
      <c r="L24" s="137"/>
      <c r="M24" s="137"/>
      <c r="N24" s="137"/>
      <c r="O24" s="137"/>
      <c r="P24" s="140"/>
      <c r="Q24" s="139">
        <f>Q25</f>
        <v>0</v>
      </c>
    </row>
    <row r="25" spans="1:17" s="144" customFormat="1" ht="23.25" customHeight="1">
      <c r="A25" s="230"/>
      <c r="B25" s="257"/>
      <c r="C25" s="258"/>
      <c r="D25" s="258"/>
      <c r="E25" s="258"/>
      <c r="F25" s="143"/>
      <c r="G25" s="137"/>
      <c r="H25" s="137"/>
      <c r="I25" s="137"/>
      <c r="J25" s="137"/>
      <c r="K25" s="139"/>
      <c r="L25" s="137"/>
      <c r="M25" s="137"/>
      <c r="N25" s="137"/>
      <c r="O25" s="137"/>
      <c r="P25" s="140"/>
      <c r="Q25" s="139"/>
    </row>
    <row r="26" spans="1:17" s="144" customFormat="1" ht="23.25" customHeight="1">
      <c r="A26" s="230"/>
      <c r="B26" s="257"/>
      <c r="C26" s="258"/>
      <c r="D26" s="258"/>
      <c r="E26" s="258"/>
      <c r="F26" s="145"/>
      <c r="G26" s="137"/>
      <c r="H26" s="137"/>
      <c r="I26" s="137"/>
      <c r="J26" s="137"/>
      <c r="K26" s="139"/>
      <c r="L26" s="137"/>
      <c r="M26" s="137"/>
      <c r="N26" s="137"/>
      <c r="O26" s="137"/>
      <c r="P26" s="140"/>
      <c r="Q26" s="139"/>
    </row>
    <row r="27" spans="1:17" s="150" customFormat="1" ht="23.25" customHeight="1">
      <c r="A27" s="230"/>
      <c r="B27" s="257"/>
      <c r="C27" s="258"/>
      <c r="D27" s="258"/>
      <c r="E27" s="258"/>
      <c r="F27" s="146"/>
      <c r="G27" s="147"/>
      <c r="H27" s="147"/>
      <c r="I27" s="147"/>
      <c r="J27" s="147"/>
      <c r="K27" s="148"/>
      <c r="L27" s="147"/>
      <c r="M27" s="147"/>
      <c r="N27" s="147"/>
      <c r="O27" s="147"/>
      <c r="P27" s="149"/>
      <c r="Q27" s="148"/>
    </row>
    <row r="28" spans="1:17" s="150" customFormat="1" ht="23.25" customHeight="1">
      <c r="A28" s="230"/>
      <c r="B28" s="257"/>
      <c r="C28" s="258"/>
      <c r="D28" s="258"/>
      <c r="E28" s="258"/>
      <c r="F28" s="146"/>
      <c r="G28" s="147"/>
      <c r="H28" s="147"/>
      <c r="I28" s="147"/>
      <c r="J28" s="147"/>
      <c r="K28" s="148"/>
      <c r="L28" s="147"/>
      <c r="M28" s="147"/>
      <c r="N28" s="147"/>
      <c r="O28" s="147"/>
      <c r="P28" s="149"/>
      <c r="Q28" s="148">
        <v>0</v>
      </c>
    </row>
    <row r="29" spans="1:16" s="151" customFormat="1" ht="23.25" customHeight="1">
      <c r="A29" s="260"/>
      <c r="B29" s="258"/>
      <c r="C29" s="258"/>
      <c r="D29" s="258"/>
      <c r="E29" s="258"/>
      <c r="F29" s="145"/>
      <c r="G29" s="137"/>
      <c r="H29" s="137"/>
      <c r="I29" s="137"/>
      <c r="J29" s="137"/>
      <c r="K29" s="139"/>
      <c r="L29" s="137"/>
      <c r="M29" s="137"/>
      <c r="N29" s="137"/>
      <c r="O29" s="137"/>
      <c r="P29" s="140"/>
    </row>
    <row r="30" spans="1:16" s="151" customFormat="1" ht="23.25" customHeight="1">
      <c r="A30" s="260"/>
      <c r="B30" s="258"/>
      <c r="C30" s="258"/>
      <c r="D30" s="258"/>
      <c r="E30" s="258"/>
      <c r="F30" s="145"/>
      <c r="G30" s="137"/>
      <c r="H30" s="137"/>
      <c r="I30" s="137"/>
      <c r="J30" s="137"/>
      <c r="K30" s="139"/>
      <c r="L30" s="137"/>
      <c r="M30" s="137"/>
      <c r="N30" s="137"/>
      <c r="O30" s="137"/>
      <c r="P30" s="140"/>
    </row>
    <row r="31" spans="1:16" s="151" customFormat="1" ht="23.25" customHeight="1">
      <c r="A31" s="260"/>
      <c r="B31" s="258"/>
      <c r="C31" s="258"/>
      <c r="D31" s="258"/>
      <c r="E31" s="258"/>
      <c r="F31" s="143"/>
      <c r="G31" s="137"/>
      <c r="H31" s="137"/>
      <c r="I31" s="137"/>
      <c r="J31" s="137"/>
      <c r="K31" s="139"/>
      <c r="L31" s="137"/>
      <c r="M31" s="137"/>
      <c r="N31" s="137"/>
      <c r="O31" s="137"/>
      <c r="P31" s="140"/>
    </row>
    <row r="32" spans="1:16" s="151" customFormat="1" ht="23.25" customHeight="1">
      <c r="A32" s="260"/>
      <c r="B32" s="258"/>
      <c r="C32" s="258"/>
      <c r="D32" s="258"/>
      <c r="E32" s="258"/>
      <c r="F32" s="145"/>
      <c r="G32" s="137"/>
      <c r="H32" s="137"/>
      <c r="I32" s="137"/>
      <c r="J32" s="137"/>
      <c r="K32" s="139"/>
      <c r="L32" s="137"/>
      <c r="M32" s="137"/>
      <c r="N32" s="137"/>
      <c r="O32" s="137"/>
      <c r="P32" s="140"/>
    </row>
    <row r="33" spans="1:17" s="128" customFormat="1" ht="24" customHeight="1" thickBot="1">
      <c r="A33" s="261"/>
      <c r="B33" s="262"/>
      <c r="C33" s="262"/>
      <c r="D33" s="263"/>
      <c r="E33" s="262"/>
      <c r="F33" s="152"/>
      <c r="G33" s="153"/>
      <c r="H33" s="153"/>
      <c r="I33" s="153"/>
      <c r="J33" s="153"/>
      <c r="K33" s="154"/>
      <c r="L33" s="153"/>
      <c r="M33" s="153"/>
      <c r="N33" s="153"/>
      <c r="O33" s="153"/>
      <c r="P33" s="155"/>
      <c r="Q33" s="148">
        <v>0</v>
      </c>
    </row>
    <row r="34" spans="1:16" s="151" customFormat="1" ht="23.25" customHeight="1">
      <c r="A34" s="264"/>
      <c r="B34" s="265"/>
      <c r="C34" s="265"/>
      <c r="D34" s="265"/>
      <c r="E34" s="265"/>
      <c r="F34" s="159"/>
      <c r="G34" s="160"/>
      <c r="H34" s="160"/>
      <c r="I34" s="160"/>
      <c r="J34" s="160"/>
      <c r="K34" s="160"/>
      <c r="L34" s="160"/>
      <c r="M34" s="160"/>
      <c r="N34" s="160"/>
      <c r="O34" s="160"/>
      <c r="P34" s="160"/>
    </row>
    <row r="35" spans="1:16" s="151" customFormat="1" ht="23.25" customHeight="1">
      <c r="A35" s="266"/>
      <c r="B35" s="267"/>
      <c r="C35" s="267"/>
      <c r="D35" s="267"/>
      <c r="E35" s="267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spans="1:16" s="128" customFormat="1" ht="20.25" customHeight="1">
      <c r="A36" s="266"/>
      <c r="B36" s="267"/>
      <c r="C36" s="267"/>
      <c r="D36" s="267"/>
      <c r="E36" s="267"/>
      <c r="F36" s="163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s="128" customFormat="1" ht="20.25" customHeight="1">
      <c r="A37" s="266"/>
      <c r="B37" s="267"/>
      <c r="C37" s="267"/>
      <c r="D37" s="267"/>
      <c r="E37" s="267"/>
      <c r="F37" s="163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s="151" customFormat="1" ht="20.25" customHeight="1">
      <c r="A38" s="266"/>
      <c r="B38" s="267"/>
      <c r="C38" s="267"/>
      <c r="D38" s="267"/>
      <c r="E38" s="267"/>
      <c r="F38" s="161"/>
      <c r="G38" s="162"/>
      <c r="H38" s="162"/>
      <c r="I38" s="162"/>
      <c r="J38" s="162"/>
      <c r="K38" s="162"/>
      <c r="L38" s="162"/>
      <c r="M38" s="162"/>
      <c r="N38" s="162"/>
      <c r="O38" s="162"/>
      <c r="P38" s="162"/>
    </row>
    <row r="39" spans="1:16" s="151" customFormat="1" ht="20.25" customHeight="1">
      <c r="A39" s="266"/>
      <c r="B39" s="267"/>
      <c r="C39" s="267"/>
      <c r="D39" s="267"/>
      <c r="E39" s="267"/>
      <c r="F39" s="165"/>
      <c r="G39" s="162"/>
      <c r="H39" s="162"/>
      <c r="I39" s="162"/>
      <c r="J39" s="162"/>
      <c r="K39" s="162"/>
      <c r="L39" s="162"/>
      <c r="M39" s="162"/>
      <c r="N39" s="162"/>
      <c r="O39" s="162"/>
      <c r="P39" s="162"/>
    </row>
    <row r="40" spans="1:16" s="151" customFormat="1" ht="20.25" customHeight="1">
      <c r="A40" s="266"/>
      <c r="B40" s="267"/>
      <c r="C40" s="267"/>
      <c r="D40" s="267"/>
      <c r="E40" s="267"/>
      <c r="F40" s="161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s="128" customFormat="1" ht="36" customHeight="1">
      <c r="A41" s="266"/>
      <c r="B41" s="267"/>
      <c r="C41" s="267"/>
      <c r="D41" s="267"/>
      <c r="E41" s="267"/>
      <c r="F41" s="163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s="128" customFormat="1" ht="20.25" customHeight="1">
      <c r="A42" s="266"/>
      <c r="B42" s="267"/>
      <c r="C42" s="267"/>
      <c r="D42" s="267"/>
      <c r="E42" s="267"/>
      <c r="F42" s="163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s="128" customFormat="1" ht="20.25" customHeight="1">
      <c r="A43" s="266"/>
      <c r="B43" s="267"/>
      <c r="C43" s="267"/>
      <c r="D43" s="267"/>
      <c r="E43" s="267"/>
      <c r="F43" s="163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s="128" customFormat="1" ht="20.25" customHeight="1">
      <c r="A44" s="266"/>
      <c r="B44" s="267"/>
      <c r="C44" s="267"/>
      <c r="D44" s="267"/>
      <c r="E44" s="267"/>
      <c r="F44" s="163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s="128" customFormat="1" ht="20.25" customHeight="1">
      <c r="A45" s="266"/>
      <c r="B45" s="267"/>
      <c r="C45" s="267"/>
      <c r="D45" s="267"/>
      <c r="E45" s="267"/>
      <c r="F45" s="163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7" s="128" customFormat="1" ht="35.25" customHeight="1">
      <c r="A46" s="266"/>
      <c r="B46" s="267"/>
      <c r="C46" s="267"/>
      <c r="D46" s="267"/>
      <c r="E46" s="267"/>
      <c r="F46" s="163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48">
        <v>0</v>
      </c>
    </row>
    <row r="47" spans="1:16" s="128" customFormat="1" ht="20.25" customHeight="1">
      <c r="A47" s="266"/>
      <c r="B47" s="267"/>
      <c r="C47" s="267"/>
      <c r="D47" s="267"/>
      <c r="E47" s="267"/>
      <c r="F47" s="163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s="128" customFormat="1" ht="20.25" customHeight="1">
      <c r="A48" s="266"/>
      <c r="B48" s="267"/>
      <c r="C48" s="267"/>
      <c r="D48" s="267"/>
      <c r="E48" s="267"/>
      <c r="F48" s="163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s="151" customFormat="1" ht="20.25" customHeight="1">
      <c r="A49" s="266"/>
      <c r="B49" s="267"/>
      <c r="C49" s="267"/>
      <c r="D49" s="267"/>
      <c r="E49" s="267"/>
      <c r="F49" s="165"/>
      <c r="G49" s="162"/>
      <c r="H49" s="162"/>
      <c r="I49" s="162"/>
      <c r="J49" s="162"/>
      <c r="K49" s="162"/>
      <c r="L49" s="162"/>
      <c r="M49" s="162"/>
      <c r="N49" s="162"/>
      <c r="O49" s="162"/>
      <c r="P49" s="162"/>
    </row>
    <row r="50" spans="1:17" s="151" customFormat="1" ht="20.25" customHeight="1">
      <c r="A50" s="266"/>
      <c r="B50" s="267"/>
      <c r="C50" s="267"/>
      <c r="D50" s="267"/>
      <c r="E50" s="267"/>
      <c r="F50" s="161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39">
        <f>Q51</f>
        <v>0</v>
      </c>
    </row>
    <row r="51" spans="1:16" s="128" customFormat="1" ht="20.25" customHeight="1">
      <c r="A51" s="266"/>
      <c r="B51" s="267"/>
      <c r="C51" s="267"/>
      <c r="D51" s="267"/>
      <c r="E51" s="267"/>
      <c r="F51" s="163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s="128" customFormat="1" ht="22.5" customHeight="1">
      <c r="A52" s="266"/>
      <c r="B52" s="267"/>
      <c r="C52" s="267"/>
      <c r="D52" s="267"/>
      <c r="E52" s="267"/>
      <c r="F52" s="163"/>
      <c r="G52" s="164"/>
      <c r="H52" s="164"/>
      <c r="I52" s="164"/>
      <c r="J52" s="164"/>
      <c r="K52" s="164"/>
      <c r="L52" s="164"/>
      <c r="M52" s="164"/>
      <c r="N52" s="164"/>
      <c r="O52" s="164"/>
      <c r="P52" s="164"/>
    </row>
    <row r="53" spans="1:18" ht="23.25" customHeight="1">
      <c r="A53" s="266"/>
      <c r="B53" s="267"/>
      <c r="C53" s="267"/>
      <c r="D53" s="267"/>
      <c r="E53" s="267"/>
      <c r="F53" s="166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</row>
    <row r="54" spans="1:18" ht="22.5" customHeight="1">
      <c r="A54" s="266"/>
      <c r="B54" s="267"/>
      <c r="C54" s="267"/>
      <c r="D54" s="267"/>
      <c r="E54" s="2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</row>
    <row r="55" spans="1:18" ht="22.5" customHeight="1">
      <c r="A55" s="266"/>
      <c r="B55" s="266"/>
      <c r="C55" s="266"/>
      <c r="D55" s="266"/>
      <c r="E55" s="266"/>
      <c r="F55" s="168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ht="22.5" customHeight="1">
      <c r="A56" s="266"/>
      <c r="B56" s="266"/>
      <c r="C56" s="266"/>
      <c r="D56" s="266"/>
      <c r="E56" s="266"/>
      <c r="F56" s="168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</row>
    <row r="57" spans="1:16" ht="22.5" customHeight="1">
      <c r="A57" s="266"/>
      <c r="B57" s="266"/>
      <c r="C57" s="266"/>
      <c r="D57" s="266"/>
      <c r="E57" s="266"/>
      <c r="F57" s="168"/>
      <c r="G57" s="167"/>
      <c r="H57" s="167"/>
      <c r="I57" s="167"/>
      <c r="J57" s="167"/>
      <c r="K57" s="167"/>
      <c r="L57" s="167"/>
      <c r="M57" s="167"/>
      <c r="N57" s="167"/>
      <c r="O57" s="167"/>
      <c r="P57" s="167"/>
    </row>
    <row r="58" spans="1:16" ht="22.5" customHeight="1">
      <c r="A58" s="266"/>
      <c r="B58" s="266"/>
      <c r="C58" s="266"/>
      <c r="D58" s="266"/>
      <c r="E58" s="266"/>
      <c r="F58" s="168"/>
      <c r="G58" s="167"/>
      <c r="H58" s="167"/>
      <c r="I58" s="167"/>
      <c r="J58" s="167"/>
      <c r="K58" s="167"/>
      <c r="L58" s="167"/>
      <c r="M58" s="167"/>
      <c r="N58" s="167"/>
      <c r="O58" s="167"/>
      <c r="P58" s="167"/>
    </row>
    <row r="59" spans="1:16" ht="22.5" customHeight="1">
      <c r="A59" s="266"/>
      <c r="B59" s="266"/>
      <c r="C59" s="266"/>
      <c r="D59" s="266"/>
      <c r="E59" s="266"/>
      <c r="F59" s="168"/>
      <c r="G59" s="167"/>
      <c r="H59" s="167"/>
      <c r="I59" s="167"/>
      <c r="J59" s="167"/>
      <c r="K59" s="167"/>
      <c r="L59" s="167"/>
      <c r="M59" s="167"/>
      <c r="N59" s="167"/>
      <c r="O59" s="167"/>
      <c r="P59" s="167"/>
    </row>
    <row r="60" spans="1:16" ht="34.5" customHeight="1">
      <c r="A60" s="266"/>
      <c r="B60" s="266"/>
      <c r="C60" s="266"/>
      <c r="D60" s="266"/>
      <c r="E60" s="266"/>
      <c r="F60" s="168"/>
      <c r="G60" s="167"/>
      <c r="H60" s="167"/>
      <c r="I60" s="167"/>
      <c r="J60" s="167"/>
      <c r="K60" s="167"/>
      <c r="L60" s="167"/>
      <c r="M60" s="167"/>
      <c r="N60" s="167"/>
      <c r="O60" s="167"/>
      <c r="P60" s="167"/>
    </row>
    <row r="61" spans="1:16" ht="16.5">
      <c r="A61" s="266"/>
      <c r="B61" s="266"/>
      <c r="C61" s="266"/>
      <c r="D61" s="266"/>
      <c r="E61" s="266"/>
      <c r="F61" s="168"/>
      <c r="G61" s="167"/>
      <c r="H61" s="167"/>
      <c r="I61" s="167"/>
      <c r="J61" s="167"/>
      <c r="K61" s="167"/>
      <c r="L61" s="167"/>
      <c r="M61" s="167"/>
      <c r="N61" s="167"/>
      <c r="O61" s="167"/>
      <c r="P61" s="167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72</v>
      </c>
      <c r="K1" s="34" t="s">
        <v>73</v>
      </c>
    </row>
    <row r="2" spans="1:11" s="8" customFormat="1" ht="25.5" customHeight="1">
      <c r="A2" s="28"/>
      <c r="B2" s="28"/>
      <c r="C2" s="28"/>
      <c r="D2" s="28"/>
      <c r="E2" s="28"/>
      <c r="F2" s="28"/>
      <c r="H2" s="414" t="s">
        <v>74</v>
      </c>
      <c r="I2" s="415"/>
      <c r="J2" s="415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75</v>
      </c>
      <c r="K3" s="35" t="s">
        <v>76</v>
      </c>
    </row>
    <row r="4" spans="5:16" s="37" customFormat="1" ht="16.5" customHeight="1" thickBot="1">
      <c r="E4" s="38"/>
      <c r="G4" s="39"/>
      <c r="J4" s="53" t="s">
        <v>77</v>
      </c>
      <c r="K4" s="41" t="s">
        <v>78</v>
      </c>
      <c r="P4" s="40" t="s">
        <v>1</v>
      </c>
    </row>
    <row r="5" spans="1:16" ht="20.25" customHeight="1" thickTop="1">
      <c r="A5" s="88" t="s">
        <v>79</v>
      </c>
      <c r="B5" s="409" t="s">
        <v>80</v>
      </c>
      <c r="C5" s="409"/>
      <c r="D5" s="409"/>
      <c r="E5" s="409"/>
      <c r="F5" s="409"/>
      <c r="G5" s="412" t="s">
        <v>2</v>
      </c>
      <c r="H5" s="413"/>
      <c r="I5" s="407" t="s">
        <v>81</v>
      </c>
      <c r="J5" s="410"/>
      <c r="K5" s="408" t="s">
        <v>3</v>
      </c>
      <c r="L5" s="411"/>
      <c r="M5" s="407" t="s">
        <v>9</v>
      </c>
      <c r="N5" s="410"/>
      <c r="O5" s="407" t="s">
        <v>4</v>
      </c>
      <c r="P5" s="408"/>
    </row>
    <row r="6" spans="1:16" s="55" customFormat="1" ht="19.5" customHeight="1">
      <c r="A6" s="54" t="s">
        <v>82</v>
      </c>
      <c r="B6" s="416" t="s">
        <v>10</v>
      </c>
      <c r="C6" s="416" t="s">
        <v>11</v>
      </c>
      <c r="D6" s="416" t="s">
        <v>12</v>
      </c>
      <c r="E6" s="416" t="s">
        <v>13</v>
      </c>
      <c r="F6" s="403" t="s">
        <v>83</v>
      </c>
      <c r="G6" s="403" t="s">
        <v>84</v>
      </c>
      <c r="H6" s="403" t="s">
        <v>85</v>
      </c>
      <c r="I6" s="403" t="s">
        <v>86</v>
      </c>
      <c r="J6" s="403" t="s">
        <v>85</v>
      </c>
      <c r="K6" s="405" t="s">
        <v>84</v>
      </c>
      <c r="L6" s="403" t="s">
        <v>87</v>
      </c>
      <c r="M6" s="403" t="s">
        <v>86</v>
      </c>
      <c r="N6" s="403" t="s">
        <v>85</v>
      </c>
      <c r="O6" s="403" t="s">
        <v>84</v>
      </c>
      <c r="P6" s="401" t="s">
        <v>87</v>
      </c>
    </row>
    <row r="7" spans="1:16" ht="21" customHeight="1">
      <c r="A7" s="56" t="s">
        <v>88</v>
      </c>
      <c r="B7" s="417"/>
      <c r="C7" s="417"/>
      <c r="D7" s="417"/>
      <c r="E7" s="417"/>
      <c r="F7" s="404"/>
      <c r="G7" s="404"/>
      <c r="H7" s="404"/>
      <c r="I7" s="404"/>
      <c r="J7" s="404"/>
      <c r="K7" s="406"/>
      <c r="L7" s="404"/>
      <c r="M7" s="404"/>
      <c r="N7" s="404"/>
      <c r="O7" s="404"/>
      <c r="P7" s="402"/>
    </row>
    <row r="8" spans="1:17" s="27" customFormat="1" ht="21" customHeight="1">
      <c r="A8" s="105"/>
      <c r="B8" s="64"/>
      <c r="C8" s="65"/>
      <c r="D8" s="65"/>
      <c r="E8" s="65"/>
      <c r="F8" s="66" t="s">
        <v>32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9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6">
        <f t="shared" si="0"/>
        <v>1047619982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9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7">
        <f t="shared" si="1"/>
        <v>0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9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7">
        <f t="shared" si="2"/>
        <v>0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9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7">
        <f t="shared" si="2"/>
        <v>0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61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9">
        <f t="shared" si="2"/>
        <v>0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0</v>
      </c>
      <c r="I13" s="22">
        <v>0</v>
      </c>
      <c r="J13" s="22">
        <v>0</v>
      </c>
      <c r="K13" s="61">
        <v>0</v>
      </c>
      <c r="L13" s="22">
        <v>0</v>
      </c>
      <c r="M13" s="22">
        <v>0</v>
      </c>
      <c r="N13" s="22">
        <v>0</v>
      </c>
      <c r="O13" s="22">
        <v>0</v>
      </c>
      <c r="P13" s="49">
        <v>0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9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0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144015731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61">
        <v>0</v>
      </c>
      <c r="L17" s="22">
        <v>140712172</v>
      </c>
      <c r="M17" s="22">
        <v>0</v>
      </c>
      <c r="N17" s="22">
        <v>0</v>
      </c>
      <c r="O17" s="22">
        <v>0</v>
      </c>
      <c r="P17" s="49">
        <v>0</v>
      </c>
      <c r="Q17" s="61">
        <f>Q18</f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9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6540931</v>
      </c>
      <c r="Q18" s="59">
        <f>Q19</f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9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6540931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9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6540931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23800000</v>
      </c>
      <c r="I21" s="22">
        <v>0</v>
      </c>
      <c r="J21" s="22">
        <v>0</v>
      </c>
      <c r="K21" s="61">
        <v>0</v>
      </c>
      <c r="L21" s="22">
        <v>15259069</v>
      </c>
      <c r="M21" s="22">
        <v>0</v>
      </c>
      <c r="N21" s="22">
        <v>0</v>
      </c>
      <c r="O21" s="22">
        <v>0</v>
      </c>
      <c r="P21" s="49">
        <v>6540931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9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7">
        <f t="shared" si="9"/>
        <v>0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61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0</v>
      </c>
      <c r="Q23" s="61">
        <f>Q24</f>
        <v>0</v>
      </c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3200400</v>
      </c>
      <c r="I24" s="22">
        <v>0</v>
      </c>
      <c r="J24" s="22">
        <v>617704</v>
      </c>
      <c r="K24" s="61">
        <v>0</v>
      </c>
      <c r="L24" s="22">
        <v>2582696</v>
      </c>
      <c r="M24" s="22">
        <v>0</v>
      </c>
      <c r="N24" s="22">
        <v>0</v>
      </c>
      <c r="O24" s="22">
        <v>0</v>
      </c>
      <c r="P24" s="49">
        <v>0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9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846289851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9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846289851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9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7">
        <f t="shared" si="11"/>
        <v>846289851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61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9">
        <f t="shared" si="11"/>
        <v>846289851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6003600000</v>
      </c>
      <c r="I29" s="22">
        <v>0</v>
      </c>
      <c r="J29" s="22">
        <v>1000000</v>
      </c>
      <c r="K29" s="61">
        <v>0</v>
      </c>
      <c r="L29" s="22">
        <v>5156310149</v>
      </c>
      <c r="M29" s="22">
        <v>0</v>
      </c>
      <c r="N29" s="22">
        <v>0</v>
      </c>
      <c r="O29" s="22">
        <v>0</v>
      </c>
      <c r="P29" s="49">
        <v>846289851</v>
      </c>
      <c r="Q29" s="61">
        <v>0</v>
      </c>
    </row>
    <row r="30" spans="1:16" s="99" customFormat="1" ht="20.25" customHeight="1">
      <c r="A30" s="101"/>
      <c r="B30" s="58">
        <v>4</v>
      </c>
      <c r="C30" s="60"/>
      <c r="D30" s="60"/>
      <c r="E30" s="60"/>
      <c r="F30" s="67" t="s">
        <v>35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9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7">
        <f t="shared" si="12"/>
        <v>194789200</v>
      </c>
    </row>
    <row r="31" spans="1:16" s="99" customFormat="1" ht="20.25" customHeight="1">
      <c r="A31" s="101"/>
      <c r="B31" s="58"/>
      <c r="C31" s="60">
        <v>1</v>
      </c>
      <c r="D31" s="60"/>
      <c r="E31" s="60"/>
      <c r="F31" s="68" t="s">
        <v>56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9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7">
        <f t="shared" si="13"/>
        <v>192193984</v>
      </c>
    </row>
    <row r="32" spans="1:16" s="99" customFormat="1" ht="20.25" customHeight="1">
      <c r="A32" s="101"/>
      <c r="B32" s="58"/>
      <c r="C32" s="60"/>
      <c r="D32" s="60"/>
      <c r="E32" s="60"/>
      <c r="F32" s="67" t="s">
        <v>46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9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7">
        <f t="shared" si="13"/>
        <v>192193984</v>
      </c>
    </row>
    <row r="33" spans="1:17" s="37" customFormat="1" ht="36" customHeight="1" thickBot="1">
      <c r="A33" s="100"/>
      <c r="B33" s="70"/>
      <c r="C33" s="71"/>
      <c r="D33" s="87">
        <v>1</v>
      </c>
      <c r="E33" s="71"/>
      <c r="F33" s="72" t="s">
        <v>57</v>
      </c>
      <c r="G33" s="82">
        <v>0</v>
      </c>
      <c r="H33" s="82">
        <v>413145000</v>
      </c>
      <c r="I33" s="82">
        <v>0</v>
      </c>
      <c r="J33" s="82">
        <v>33354269</v>
      </c>
      <c r="K33" s="85">
        <v>0</v>
      </c>
      <c r="L33" s="82">
        <v>187596747</v>
      </c>
      <c r="M33" s="82">
        <v>0</v>
      </c>
      <c r="N33" s="82">
        <v>0</v>
      </c>
      <c r="O33" s="82">
        <v>0</v>
      </c>
      <c r="P33" s="83">
        <v>192193984</v>
      </c>
      <c r="Q33" s="61">
        <v>0</v>
      </c>
    </row>
    <row r="34" spans="1:16" s="99" customFormat="1" ht="20.25" customHeight="1" thickTop="1">
      <c r="A34" s="101"/>
      <c r="B34" s="58"/>
      <c r="C34" s="60">
        <v>2</v>
      </c>
      <c r="D34" s="60"/>
      <c r="E34" s="60"/>
      <c r="F34" s="68" t="s">
        <v>36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9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7">
        <f t="shared" si="14"/>
        <v>2595216</v>
      </c>
    </row>
    <row r="35" spans="1:16" s="99" customFormat="1" ht="20.25" customHeight="1">
      <c r="A35" s="101"/>
      <c r="B35" s="58"/>
      <c r="C35" s="60"/>
      <c r="D35" s="60"/>
      <c r="E35" s="60"/>
      <c r="F35" s="67" t="s">
        <v>37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9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7">
        <f t="shared" si="14"/>
        <v>2595216</v>
      </c>
    </row>
    <row r="36" spans="1:16" s="37" customFormat="1" ht="20.25" customHeight="1">
      <c r="A36" s="101"/>
      <c r="B36" s="58"/>
      <c r="C36" s="60"/>
      <c r="D36" s="60">
        <v>1</v>
      </c>
      <c r="E36" s="60"/>
      <c r="F36" s="69" t="s">
        <v>58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61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9">
        <f t="shared" si="14"/>
        <v>2595216</v>
      </c>
    </row>
    <row r="37" spans="1:16" s="37" customFormat="1" ht="20.25" customHeight="1">
      <c r="A37" s="101"/>
      <c r="B37" s="58"/>
      <c r="C37" s="60"/>
      <c r="D37" s="60"/>
      <c r="E37" s="60">
        <v>1</v>
      </c>
      <c r="F37" s="69" t="s">
        <v>59</v>
      </c>
      <c r="G37" s="22">
        <v>0</v>
      </c>
      <c r="H37" s="22">
        <v>2900000</v>
      </c>
      <c r="I37" s="22">
        <v>0</v>
      </c>
      <c r="J37" s="22">
        <v>300000</v>
      </c>
      <c r="K37" s="61">
        <v>0</v>
      </c>
      <c r="L37" s="22">
        <v>4784</v>
      </c>
      <c r="M37" s="22">
        <v>0</v>
      </c>
      <c r="N37" s="22">
        <v>0</v>
      </c>
      <c r="O37" s="22">
        <v>0</v>
      </c>
      <c r="P37" s="49">
        <v>2595216</v>
      </c>
    </row>
    <row r="38" spans="1:16" s="99" customFormat="1" ht="20.25" customHeight="1">
      <c r="A38" s="101"/>
      <c r="B38" s="58">
        <v>5</v>
      </c>
      <c r="C38" s="60"/>
      <c r="D38" s="60"/>
      <c r="E38" s="60"/>
      <c r="F38" s="67" t="s">
        <v>60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9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7">
        <f t="shared" si="15"/>
        <v>0</v>
      </c>
    </row>
    <row r="39" spans="1:16" s="99" customFormat="1" ht="20.25" customHeight="1">
      <c r="A39" s="101"/>
      <c r="B39" s="58"/>
      <c r="C39" s="60">
        <v>1</v>
      </c>
      <c r="D39" s="60"/>
      <c r="E39" s="60"/>
      <c r="F39" s="68" t="s">
        <v>61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9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7">
        <f t="shared" si="16"/>
        <v>0</v>
      </c>
    </row>
    <row r="40" spans="1:16" s="99" customFormat="1" ht="20.25" customHeight="1">
      <c r="A40" s="101"/>
      <c r="B40" s="58"/>
      <c r="C40" s="60"/>
      <c r="D40" s="60"/>
      <c r="E40" s="60"/>
      <c r="F40" s="67" t="s">
        <v>46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9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7">
        <f t="shared" si="17"/>
        <v>0</v>
      </c>
    </row>
    <row r="41" spans="1:16" s="37" customFormat="1" ht="36" customHeight="1">
      <c r="A41" s="101"/>
      <c r="B41" s="58"/>
      <c r="C41" s="60"/>
      <c r="D41" s="60">
        <v>1</v>
      </c>
      <c r="E41" s="60"/>
      <c r="F41" s="69" t="s">
        <v>62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61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9">
        <f t="shared" si="18"/>
        <v>0</v>
      </c>
    </row>
    <row r="42" spans="1:16" s="37" customFormat="1" ht="20.25" customHeight="1">
      <c r="A42" s="101"/>
      <c r="B42" s="58"/>
      <c r="C42" s="60"/>
      <c r="D42" s="60"/>
      <c r="E42" s="60">
        <v>1</v>
      </c>
      <c r="F42" s="69" t="s">
        <v>63</v>
      </c>
      <c r="G42" s="22">
        <v>0</v>
      </c>
      <c r="H42" s="22">
        <v>0</v>
      </c>
      <c r="I42" s="22">
        <v>0</v>
      </c>
      <c r="J42" s="22">
        <v>0</v>
      </c>
      <c r="K42" s="61">
        <v>0</v>
      </c>
      <c r="L42" s="22">
        <v>0</v>
      </c>
      <c r="M42" s="22">
        <v>0</v>
      </c>
      <c r="N42" s="22">
        <v>0</v>
      </c>
      <c r="O42" s="22">
        <v>0</v>
      </c>
      <c r="P42" s="49">
        <v>0</v>
      </c>
    </row>
    <row r="43" spans="1:16" s="37" customFormat="1" ht="20.25" customHeight="1">
      <c r="A43" s="101"/>
      <c r="B43" s="58"/>
      <c r="C43" s="60"/>
      <c r="D43" s="60">
        <v>2</v>
      </c>
      <c r="E43" s="60"/>
      <c r="F43" s="69" t="s">
        <v>64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61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9">
        <f t="shared" si="19"/>
        <v>0</v>
      </c>
    </row>
    <row r="44" spans="1:16" s="37" customFormat="1" ht="20.25" customHeight="1">
      <c r="A44" s="101"/>
      <c r="B44" s="58"/>
      <c r="C44" s="60"/>
      <c r="D44" s="60"/>
      <c r="E44" s="60">
        <v>1</v>
      </c>
      <c r="F44" s="69" t="s">
        <v>65</v>
      </c>
      <c r="G44" s="22">
        <v>0</v>
      </c>
      <c r="H44" s="22">
        <v>0</v>
      </c>
      <c r="I44" s="22">
        <v>0</v>
      </c>
      <c r="J44" s="22">
        <v>0</v>
      </c>
      <c r="K44" s="61">
        <v>0</v>
      </c>
      <c r="L44" s="22">
        <v>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58"/>
      <c r="C45" s="60"/>
      <c r="D45" s="60">
        <v>4</v>
      </c>
      <c r="E45" s="60"/>
      <c r="F45" s="69" t="s">
        <v>67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61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9">
        <f t="shared" si="20"/>
        <v>0</v>
      </c>
    </row>
    <row r="46" spans="1:17" s="37" customFormat="1" ht="35.25" customHeight="1">
      <c r="A46" s="101"/>
      <c r="B46" s="58"/>
      <c r="C46" s="60"/>
      <c r="D46" s="60"/>
      <c r="E46" s="60">
        <v>1</v>
      </c>
      <c r="F46" s="69" t="s">
        <v>68</v>
      </c>
      <c r="G46" s="22">
        <v>0</v>
      </c>
      <c r="H46" s="22">
        <v>0</v>
      </c>
      <c r="I46" s="22">
        <v>0</v>
      </c>
      <c r="J46" s="22">
        <v>0</v>
      </c>
      <c r="K46" s="61">
        <v>0</v>
      </c>
      <c r="L46" s="22">
        <v>0</v>
      </c>
      <c r="M46" s="22">
        <v>0</v>
      </c>
      <c r="N46" s="22">
        <v>0</v>
      </c>
      <c r="O46" s="22">
        <v>0</v>
      </c>
      <c r="P46" s="49">
        <v>0</v>
      </c>
      <c r="Q46" s="61">
        <v>0</v>
      </c>
    </row>
    <row r="47" spans="1:16" s="37" customFormat="1" ht="20.25" customHeight="1">
      <c r="A47" s="101"/>
      <c r="B47" s="58"/>
      <c r="C47" s="60"/>
      <c r="D47" s="60"/>
      <c r="E47" s="60">
        <v>2</v>
      </c>
      <c r="F47" s="69" t="s">
        <v>66</v>
      </c>
      <c r="G47" s="22">
        <v>0</v>
      </c>
      <c r="H47" s="22">
        <v>0</v>
      </c>
      <c r="I47" s="22">
        <v>0</v>
      </c>
      <c r="J47" s="22">
        <v>0</v>
      </c>
      <c r="K47" s="61">
        <v>0</v>
      </c>
      <c r="L47" s="22">
        <v>0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58"/>
      <c r="C48" s="60"/>
      <c r="D48" s="60"/>
      <c r="E48" s="60">
        <v>3</v>
      </c>
      <c r="F48" s="69" t="s">
        <v>69</v>
      </c>
      <c r="G48" s="22">
        <v>0</v>
      </c>
      <c r="H48" s="22">
        <v>0</v>
      </c>
      <c r="I48" s="22">
        <v>0</v>
      </c>
      <c r="J48" s="22">
        <v>0</v>
      </c>
      <c r="K48" s="61">
        <v>0</v>
      </c>
      <c r="L48" s="22">
        <v>0</v>
      </c>
      <c r="M48" s="22">
        <v>0</v>
      </c>
      <c r="N48" s="22">
        <v>0</v>
      </c>
      <c r="O48" s="22">
        <v>0</v>
      </c>
      <c r="P48" s="49">
        <v>0</v>
      </c>
    </row>
    <row r="49" spans="1:16" s="99" customFormat="1" ht="20.25" customHeight="1">
      <c r="A49" s="101"/>
      <c r="B49" s="58"/>
      <c r="C49" s="60">
        <v>2</v>
      </c>
      <c r="D49" s="60"/>
      <c r="E49" s="60"/>
      <c r="F49" s="68" t="s">
        <v>70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9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7">
        <f t="shared" si="21"/>
        <v>0</v>
      </c>
    </row>
    <row r="50" spans="1:17" s="99" customFormat="1" ht="20.25" customHeight="1">
      <c r="A50" s="101"/>
      <c r="B50" s="58"/>
      <c r="C50" s="60"/>
      <c r="D50" s="60"/>
      <c r="E50" s="60"/>
      <c r="F50" s="67" t="s">
        <v>46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9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7">
        <f t="shared" si="21"/>
        <v>0</v>
      </c>
      <c r="Q50" s="59">
        <f>Q51</f>
        <v>0</v>
      </c>
    </row>
    <row r="51" spans="1:16" s="37" customFormat="1" ht="20.25" customHeight="1">
      <c r="A51" s="101"/>
      <c r="B51" s="58"/>
      <c r="C51" s="60"/>
      <c r="D51" s="60">
        <v>1</v>
      </c>
      <c r="E51" s="60"/>
      <c r="F51" s="69" t="s">
        <v>71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61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9">
        <f t="shared" si="22"/>
        <v>0</v>
      </c>
    </row>
    <row r="52" spans="1:16" s="37" customFormat="1" ht="22.5" customHeight="1">
      <c r="A52" s="101"/>
      <c r="B52" s="58"/>
      <c r="C52" s="60"/>
      <c r="D52" s="60"/>
      <c r="E52" s="60">
        <v>1</v>
      </c>
      <c r="F52" s="69" t="s">
        <v>66</v>
      </c>
      <c r="G52" s="22">
        <v>0</v>
      </c>
      <c r="H52" s="22">
        <v>0</v>
      </c>
      <c r="I52" s="22">
        <v>0</v>
      </c>
      <c r="J52" s="22">
        <v>0</v>
      </c>
      <c r="K52" s="61">
        <v>0</v>
      </c>
      <c r="L52" s="22">
        <v>0</v>
      </c>
      <c r="M52" s="22">
        <v>0</v>
      </c>
      <c r="N52" s="22">
        <v>0</v>
      </c>
      <c r="O52" s="22">
        <v>0</v>
      </c>
      <c r="P52" s="49">
        <v>0</v>
      </c>
    </row>
    <row r="53" spans="1:16" ht="22.5" customHeight="1">
      <c r="A53" s="101"/>
      <c r="B53" s="60"/>
      <c r="C53" s="60"/>
      <c r="D53" s="60"/>
      <c r="E53" s="60"/>
      <c r="F53" s="69"/>
      <c r="G53" s="21"/>
      <c r="H53" s="21"/>
      <c r="I53" s="21"/>
      <c r="J53" s="21"/>
      <c r="K53" s="59"/>
      <c r="L53" s="21"/>
      <c r="M53" s="21"/>
      <c r="N53" s="21"/>
      <c r="O53" s="21"/>
      <c r="P53" s="47"/>
    </row>
    <row r="54" spans="1:16" ht="22.5" customHeight="1">
      <c r="A54" s="101"/>
      <c r="B54" s="60"/>
      <c r="C54" s="60"/>
      <c r="D54" s="60"/>
      <c r="E54" s="60"/>
      <c r="F54" s="69"/>
      <c r="G54" s="21"/>
      <c r="H54" s="21"/>
      <c r="I54" s="21"/>
      <c r="J54" s="21"/>
      <c r="K54" s="59"/>
      <c r="L54" s="21"/>
      <c r="M54" s="21"/>
      <c r="N54" s="21"/>
      <c r="O54" s="21"/>
      <c r="P54" s="47"/>
    </row>
    <row r="55" spans="1:16" ht="22.5" customHeight="1">
      <c r="A55" s="101"/>
      <c r="B55" s="60"/>
      <c r="C55" s="60"/>
      <c r="D55" s="60"/>
      <c r="E55" s="60"/>
      <c r="F55" s="69"/>
      <c r="G55" s="21"/>
      <c r="H55" s="21"/>
      <c r="I55" s="21"/>
      <c r="J55" s="21"/>
      <c r="K55" s="59"/>
      <c r="L55" s="21"/>
      <c r="M55" s="21"/>
      <c r="N55" s="21"/>
      <c r="O55" s="21"/>
      <c r="P55" s="47"/>
    </row>
    <row r="56" spans="1:16" ht="22.5" customHeight="1">
      <c r="A56" s="101"/>
      <c r="B56" s="60"/>
      <c r="C56" s="60"/>
      <c r="D56" s="60"/>
      <c r="E56" s="60"/>
      <c r="F56" s="69"/>
      <c r="G56" s="21"/>
      <c r="H56" s="21"/>
      <c r="I56" s="21"/>
      <c r="J56" s="21"/>
      <c r="K56" s="59"/>
      <c r="L56" s="21"/>
      <c r="M56" s="21"/>
      <c r="N56" s="21"/>
      <c r="O56" s="21"/>
      <c r="P56" s="47"/>
    </row>
    <row r="57" spans="1:16" ht="22.5" customHeight="1">
      <c r="A57" s="101"/>
      <c r="B57" s="60"/>
      <c r="C57" s="60"/>
      <c r="D57" s="60"/>
      <c r="E57" s="60"/>
      <c r="F57" s="69"/>
      <c r="G57" s="21"/>
      <c r="H57" s="21"/>
      <c r="I57" s="21"/>
      <c r="J57" s="21"/>
      <c r="K57" s="59"/>
      <c r="L57" s="21"/>
      <c r="M57" s="21"/>
      <c r="N57" s="21"/>
      <c r="O57" s="21"/>
      <c r="P57" s="47"/>
    </row>
    <row r="58" spans="1:16" ht="22.5" customHeight="1">
      <c r="A58" s="101"/>
      <c r="B58" s="60"/>
      <c r="C58" s="60"/>
      <c r="D58" s="60"/>
      <c r="E58" s="60"/>
      <c r="F58" s="69"/>
      <c r="G58" s="21"/>
      <c r="H58" s="21"/>
      <c r="I58" s="21"/>
      <c r="J58" s="21"/>
      <c r="K58" s="59"/>
      <c r="L58" s="21"/>
      <c r="M58" s="21"/>
      <c r="N58" s="21"/>
      <c r="O58" s="21"/>
      <c r="P58" s="47"/>
    </row>
    <row r="59" spans="1:16" ht="22.5" customHeight="1">
      <c r="A59" s="101"/>
      <c r="B59" s="60"/>
      <c r="C59" s="60"/>
      <c r="D59" s="60"/>
      <c r="E59" s="60"/>
      <c r="F59" s="69"/>
      <c r="G59" s="21"/>
      <c r="H59" s="21"/>
      <c r="I59" s="21"/>
      <c r="J59" s="21"/>
      <c r="K59" s="59"/>
      <c r="L59" s="21"/>
      <c r="M59" s="21"/>
      <c r="N59" s="21"/>
      <c r="O59" s="21"/>
      <c r="P59" s="47"/>
    </row>
    <row r="60" spans="1:16" ht="36" customHeight="1" thickBot="1">
      <c r="A60" s="100"/>
      <c r="B60" s="71"/>
      <c r="C60" s="71"/>
      <c r="D60" s="71"/>
      <c r="E60" s="71"/>
      <c r="F60" s="72"/>
      <c r="G60" s="84"/>
      <c r="H60" s="84"/>
      <c r="I60" s="84"/>
      <c r="J60" s="84"/>
      <c r="K60" s="86"/>
      <c r="L60" s="84"/>
      <c r="M60" s="84"/>
      <c r="N60" s="84"/>
      <c r="O60" s="84"/>
      <c r="P60" s="81"/>
    </row>
    <row r="61" spans="1:18" ht="18" thickTop="1">
      <c r="A61" s="73"/>
      <c r="B61" s="74"/>
      <c r="C61" s="74"/>
      <c r="D61" s="74"/>
      <c r="E61" s="74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55"/>
      <c r="R61" s="55"/>
    </row>
    <row r="62" spans="1:18" ht="16.5">
      <c r="A62" s="55"/>
      <c r="B62" s="76"/>
      <c r="C62" s="76"/>
      <c r="D62" s="77"/>
      <c r="E62" s="7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6.5">
      <c r="A63" s="55"/>
      <c r="B63" s="55"/>
      <c r="C63" s="55"/>
      <c r="D63" s="55"/>
      <c r="E63" s="55"/>
      <c r="F63" s="78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6.5">
      <c r="A64" s="55"/>
      <c r="B64" s="55"/>
      <c r="C64" s="55"/>
      <c r="D64" s="55"/>
      <c r="E64" s="55"/>
      <c r="F64" s="78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50" t="s">
        <v>16</v>
      </c>
      <c r="K1" s="34" t="s">
        <v>17</v>
      </c>
    </row>
    <row r="2" spans="1:11" s="8" customFormat="1" ht="25.5" customHeight="1">
      <c r="A2" s="28"/>
      <c r="B2" s="28"/>
      <c r="C2" s="28"/>
      <c r="D2" s="28"/>
      <c r="E2" s="28"/>
      <c r="F2" s="28"/>
      <c r="H2" s="414" t="s">
        <v>38</v>
      </c>
      <c r="I2" s="415"/>
      <c r="J2" s="415"/>
      <c r="K2" s="51" t="s">
        <v>89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52"/>
      <c r="J3" s="2" t="s">
        <v>18</v>
      </c>
      <c r="K3" s="35" t="s">
        <v>19</v>
      </c>
    </row>
    <row r="4" spans="5:16" s="37" customFormat="1" ht="16.5" customHeight="1" thickBot="1">
      <c r="E4" s="38"/>
      <c r="G4" s="39"/>
      <c r="J4" s="53" t="s">
        <v>20</v>
      </c>
      <c r="K4" s="41" t="s">
        <v>21</v>
      </c>
      <c r="P4" s="40" t="s">
        <v>1</v>
      </c>
    </row>
    <row r="5" spans="1:16" ht="20.25" customHeight="1" thickTop="1">
      <c r="A5" s="88" t="s">
        <v>22</v>
      </c>
      <c r="B5" s="409" t="s">
        <v>23</v>
      </c>
      <c r="C5" s="409"/>
      <c r="D5" s="409"/>
      <c r="E5" s="409"/>
      <c r="F5" s="409"/>
      <c r="G5" s="412" t="s">
        <v>2</v>
      </c>
      <c r="H5" s="413"/>
      <c r="I5" s="407" t="s">
        <v>24</v>
      </c>
      <c r="J5" s="410"/>
      <c r="K5" s="408" t="s">
        <v>3</v>
      </c>
      <c r="L5" s="411"/>
      <c r="M5" s="407" t="s">
        <v>9</v>
      </c>
      <c r="N5" s="410"/>
      <c r="O5" s="407" t="s">
        <v>4</v>
      </c>
      <c r="P5" s="408"/>
    </row>
    <row r="6" spans="1:16" s="55" customFormat="1" ht="19.5" customHeight="1">
      <c r="A6" s="54" t="s">
        <v>25</v>
      </c>
      <c r="B6" s="416" t="s">
        <v>10</v>
      </c>
      <c r="C6" s="416" t="s">
        <v>11</v>
      </c>
      <c r="D6" s="416" t="s">
        <v>12</v>
      </c>
      <c r="E6" s="416" t="s">
        <v>13</v>
      </c>
      <c r="F6" s="403" t="s">
        <v>26</v>
      </c>
      <c r="G6" s="403" t="s">
        <v>27</v>
      </c>
      <c r="H6" s="403" t="s">
        <v>28</v>
      </c>
      <c r="I6" s="403" t="s">
        <v>29</v>
      </c>
      <c r="J6" s="403" t="s">
        <v>28</v>
      </c>
      <c r="K6" s="405" t="s">
        <v>27</v>
      </c>
      <c r="L6" s="403" t="s">
        <v>30</v>
      </c>
      <c r="M6" s="403" t="s">
        <v>29</v>
      </c>
      <c r="N6" s="403" t="s">
        <v>28</v>
      </c>
      <c r="O6" s="403" t="s">
        <v>27</v>
      </c>
      <c r="P6" s="401" t="s">
        <v>30</v>
      </c>
    </row>
    <row r="7" spans="1:16" ht="21" customHeight="1">
      <c r="A7" s="56" t="s">
        <v>31</v>
      </c>
      <c r="B7" s="417"/>
      <c r="C7" s="417"/>
      <c r="D7" s="417"/>
      <c r="E7" s="417"/>
      <c r="F7" s="404"/>
      <c r="G7" s="404"/>
      <c r="H7" s="404"/>
      <c r="I7" s="404"/>
      <c r="J7" s="404"/>
      <c r="K7" s="406"/>
      <c r="L7" s="404"/>
      <c r="M7" s="404"/>
      <c r="N7" s="404"/>
      <c r="O7" s="404"/>
      <c r="P7" s="402"/>
    </row>
    <row r="8" spans="1:17" s="27" customFormat="1" ht="21" customHeight="1">
      <c r="A8" s="97"/>
      <c r="B8" s="64"/>
      <c r="C8" s="65"/>
      <c r="D8" s="65"/>
      <c r="E8" s="65"/>
      <c r="F8" s="66" t="s">
        <v>32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9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6">
        <f t="shared" si="0"/>
        <v>13038111291</v>
      </c>
      <c r="Q8" s="57">
        <f>Q9+Q13+Q19+Q23+Q27</f>
        <v>30</v>
      </c>
    </row>
    <row r="9" spans="1:16" s="48" customFormat="1" ht="21" customHeight="1">
      <c r="A9" s="89">
        <v>94</v>
      </c>
      <c r="B9" s="58">
        <v>1</v>
      </c>
      <c r="C9" s="60"/>
      <c r="D9" s="60"/>
      <c r="E9" s="60"/>
      <c r="F9" s="67" t="s">
        <v>39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9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7">
        <f t="shared" si="2"/>
        <v>340873913</v>
      </c>
    </row>
    <row r="10" spans="1:16" s="48" customFormat="1" ht="21" customHeight="1">
      <c r="A10" s="23"/>
      <c r="B10" s="58"/>
      <c r="C10" s="60">
        <v>1</v>
      </c>
      <c r="D10" s="60"/>
      <c r="E10" s="60"/>
      <c r="F10" s="68" t="s">
        <v>40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9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7">
        <f t="shared" si="1"/>
        <v>251959758</v>
      </c>
    </row>
    <row r="11" spans="1:16" s="48" customFormat="1" ht="21" customHeight="1">
      <c r="A11" s="15"/>
      <c r="B11" s="58"/>
      <c r="C11" s="60"/>
      <c r="D11" s="60"/>
      <c r="E11" s="60"/>
      <c r="F11" s="67" t="s">
        <v>41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9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7">
        <f t="shared" si="1"/>
        <v>251959758</v>
      </c>
    </row>
    <row r="12" spans="1:16" s="20" customFormat="1" ht="21" customHeight="1">
      <c r="A12" s="15"/>
      <c r="B12" s="58"/>
      <c r="C12" s="60"/>
      <c r="D12" s="60">
        <v>1</v>
      </c>
      <c r="E12" s="60"/>
      <c r="F12" s="69" t="s">
        <v>42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61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9">
        <f t="shared" si="1"/>
        <v>251959758</v>
      </c>
    </row>
    <row r="13" spans="1:17" s="20" customFormat="1" ht="36" customHeight="1">
      <c r="A13" s="15"/>
      <c r="B13" s="58"/>
      <c r="C13" s="60"/>
      <c r="D13" s="60"/>
      <c r="E13" s="63">
        <v>1</v>
      </c>
      <c r="F13" s="69" t="s">
        <v>43</v>
      </c>
      <c r="G13" s="22">
        <v>0</v>
      </c>
      <c r="H13" s="22">
        <v>299600374</v>
      </c>
      <c r="I13" s="22">
        <v>0</v>
      </c>
      <c r="J13" s="22">
        <v>206024</v>
      </c>
      <c r="K13" s="61">
        <v>0</v>
      </c>
      <c r="L13" s="22">
        <v>47434592</v>
      </c>
      <c r="M13" s="22">
        <v>0</v>
      </c>
      <c r="N13" s="22">
        <v>0</v>
      </c>
      <c r="O13" s="22">
        <v>0</v>
      </c>
      <c r="P13" s="49">
        <v>251959758</v>
      </c>
      <c r="Q13" s="61">
        <f>Q14</f>
        <v>20</v>
      </c>
    </row>
    <row r="14" spans="1:17" s="62" customFormat="1" ht="21" customHeight="1">
      <c r="A14" s="15"/>
      <c r="B14" s="58"/>
      <c r="C14" s="60">
        <v>2</v>
      </c>
      <c r="D14" s="60"/>
      <c r="E14" s="60"/>
      <c r="F14" s="68" t="s">
        <v>44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9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7">
        <f t="shared" si="3"/>
        <v>88914155</v>
      </c>
      <c r="Q14" s="59">
        <f t="shared" si="3"/>
        <v>20</v>
      </c>
    </row>
    <row r="15" spans="1:17" s="62" customFormat="1" ht="21" customHeight="1">
      <c r="A15" s="15"/>
      <c r="B15" s="58"/>
      <c r="C15" s="60"/>
      <c r="D15" s="60"/>
      <c r="E15" s="60"/>
      <c r="F15" s="67" t="s">
        <v>41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9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7">
        <f t="shared" si="4"/>
        <v>0</v>
      </c>
      <c r="Q15" s="59">
        <f t="shared" si="4"/>
        <v>10</v>
      </c>
    </row>
    <row r="16" spans="1:17" s="98" customFormat="1" ht="21" customHeight="1">
      <c r="A16" s="15"/>
      <c r="B16" s="58"/>
      <c r="C16" s="60"/>
      <c r="D16" s="60">
        <v>1</v>
      </c>
      <c r="E16" s="60"/>
      <c r="F16" s="69" t="s">
        <v>45</v>
      </c>
      <c r="G16" s="22">
        <v>0</v>
      </c>
      <c r="H16" s="22">
        <f>H17</f>
        <v>91556000</v>
      </c>
      <c r="I16" s="22">
        <v>0</v>
      </c>
      <c r="J16" s="22">
        <v>0</v>
      </c>
      <c r="K16" s="61">
        <v>0</v>
      </c>
      <c r="L16" s="22">
        <v>0</v>
      </c>
      <c r="M16" s="22">
        <v>0</v>
      </c>
      <c r="N16" s="22">
        <v>0</v>
      </c>
      <c r="O16" s="22">
        <v>0</v>
      </c>
      <c r="P16" s="49">
        <v>0</v>
      </c>
      <c r="Q16" s="61">
        <v>10</v>
      </c>
    </row>
    <row r="17" spans="1:17" s="98" customFormat="1" ht="36" customHeight="1">
      <c r="A17" s="15"/>
      <c r="B17" s="58"/>
      <c r="C17" s="60"/>
      <c r="D17" s="60"/>
      <c r="E17" s="60">
        <v>1</v>
      </c>
      <c r="F17" s="69" t="s">
        <v>90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61">
        <v>0</v>
      </c>
      <c r="L17" s="22">
        <v>2560455</v>
      </c>
      <c r="M17" s="22">
        <v>0</v>
      </c>
      <c r="N17" s="22">
        <v>0</v>
      </c>
      <c r="O17" s="22">
        <v>0</v>
      </c>
      <c r="P17" s="49">
        <v>88914155</v>
      </c>
      <c r="Q17" s="61">
        <f t="shared" si="5"/>
        <v>10</v>
      </c>
    </row>
    <row r="18" spans="1:17" s="62" customFormat="1" ht="21" customHeight="1">
      <c r="A18" s="15"/>
      <c r="B18" s="58">
        <v>2</v>
      </c>
      <c r="C18" s="60"/>
      <c r="D18" s="60"/>
      <c r="E18" s="60"/>
      <c r="F18" s="67" t="s">
        <v>33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9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7">
        <f t="shared" si="5"/>
        <v>31751716</v>
      </c>
      <c r="Q18" s="59">
        <f t="shared" si="5"/>
        <v>10</v>
      </c>
    </row>
    <row r="19" spans="1:17" s="62" customFormat="1" ht="21" customHeight="1">
      <c r="A19" s="15"/>
      <c r="B19" s="58"/>
      <c r="C19" s="60">
        <v>1</v>
      </c>
      <c r="D19" s="60"/>
      <c r="E19" s="60"/>
      <c r="F19" s="68" t="s">
        <v>34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9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7">
        <f t="shared" si="6"/>
        <v>31751716</v>
      </c>
      <c r="Q19" s="59">
        <f>Q20</f>
        <v>10</v>
      </c>
    </row>
    <row r="20" spans="1:17" s="62" customFormat="1" ht="21" customHeight="1">
      <c r="A20" s="15"/>
      <c r="B20" s="58"/>
      <c r="C20" s="60"/>
      <c r="D20" s="60"/>
      <c r="E20" s="60"/>
      <c r="F20" s="67" t="s">
        <v>46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9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7">
        <f t="shared" si="7"/>
        <v>7150000</v>
      </c>
      <c r="Q20" s="59">
        <f>Q21</f>
        <v>10</v>
      </c>
    </row>
    <row r="21" spans="1:17" s="98" customFormat="1" ht="36" customHeight="1">
      <c r="A21" s="15"/>
      <c r="B21" s="58"/>
      <c r="C21" s="60"/>
      <c r="D21" s="60">
        <v>1</v>
      </c>
      <c r="E21" s="60"/>
      <c r="F21" s="69" t="s">
        <v>47</v>
      </c>
      <c r="G21" s="22">
        <v>0</v>
      </c>
      <c r="H21" s="22">
        <v>566196038</v>
      </c>
      <c r="I21" s="22">
        <v>0</v>
      </c>
      <c r="J21" s="22">
        <v>65692706</v>
      </c>
      <c r="K21" s="61">
        <v>0</v>
      </c>
      <c r="L21" s="22">
        <v>493353332</v>
      </c>
      <c r="M21" s="22">
        <v>0</v>
      </c>
      <c r="N21" s="22">
        <v>0</v>
      </c>
      <c r="O21" s="22">
        <v>0</v>
      </c>
      <c r="P21" s="49">
        <v>7150000</v>
      </c>
      <c r="Q21" s="61">
        <f>Q22</f>
        <v>10</v>
      </c>
    </row>
    <row r="22" spans="1:17" s="62" customFormat="1" ht="21" customHeight="1">
      <c r="A22" s="15"/>
      <c r="B22" s="58"/>
      <c r="C22" s="60"/>
      <c r="D22" s="60"/>
      <c r="E22" s="60"/>
      <c r="F22" s="67" t="s">
        <v>48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9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7">
        <f t="shared" si="8"/>
        <v>24601716</v>
      </c>
      <c r="Q22" s="59">
        <v>10</v>
      </c>
    </row>
    <row r="23" spans="1:17" s="98" customFormat="1" ht="21" customHeight="1">
      <c r="A23" s="15"/>
      <c r="B23" s="58"/>
      <c r="C23" s="60"/>
      <c r="D23" s="60">
        <v>2</v>
      </c>
      <c r="E23" s="60"/>
      <c r="F23" s="69" t="s">
        <v>49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61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9">
        <f t="shared" si="9"/>
        <v>24601716</v>
      </c>
      <c r="Q23" s="61"/>
    </row>
    <row r="24" spans="1:17" s="98" customFormat="1" ht="21" customHeight="1">
      <c r="A24" s="15"/>
      <c r="B24" s="58"/>
      <c r="C24" s="60"/>
      <c r="D24" s="60"/>
      <c r="E24" s="60">
        <v>1</v>
      </c>
      <c r="F24" s="69" t="s">
        <v>50</v>
      </c>
      <c r="G24" s="22">
        <v>0</v>
      </c>
      <c r="H24" s="22">
        <v>796493297</v>
      </c>
      <c r="I24" s="22">
        <v>0</v>
      </c>
      <c r="J24" s="22">
        <v>21254628</v>
      </c>
      <c r="K24" s="61">
        <v>0</v>
      </c>
      <c r="L24" s="22">
        <v>750636953</v>
      </c>
      <c r="M24" s="22">
        <v>0</v>
      </c>
      <c r="N24" s="22">
        <v>0</v>
      </c>
      <c r="O24" s="22">
        <v>0</v>
      </c>
      <c r="P24" s="49">
        <v>24601716</v>
      </c>
      <c r="Q24" s="61"/>
    </row>
    <row r="25" spans="1:17" s="62" customFormat="1" ht="21" customHeight="1">
      <c r="A25" s="15"/>
      <c r="B25" s="58">
        <v>3</v>
      </c>
      <c r="C25" s="60"/>
      <c r="D25" s="60"/>
      <c r="E25" s="60"/>
      <c r="F25" s="67" t="s">
        <v>51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9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7">
        <f t="shared" si="10"/>
        <v>461967000</v>
      </c>
      <c r="Q25" s="59"/>
    </row>
    <row r="26" spans="1:17" s="62" customFormat="1" ht="21" customHeight="1">
      <c r="A26" s="15"/>
      <c r="B26" s="58"/>
      <c r="C26" s="60">
        <v>1</v>
      </c>
      <c r="D26" s="60"/>
      <c r="E26" s="60"/>
      <c r="F26" s="68" t="s">
        <v>52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9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7">
        <f t="shared" si="11"/>
        <v>461967000</v>
      </c>
      <c r="Q26" s="59"/>
    </row>
    <row r="27" spans="1:17" s="62" customFormat="1" ht="21" customHeight="1">
      <c r="A27" s="15"/>
      <c r="B27" s="58"/>
      <c r="C27" s="60"/>
      <c r="D27" s="60"/>
      <c r="E27" s="60"/>
      <c r="F27" s="67" t="s">
        <v>53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9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7">
        <f t="shared" si="12"/>
        <v>461967000</v>
      </c>
      <c r="Q27" s="59"/>
    </row>
    <row r="28" spans="1:17" s="98" customFormat="1" ht="21" customHeight="1">
      <c r="A28" s="15"/>
      <c r="B28" s="58"/>
      <c r="C28" s="60"/>
      <c r="D28" s="60">
        <v>1</v>
      </c>
      <c r="E28" s="60"/>
      <c r="F28" s="69" t="s">
        <v>54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61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9">
        <f t="shared" si="12"/>
        <v>461967000</v>
      </c>
      <c r="Q28" s="61"/>
    </row>
    <row r="29" spans="1:17" s="98" customFormat="1" ht="20.25" customHeight="1">
      <c r="A29" s="15"/>
      <c r="B29" s="58"/>
      <c r="C29" s="60"/>
      <c r="D29" s="60"/>
      <c r="E29" s="60">
        <v>1</v>
      </c>
      <c r="F29" s="69" t="s">
        <v>55</v>
      </c>
      <c r="G29" s="22">
        <v>0</v>
      </c>
      <c r="H29" s="22">
        <v>3996400000</v>
      </c>
      <c r="I29" s="22">
        <v>0</v>
      </c>
      <c r="J29" s="22">
        <v>0</v>
      </c>
      <c r="K29" s="61">
        <v>0</v>
      </c>
      <c r="L29" s="22">
        <v>3534433000</v>
      </c>
      <c r="M29" s="22">
        <v>0</v>
      </c>
      <c r="N29" s="22">
        <v>0</v>
      </c>
      <c r="O29" s="22">
        <v>0</v>
      </c>
      <c r="P29" s="49">
        <v>461967000</v>
      </c>
      <c r="Q29" s="61">
        <v>0</v>
      </c>
    </row>
    <row r="30" spans="1:16" s="99" customFormat="1" ht="20.25" customHeight="1">
      <c r="A30" s="101"/>
      <c r="B30" s="60">
        <v>4</v>
      </c>
      <c r="C30" s="60"/>
      <c r="D30" s="60"/>
      <c r="E30" s="60"/>
      <c r="F30" s="67" t="s">
        <v>35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9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7">
        <f t="shared" si="13"/>
        <v>817114051</v>
      </c>
    </row>
    <row r="31" spans="1:16" s="99" customFormat="1" ht="20.25" customHeight="1">
      <c r="A31" s="101"/>
      <c r="B31" s="60"/>
      <c r="C31" s="60">
        <v>1</v>
      </c>
      <c r="D31" s="60"/>
      <c r="E31" s="60"/>
      <c r="F31" s="68" t="s">
        <v>56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9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7">
        <f t="shared" si="14"/>
        <v>795114051</v>
      </c>
    </row>
    <row r="32" spans="1:16" s="99" customFormat="1" ht="20.25" customHeight="1">
      <c r="A32" s="101"/>
      <c r="B32" s="60"/>
      <c r="C32" s="60"/>
      <c r="D32" s="60"/>
      <c r="E32" s="60"/>
      <c r="F32" s="67" t="s">
        <v>46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9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7">
        <f t="shared" si="14"/>
        <v>795114051</v>
      </c>
    </row>
    <row r="33" spans="1:17" s="37" customFormat="1" ht="36" customHeight="1" thickBot="1">
      <c r="A33" s="100"/>
      <c r="B33" s="71"/>
      <c r="C33" s="71"/>
      <c r="D33" s="87">
        <v>1</v>
      </c>
      <c r="E33" s="71"/>
      <c r="F33" s="72" t="s">
        <v>57</v>
      </c>
      <c r="G33" s="82">
        <v>0</v>
      </c>
      <c r="H33" s="82">
        <v>1173000000</v>
      </c>
      <c r="I33" s="82">
        <v>0</v>
      </c>
      <c r="J33" s="82">
        <v>101865547</v>
      </c>
      <c r="K33" s="85">
        <v>0</v>
      </c>
      <c r="L33" s="82">
        <v>276020402</v>
      </c>
      <c r="M33" s="82">
        <v>0</v>
      </c>
      <c r="N33" s="82">
        <v>0</v>
      </c>
      <c r="O33" s="82">
        <v>0</v>
      </c>
      <c r="P33" s="83">
        <v>795114051</v>
      </c>
      <c r="Q33" s="61">
        <v>0</v>
      </c>
    </row>
    <row r="34" spans="1:16" s="99" customFormat="1" ht="20.25" customHeight="1" thickTop="1">
      <c r="A34" s="101"/>
      <c r="B34" s="60"/>
      <c r="C34" s="60">
        <v>2</v>
      </c>
      <c r="D34" s="60"/>
      <c r="E34" s="60"/>
      <c r="F34" s="68" t="s">
        <v>36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9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7">
        <f t="shared" si="15"/>
        <v>22000000</v>
      </c>
    </row>
    <row r="35" spans="1:16" s="99" customFormat="1" ht="20.25" customHeight="1">
      <c r="A35" s="101"/>
      <c r="B35" s="60"/>
      <c r="C35" s="60"/>
      <c r="D35" s="60"/>
      <c r="E35" s="60"/>
      <c r="F35" s="67" t="s">
        <v>37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9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7">
        <f t="shared" si="16"/>
        <v>22000000</v>
      </c>
    </row>
    <row r="36" spans="1:16" s="37" customFormat="1" ht="20.25" customHeight="1">
      <c r="A36" s="101"/>
      <c r="B36" s="60"/>
      <c r="C36" s="60"/>
      <c r="D36" s="60">
        <v>1</v>
      </c>
      <c r="E36" s="60"/>
      <c r="F36" s="69" t="s">
        <v>58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61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9">
        <f t="shared" si="16"/>
        <v>22000000</v>
      </c>
    </row>
    <row r="37" spans="1:16" s="37" customFormat="1" ht="20.25" customHeight="1">
      <c r="A37" s="101"/>
      <c r="B37" s="60"/>
      <c r="C37" s="60"/>
      <c r="D37" s="60"/>
      <c r="E37" s="60">
        <v>1</v>
      </c>
      <c r="F37" s="69" t="s">
        <v>59</v>
      </c>
      <c r="G37" s="22">
        <v>0</v>
      </c>
      <c r="H37" s="22">
        <v>22100000</v>
      </c>
      <c r="I37" s="22">
        <v>0</v>
      </c>
      <c r="J37" s="22">
        <v>100000</v>
      </c>
      <c r="K37" s="61">
        <v>0</v>
      </c>
      <c r="L37" s="22">
        <v>0</v>
      </c>
      <c r="M37" s="22">
        <v>0</v>
      </c>
      <c r="N37" s="22">
        <v>0</v>
      </c>
      <c r="O37" s="22">
        <v>0</v>
      </c>
      <c r="P37" s="49">
        <v>22000000</v>
      </c>
    </row>
    <row r="38" spans="1:16" s="99" customFormat="1" ht="20.25" customHeight="1">
      <c r="A38" s="101"/>
      <c r="B38" s="60">
        <v>5</v>
      </c>
      <c r="C38" s="60"/>
      <c r="D38" s="60"/>
      <c r="E38" s="60"/>
      <c r="F38" s="67" t="s">
        <v>60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9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7">
        <f t="shared" si="17"/>
        <v>11386404611</v>
      </c>
    </row>
    <row r="39" spans="1:16" s="99" customFormat="1" ht="20.25" customHeight="1">
      <c r="A39" s="101"/>
      <c r="B39" s="60"/>
      <c r="C39" s="60">
        <v>1</v>
      </c>
      <c r="D39" s="60"/>
      <c r="E39" s="60"/>
      <c r="F39" s="68" t="s">
        <v>61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9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7">
        <f t="shared" si="18"/>
        <v>11386404611</v>
      </c>
    </row>
    <row r="40" spans="1:16" s="99" customFormat="1" ht="20.25" customHeight="1">
      <c r="A40" s="101"/>
      <c r="B40" s="60"/>
      <c r="C40" s="60"/>
      <c r="D40" s="60"/>
      <c r="E40" s="60"/>
      <c r="F40" s="67" t="s">
        <v>46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9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7">
        <f t="shared" si="19"/>
        <v>11386404611</v>
      </c>
    </row>
    <row r="41" spans="1:16" s="37" customFormat="1" ht="36" customHeight="1">
      <c r="A41" s="101"/>
      <c r="B41" s="60"/>
      <c r="C41" s="60"/>
      <c r="D41" s="60">
        <v>1</v>
      </c>
      <c r="E41" s="60"/>
      <c r="F41" s="69" t="s">
        <v>62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61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9">
        <f t="shared" si="20"/>
        <v>10000000</v>
      </c>
    </row>
    <row r="42" spans="1:16" s="37" customFormat="1" ht="20.25" customHeight="1">
      <c r="A42" s="101"/>
      <c r="B42" s="60"/>
      <c r="C42" s="60"/>
      <c r="D42" s="60"/>
      <c r="E42" s="60">
        <v>1</v>
      </c>
      <c r="F42" s="69" t="s">
        <v>63</v>
      </c>
      <c r="G42" s="22">
        <v>0</v>
      </c>
      <c r="H42" s="22">
        <v>14000000</v>
      </c>
      <c r="I42" s="22">
        <v>0</v>
      </c>
      <c r="J42" s="22">
        <v>0</v>
      </c>
      <c r="K42" s="61">
        <v>0</v>
      </c>
      <c r="L42" s="22">
        <v>4000000</v>
      </c>
      <c r="M42" s="22">
        <v>0</v>
      </c>
      <c r="N42" s="22">
        <v>0</v>
      </c>
      <c r="O42" s="22">
        <v>0</v>
      </c>
      <c r="P42" s="49">
        <v>10000000</v>
      </c>
    </row>
    <row r="43" spans="1:16" s="37" customFormat="1" ht="20.25" customHeight="1">
      <c r="A43" s="101"/>
      <c r="B43" s="60"/>
      <c r="C43" s="60"/>
      <c r="D43" s="60">
        <v>2</v>
      </c>
      <c r="E43" s="60"/>
      <c r="F43" s="69" t="s">
        <v>64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61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9">
        <f t="shared" si="21"/>
        <v>0</v>
      </c>
    </row>
    <row r="44" spans="1:16" s="37" customFormat="1" ht="20.25" customHeight="1">
      <c r="A44" s="101"/>
      <c r="B44" s="60"/>
      <c r="C44" s="60"/>
      <c r="D44" s="60"/>
      <c r="E44" s="60">
        <v>1</v>
      </c>
      <c r="F44" s="69" t="s">
        <v>65</v>
      </c>
      <c r="G44" s="22">
        <v>0</v>
      </c>
      <c r="H44" s="22">
        <v>4708321000</v>
      </c>
      <c r="I44" s="22">
        <v>0</v>
      </c>
      <c r="J44" s="22">
        <v>0</v>
      </c>
      <c r="K44" s="61">
        <v>0</v>
      </c>
      <c r="L44" s="22">
        <v>4708321000</v>
      </c>
      <c r="M44" s="22">
        <v>0</v>
      </c>
      <c r="N44" s="22">
        <v>0</v>
      </c>
      <c r="O44" s="22">
        <v>0</v>
      </c>
      <c r="P44" s="49">
        <v>0</v>
      </c>
    </row>
    <row r="45" spans="1:16" s="37" customFormat="1" ht="20.25" customHeight="1">
      <c r="A45" s="101"/>
      <c r="B45" s="60"/>
      <c r="C45" s="60"/>
      <c r="D45" s="60">
        <v>4</v>
      </c>
      <c r="E45" s="60"/>
      <c r="F45" s="69" t="s">
        <v>67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61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9">
        <f t="shared" si="22"/>
        <v>11376404611</v>
      </c>
    </row>
    <row r="46" spans="1:17" s="37" customFormat="1" ht="35.25" customHeight="1">
      <c r="A46" s="101"/>
      <c r="B46" s="60"/>
      <c r="C46" s="60"/>
      <c r="D46" s="60"/>
      <c r="E46" s="60">
        <v>1</v>
      </c>
      <c r="F46" s="69" t="s">
        <v>68</v>
      </c>
      <c r="G46" s="22">
        <v>316868850</v>
      </c>
      <c r="H46" s="22">
        <v>1081421993</v>
      </c>
      <c r="I46" s="22">
        <v>0</v>
      </c>
      <c r="J46" s="22">
        <v>0</v>
      </c>
      <c r="K46" s="61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9">
        <v>858377190</v>
      </c>
      <c r="Q46" s="61">
        <v>0</v>
      </c>
    </row>
    <row r="47" spans="1:16" s="37" customFormat="1" ht="20.25" customHeight="1">
      <c r="A47" s="101"/>
      <c r="B47" s="60"/>
      <c r="C47" s="60"/>
      <c r="D47" s="60"/>
      <c r="E47" s="60">
        <v>2</v>
      </c>
      <c r="F47" s="69" t="s">
        <v>66</v>
      </c>
      <c r="G47" s="22">
        <v>0</v>
      </c>
      <c r="H47" s="22">
        <v>387041738</v>
      </c>
      <c r="I47" s="22">
        <v>0</v>
      </c>
      <c r="J47" s="22">
        <v>0</v>
      </c>
      <c r="K47" s="61">
        <v>0</v>
      </c>
      <c r="L47" s="22">
        <v>387041738</v>
      </c>
      <c r="M47" s="22">
        <v>0</v>
      </c>
      <c r="N47" s="22">
        <v>0</v>
      </c>
      <c r="O47" s="22">
        <v>0</v>
      </c>
      <c r="P47" s="49">
        <v>0</v>
      </c>
    </row>
    <row r="48" spans="1:16" s="37" customFormat="1" ht="20.25" customHeight="1">
      <c r="A48" s="101"/>
      <c r="B48" s="60"/>
      <c r="C48" s="60"/>
      <c r="D48" s="60"/>
      <c r="E48" s="60">
        <v>3</v>
      </c>
      <c r="F48" s="69" t="s">
        <v>69</v>
      </c>
      <c r="G48" s="22">
        <v>80602097</v>
      </c>
      <c r="H48" s="22">
        <v>18412214389</v>
      </c>
      <c r="I48" s="22">
        <v>97043</v>
      </c>
      <c r="J48" s="22">
        <v>0</v>
      </c>
      <c r="K48" s="61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9">
        <v>10518027421</v>
      </c>
    </row>
    <row r="49" spans="1:16" s="99" customFormat="1" ht="20.25" customHeight="1">
      <c r="A49" s="101"/>
      <c r="B49" s="60"/>
      <c r="C49" s="60">
        <v>2</v>
      </c>
      <c r="D49" s="60"/>
      <c r="E49" s="60"/>
      <c r="F49" s="68" t="s">
        <v>70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9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7">
        <f t="shared" si="24"/>
        <v>0</v>
      </c>
    </row>
    <row r="50" spans="1:17" s="99" customFormat="1" ht="20.25" customHeight="1">
      <c r="A50" s="101"/>
      <c r="B50" s="60"/>
      <c r="C50" s="60"/>
      <c r="D50" s="60"/>
      <c r="E50" s="60"/>
      <c r="F50" s="67" t="s">
        <v>46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9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7">
        <f t="shared" si="24"/>
        <v>0</v>
      </c>
      <c r="Q50" s="59">
        <f>Q51</f>
        <v>0</v>
      </c>
    </row>
    <row r="51" spans="1:16" s="37" customFormat="1" ht="20.25" customHeight="1">
      <c r="A51" s="101"/>
      <c r="B51" s="60"/>
      <c r="C51" s="60"/>
      <c r="D51" s="60">
        <v>1</v>
      </c>
      <c r="E51" s="60"/>
      <c r="F51" s="69" t="s">
        <v>71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61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9">
        <f t="shared" si="24"/>
        <v>0</v>
      </c>
    </row>
    <row r="52" spans="1:16" s="37" customFormat="1" ht="22.5" customHeight="1">
      <c r="A52" s="101"/>
      <c r="B52" s="60"/>
      <c r="C52" s="60"/>
      <c r="D52" s="60"/>
      <c r="E52" s="60">
        <v>1</v>
      </c>
      <c r="F52" s="69" t="s">
        <v>66</v>
      </c>
      <c r="G52" s="22">
        <v>0</v>
      </c>
      <c r="H52" s="22">
        <v>68569200</v>
      </c>
      <c r="I52" s="22">
        <v>0</v>
      </c>
      <c r="J52" s="22">
        <v>0</v>
      </c>
      <c r="K52" s="61">
        <v>0</v>
      </c>
      <c r="L52" s="22">
        <v>68569200</v>
      </c>
      <c r="M52" s="22">
        <v>0</v>
      </c>
      <c r="N52" s="22">
        <v>0</v>
      </c>
      <c r="O52" s="22">
        <v>0</v>
      </c>
      <c r="P52" s="49">
        <v>0</v>
      </c>
    </row>
    <row r="53" spans="1:18" ht="23.25" customHeight="1">
      <c r="A53" s="101"/>
      <c r="B53" s="60"/>
      <c r="C53" s="60"/>
      <c r="D53" s="60"/>
      <c r="E53" s="60"/>
      <c r="F53" s="91"/>
      <c r="G53" s="90"/>
      <c r="H53" s="90"/>
      <c r="I53" s="90"/>
      <c r="J53" s="90"/>
      <c r="K53" s="79"/>
      <c r="L53" s="90"/>
      <c r="M53" s="90"/>
      <c r="N53" s="90"/>
      <c r="O53" s="90"/>
      <c r="P53" s="95"/>
      <c r="Q53" s="55"/>
      <c r="R53" s="55"/>
    </row>
    <row r="54" spans="1:18" ht="22.5" customHeight="1">
      <c r="A54" s="101"/>
      <c r="B54" s="60"/>
      <c r="C54" s="60"/>
      <c r="D54" s="102"/>
      <c r="E54" s="102"/>
      <c r="F54" s="90"/>
      <c r="G54" s="90"/>
      <c r="H54" s="90"/>
      <c r="I54" s="90"/>
      <c r="J54" s="90"/>
      <c r="K54" s="79"/>
      <c r="L54" s="90"/>
      <c r="M54" s="90"/>
      <c r="N54" s="90"/>
      <c r="O54" s="90"/>
      <c r="P54" s="95"/>
      <c r="Q54" s="55"/>
      <c r="R54" s="55"/>
    </row>
    <row r="55" spans="1:18" ht="22.5" customHeight="1">
      <c r="A55" s="101"/>
      <c r="B55" s="103"/>
      <c r="C55" s="103"/>
      <c r="D55" s="103"/>
      <c r="E55" s="103"/>
      <c r="F55" s="92"/>
      <c r="G55" s="90"/>
      <c r="H55" s="90"/>
      <c r="I55" s="90"/>
      <c r="J55" s="90"/>
      <c r="K55" s="79"/>
      <c r="L55" s="90"/>
      <c r="M55" s="90"/>
      <c r="N55" s="90"/>
      <c r="O55" s="90"/>
      <c r="P55" s="95"/>
      <c r="Q55" s="55"/>
      <c r="R55" s="55"/>
    </row>
    <row r="56" spans="1:18" ht="22.5" customHeight="1">
      <c r="A56" s="101"/>
      <c r="B56" s="103"/>
      <c r="C56" s="103"/>
      <c r="D56" s="103"/>
      <c r="E56" s="103"/>
      <c r="F56" s="92"/>
      <c r="G56" s="90"/>
      <c r="H56" s="90"/>
      <c r="I56" s="90"/>
      <c r="J56" s="90"/>
      <c r="K56" s="79"/>
      <c r="L56" s="90"/>
      <c r="M56" s="90"/>
      <c r="N56" s="90"/>
      <c r="O56" s="90"/>
      <c r="P56" s="95"/>
      <c r="Q56" s="55"/>
      <c r="R56" s="55"/>
    </row>
    <row r="57" spans="1:16" ht="22.5" customHeight="1">
      <c r="A57" s="101"/>
      <c r="B57" s="103"/>
      <c r="C57" s="103"/>
      <c r="D57" s="103"/>
      <c r="E57" s="103"/>
      <c r="F57" s="92"/>
      <c r="G57" s="90"/>
      <c r="H57" s="90"/>
      <c r="I57" s="90"/>
      <c r="J57" s="90"/>
      <c r="K57" s="79"/>
      <c r="L57" s="90"/>
      <c r="M57" s="90"/>
      <c r="N57" s="90"/>
      <c r="O57" s="90"/>
      <c r="P57" s="95"/>
    </row>
    <row r="58" spans="1:16" ht="22.5" customHeight="1">
      <c r="A58" s="101"/>
      <c r="B58" s="103"/>
      <c r="C58" s="103"/>
      <c r="D58" s="103"/>
      <c r="E58" s="103"/>
      <c r="F58" s="92"/>
      <c r="G58" s="90"/>
      <c r="H58" s="90"/>
      <c r="I58" s="90"/>
      <c r="J58" s="90"/>
      <c r="K58" s="79"/>
      <c r="L58" s="90"/>
      <c r="M58" s="90"/>
      <c r="N58" s="90"/>
      <c r="O58" s="90"/>
      <c r="P58" s="95"/>
    </row>
    <row r="59" spans="1:16" ht="22.5" customHeight="1">
      <c r="A59" s="101"/>
      <c r="B59" s="103"/>
      <c r="C59" s="103"/>
      <c r="D59" s="103"/>
      <c r="E59" s="103"/>
      <c r="F59" s="92"/>
      <c r="G59" s="90"/>
      <c r="H59" s="90"/>
      <c r="I59" s="90"/>
      <c r="J59" s="90"/>
      <c r="K59" s="79"/>
      <c r="L59" s="90"/>
      <c r="M59" s="90"/>
      <c r="N59" s="90"/>
      <c r="O59" s="90"/>
      <c r="P59" s="95"/>
    </row>
    <row r="60" spans="1:16" ht="35.25" customHeight="1" thickBot="1">
      <c r="A60" s="100"/>
      <c r="B60" s="104"/>
      <c r="C60" s="104"/>
      <c r="D60" s="104"/>
      <c r="E60" s="104"/>
      <c r="F60" s="94"/>
      <c r="G60" s="93"/>
      <c r="H60" s="93"/>
      <c r="I60" s="93"/>
      <c r="J60" s="93"/>
      <c r="K60" s="80"/>
      <c r="L60" s="93"/>
      <c r="M60" s="93"/>
      <c r="N60" s="93"/>
      <c r="O60" s="93"/>
      <c r="P60" s="96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1"/>
  <sheetViews>
    <sheetView zoomScale="85" zoomScaleNormal="85" zoomScaleSheetLayoutView="100" workbookViewId="0" topLeftCell="A1">
      <pane xSplit="8" ySplit="6" topLeftCell="L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87" sqref="G87"/>
    </sheetView>
  </sheetViews>
  <sheetFormatPr defaultColWidth="9.00390625" defaultRowHeight="16.5"/>
  <cols>
    <col min="1" max="1" width="2.875" style="225" customWidth="1"/>
    <col min="2" max="2" width="2.75390625" style="225" customWidth="1"/>
    <col min="3" max="4" width="2.625" style="225" customWidth="1"/>
    <col min="5" max="5" width="3.00390625" style="225" customWidth="1"/>
    <col min="6" max="6" width="22.375" style="7" customWidth="1"/>
    <col min="7" max="7" width="14.875" style="37" customWidth="1"/>
    <col min="8" max="8" width="15.875" style="37" customWidth="1"/>
    <col min="9" max="9" width="10.625" style="37" customWidth="1"/>
    <col min="10" max="10" width="13.625" style="37" customWidth="1"/>
    <col min="11" max="12" width="14.875" style="37" customWidth="1"/>
    <col min="13" max="14" width="14.75390625" style="37" customWidth="1"/>
    <col min="15" max="15" width="15.00390625" style="37" customWidth="1"/>
    <col min="16" max="16" width="15.125" style="37" customWidth="1"/>
    <col min="17" max="17" width="9.00390625" style="37" hidden="1" customWidth="1"/>
    <col min="18" max="16384" width="9.00390625" style="37" customWidth="1"/>
  </cols>
  <sheetData>
    <row r="1" spans="1:11" s="10" customFormat="1" ht="15.75" customHeight="1">
      <c r="A1" s="217"/>
      <c r="B1" s="218"/>
      <c r="C1" s="218"/>
      <c r="D1" s="218"/>
      <c r="E1" s="218"/>
      <c r="F1" s="9"/>
      <c r="G1" s="9"/>
      <c r="H1" s="9"/>
      <c r="I1" s="9"/>
      <c r="J1" s="33" t="s">
        <v>102</v>
      </c>
      <c r="K1" s="34" t="s">
        <v>103</v>
      </c>
    </row>
    <row r="2" spans="1:11" s="8" customFormat="1" ht="25.5" customHeight="1">
      <c r="A2" s="217"/>
      <c r="B2" s="217"/>
      <c r="C2" s="217"/>
      <c r="D2" s="217"/>
      <c r="E2" s="217"/>
      <c r="F2" s="28"/>
      <c r="G2" s="28"/>
      <c r="H2" s="28"/>
      <c r="I2" s="28"/>
      <c r="J2" s="2" t="s">
        <v>104</v>
      </c>
      <c r="K2" s="35" t="s">
        <v>147</v>
      </c>
    </row>
    <row r="3" spans="1:11" s="8" customFormat="1" ht="25.5" customHeight="1">
      <c r="A3" s="217"/>
      <c r="B3" s="217"/>
      <c r="C3" s="217"/>
      <c r="D3" s="217"/>
      <c r="E3" s="217"/>
      <c r="F3" s="28"/>
      <c r="G3" s="28"/>
      <c r="H3" s="52"/>
      <c r="J3" s="2" t="s">
        <v>105</v>
      </c>
      <c r="K3" s="35" t="s">
        <v>106</v>
      </c>
    </row>
    <row r="4" spans="1:16" ht="16.5" customHeight="1" thickBot="1">
      <c r="A4" s="418"/>
      <c r="B4" s="418"/>
      <c r="C4" s="418"/>
      <c r="D4" s="418"/>
      <c r="E4" s="418"/>
      <c r="F4" s="37"/>
      <c r="G4" s="39"/>
      <c r="J4" s="53" t="s">
        <v>107</v>
      </c>
      <c r="K4" s="41" t="s">
        <v>154</v>
      </c>
      <c r="P4" s="40" t="s">
        <v>1</v>
      </c>
    </row>
    <row r="5" spans="1:16" ht="24" customHeight="1">
      <c r="A5" s="373" t="s">
        <v>0</v>
      </c>
      <c r="B5" s="397" t="s">
        <v>128</v>
      </c>
      <c r="C5" s="398"/>
      <c r="D5" s="398"/>
      <c r="E5" s="398"/>
      <c r="F5" s="399"/>
      <c r="G5" s="420" t="s">
        <v>2</v>
      </c>
      <c r="H5" s="422"/>
      <c r="I5" s="420" t="s">
        <v>108</v>
      </c>
      <c r="J5" s="422"/>
      <c r="K5" s="421" t="s">
        <v>3</v>
      </c>
      <c r="L5" s="422"/>
      <c r="M5" s="420" t="s">
        <v>9</v>
      </c>
      <c r="N5" s="422"/>
      <c r="O5" s="420" t="s">
        <v>4</v>
      </c>
      <c r="P5" s="421"/>
    </row>
    <row r="6" spans="1:16" ht="24" customHeight="1">
      <c r="A6" s="419"/>
      <c r="B6" s="251" t="s">
        <v>10</v>
      </c>
      <c r="C6" s="251" t="s">
        <v>11</v>
      </c>
      <c r="D6" s="251" t="s">
        <v>12</v>
      </c>
      <c r="E6" s="251" t="s">
        <v>13</v>
      </c>
      <c r="F6" s="42" t="s">
        <v>142</v>
      </c>
      <c r="G6" s="42" t="s">
        <v>109</v>
      </c>
      <c r="H6" s="42" t="s">
        <v>14</v>
      </c>
      <c r="I6" s="42" t="s">
        <v>109</v>
      </c>
      <c r="J6" s="43" t="s">
        <v>14</v>
      </c>
      <c r="K6" s="44" t="s">
        <v>109</v>
      </c>
      <c r="L6" s="42" t="s">
        <v>14</v>
      </c>
      <c r="M6" s="42" t="s">
        <v>109</v>
      </c>
      <c r="N6" s="42" t="s">
        <v>14</v>
      </c>
      <c r="O6" s="42" t="s">
        <v>109</v>
      </c>
      <c r="P6" s="45" t="s">
        <v>14</v>
      </c>
    </row>
    <row r="7" spans="1:17" s="27" customFormat="1" ht="24" customHeight="1">
      <c r="A7" s="253">
        <v>96</v>
      </c>
      <c r="B7" s="268"/>
      <c r="C7" s="269"/>
      <c r="D7" s="269"/>
      <c r="E7" s="269"/>
      <c r="F7" s="250" t="s">
        <v>143</v>
      </c>
      <c r="G7" s="277">
        <f>G11+G33+G43+G58</f>
        <v>123806321</v>
      </c>
      <c r="H7" s="277">
        <f>H11+H33+H43+H58</f>
        <v>4728345714</v>
      </c>
      <c r="I7" s="277">
        <f>I11+I33+I43+I58</f>
        <v>0</v>
      </c>
      <c r="J7" s="287">
        <f>J11+J33+J43+J58</f>
        <v>509260074</v>
      </c>
      <c r="K7" s="288">
        <f>K11+K33+K43+K58</f>
        <v>107642694</v>
      </c>
      <c r="L7" s="277">
        <f>L11+L33+L43+L58</f>
        <v>1923661407</v>
      </c>
      <c r="M7" s="289">
        <f>M11+M33+M43+M58</f>
        <v>0</v>
      </c>
      <c r="N7" s="289">
        <f>N11+N33+N43+N58</f>
        <v>0</v>
      </c>
      <c r="O7" s="277">
        <f>O11+O33+O43+O58</f>
        <v>16163627</v>
      </c>
      <c r="P7" s="290">
        <f>P11+P33+P43+P58</f>
        <v>2295424233</v>
      </c>
      <c r="Q7" s="57" t="e">
        <f>Q11+#REF!+#REF!+#REF!+Q38</f>
        <v>#REF!</v>
      </c>
    </row>
    <row r="8" spans="2:16" s="176" customFormat="1" ht="21" customHeight="1" hidden="1">
      <c r="B8" s="270"/>
      <c r="C8" s="271"/>
      <c r="D8" s="271"/>
      <c r="E8" s="271"/>
      <c r="F8" s="177" t="s">
        <v>110</v>
      </c>
      <c r="G8" s="291">
        <f aca="true" t="shared" si="0" ref="G8:P8">SUM(G9:G10)</f>
        <v>123806321</v>
      </c>
      <c r="H8" s="291">
        <f t="shared" si="0"/>
        <v>4728345714</v>
      </c>
      <c r="I8" s="291">
        <f t="shared" si="0"/>
        <v>0</v>
      </c>
      <c r="J8" s="291">
        <f t="shared" si="0"/>
        <v>509260074</v>
      </c>
      <c r="K8" s="292">
        <f t="shared" si="0"/>
        <v>107642694</v>
      </c>
      <c r="L8" s="291">
        <f t="shared" si="0"/>
        <v>1923661407</v>
      </c>
      <c r="M8" s="291">
        <f t="shared" si="0"/>
        <v>0</v>
      </c>
      <c r="N8" s="291">
        <f t="shared" si="0"/>
        <v>0</v>
      </c>
      <c r="O8" s="291">
        <f t="shared" si="0"/>
        <v>16163627</v>
      </c>
      <c r="P8" s="293">
        <f t="shared" si="0"/>
        <v>2295424233</v>
      </c>
    </row>
    <row r="9" spans="1:17" s="180" customFormat="1" ht="21.75" customHeight="1" hidden="1">
      <c r="A9" s="219"/>
      <c r="B9" s="219"/>
      <c r="C9" s="272"/>
      <c r="D9" s="272"/>
      <c r="E9" s="272"/>
      <c r="F9" s="178" t="s">
        <v>111</v>
      </c>
      <c r="G9" s="294">
        <f>G13+G35+G45+G60</f>
        <v>150500</v>
      </c>
      <c r="H9" s="294">
        <f>H13+H35+H45+H60</f>
        <v>190469449</v>
      </c>
      <c r="I9" s="294">
        <f>I13+I35+I45+I60</f>
        <v>0</v>
      </c>
      <c r="J9" s="294">
        <f>J13+J35+J45+J60</f>
        <v>82808473</v>
      </c>
      <c r="K9" s="295">
        <f>K13+K35+K45+K60</f>
        <v>150500</v>
      </c>
      <c r="L9" s="294">
        <f>L13+L35+L45+L60</f>
        <v>62660976</v>
      </c>
      <c r="M9" s="294">
        <f>M13+M35+M45+M60</f>
        <v>0</v>
      </c>
      <c r="N9" s="294">
        <f>N13+N35+N45+N60</f>
        <v>0</v>
      </c>
      <c r="O9" s="294">
        <f>G9-I9-K9+M9</f>
        <v>0</v>
      </c>
      <c r="P9" s="296">
        <f>H9-J9-L9+N9</f>
        <v>45000000</v>
      </c>
      <c r="Q9" s="179"/>
    </row>
    <row r="10" spans="1:17" s="183" customFormat="1" ht="21.75" customHeight="1" hidden="1">
      <c r="A10" s="220"/>
      <c r="B10" s="220"/>
      <c r="C10" s="273"/>
      <c r="D10" s="273"/>
      <c r="E10" s="273"/>
      <c r="F10" s="181" t="s">
        <v>112</v>
      </c>
      <c r="G10" s="297">
        <f>G14+G36+G46+G61</f>
        <v>123655821</v>
      </c>
      <c r="H10" s="297">
        <f>H14+H36+H46+H61</f>
        <v>4537876265</v>
      </c>
      <c r="I10" s="297">
        <f>I14+I36+I46+I61</f>
        <v>0</v>
      </c>
      <c r="J10" s="297">
        <f>J14+J36+J46+J61</f>
        <v>426451601</v>
      </c>
      <c r="K10" s="298">
        <f>K14+K36+K46+K61</f>
        <v>107492194</v>
      </c>
      <c r="L10" s="297">
        <f>L14+L36+L46+L61</f>
        <v>1861000431</v>
      </c>
      <c r="M10" s="297">
        <f>M14+M36+M46+M61</f>
        <v>0</v>
      </c>
      <c r="N10" s="297">
        <f>N14+N36+N46+N61</f>
        <v>0</v>
      </c>
      <c r="O10" s="297">
        <f>G10-I10-K10+M10</f>
        <v>16163627</v>
      </c>
      <c r="P10" s="299">
        <f>H10-J10-L10+N10</f>
        <v>2250424233</v>
      </c>
      <c r="Q10" s="182"/>
    </row>
    <row r="11" spans="1:16" s="171" customFormat="1" ht="22.5" customHeight="1" hidden="1">
      <c r="A11" s="184"/>
      <c r="B11" s="184">
        <v>1</v>
      </c>
      <c r="C11" s="274"/>
      <c r="D11" s="274"/>
      <c r="E11" s="274"/>
      <c r="F11" s="169" t="s">
        <v>39</v>
      </c>
      <c r="G11" s="300">
        <f>G15+G21+G27</f>
        <v>0</v>
      </c>
      <c r="H11" s="300">
        <f>H15+H21+H27</f>
        <v>272561664</v>
      </c>
      <c r="I11" s="300">
        <f>I15+I21+I27</f>
        <v>0</v>
      </c>
      <c r="J11" s="300">
        <f>J15+J21+J27</f>
        <v>10071048</v>
      </c>
      <c r="K11" s="301">
        <f>K15+K21+K27</f>
        <v>0</v>
      </c>
      <c r="L11" s="300">
        <f>L15+L21+L27</f>
        <v>217490616</v>
      </c>
      <c r="M11" s="302">
        <f>M15+M21+M27</f>
        <v>0</v>
      </c>
      <c r="N11" s="302">
        <f>N15+N21+N27</f>
        <v>0</v>
      </c>
      <c r="O11" s="300">
        <f>O15+O21+O27</f>
        <v>0</v>
      </c>
      <c r="P11" s="303">
        <f>P15+P21+P27</f>
        <v>45000000</v>
      </c>
    </row>
    <row r="12" spans="1:16" s="187" customFormat="1" ht="21" customHeight="1" hidden="1">
      <c r="A12" s="185"/>
      <c r="B12" s="197"/>
      <c r="C12" s="198"/>
      <c r="D12" s="198"/>
      <c r="E12" s="198"/>
      <c r="F12" s="186" t="s">
        <v>113</v>
      </c>
      <c r="G12" s="304">
        <f aca="true" t="shared" si="1" ref="G12:P12">SUM(G13:G14)</f>
        <v>0</v>
      </c>
      <c r="H12" s="304">
        <f t="shared" si="1"/>
        <v>272561664</v>
      </c>
      <c r="I12" s="304">
        <f t="shared" si="1"/>
        <v>0</v>
      </c>
      <c r="J12" s="304">
        <f t="shared" si="1"/>
        <v>10071048</v>
      </c>
      <c r="K12" s="305">
        <f t="shared" si="1"/>
        <v>0</v>
      </c>
      <c r="L12" s="304">
        <f t="shared" si="1"/>
        <v>217490616</v>
      </c>
      <c r="M12" s="304">
        <f t="shared" si="1"/>
        <v>0</v>
      </c>
      <c r="N12" s="304">
        <f t="shared" si="1"/>
        <v>0</v>
      </c>
      <c r="O12" s="304">
        <f t="shared" si="1"/>
        <v>0</v>
      </c>
      <c r="P12" s="306">
        <f t="shared" si="1"/>
        <v>45000000</v>
      </c>
    </row>
    <row r="13" spans="1:17" s="190" customFormat="1" ht="21.75" customHeight="1" hidden="1">
      <c r="A13" s="200"/>
      <c r="B13" s="200"/>
      <c r="C13" s="201"/>
      <c r="D13" s="201"/>
      <c r="E13" s="201"/>
      <c r="F13" s="188" t="s">
        <v>94</v>
      </c>
      <c r="G13" s="307">
        <f>G19+G25+G31</f>
        <v>0</v>
      </c>
      <c r="H13" s="307">
        <f>H19+H25+H31</f>
        <v>102260955</v>
      </c>
      <c r="I13" s="307">
        <f>I19+I25+I31</f>
        <v>0</v>
      </c>
      <c r="J13" s="307">
        <f>J19+J25+J31</f>
        <v>7419525</v>
      </c>
      <c r="K13" s="308">
        <f>K19+K25+K31</f>
        <v>0</v>
      </c>
      <c r="L13" s="307">
        <f>L19+L25+L31</f>
        <v>49841430</v>
      </c>
      <c r="M13" s="307">
        <f>M19+M25+M31</f>
        <v>0</v>
      </c>
      <c r="N13" s="307">
        <f>N19+N25+N31</f>
        <v>0</v>
      </c>
      <c r="O13" s="307">
        <f>G13-I13-K13+M13</f>
        <v>0</v>
      </c>
      <c r="P13" s="309">
        <f>H13-J13-L13+N13</f>
        <v>45000000</v>
      </c>
      <c r="Q13" s="189"/>
    </row>
    <row r="14" spans="1:17" s="193" customFormat="1" ht="21.75" customHeight="1" hidden="1">
      <c r="A14" s="203"/>
      <c r="B14" s="203"/>
      <c r="C14" s="204"/>
      <c r="D14" s="204"/>
      <c r="E14" s="204"/>
      <c r="F14" s="191" t="s">
        <v>99</v>
      </c>
      <c r="G14" s="310">
        <f>G20+G26+G32</f>
        <v>0</v>
      </c>
      <c r="H14" s="310">
        <f>H20+H26+H32</f>
        <v>170300709</v>
      </c>
      <c r="I14" s="310">
        <f>I20+I26+I32</f>
        <v>0</v>
      </c>
      <c r="J14" s="310">
        <f>J20+J26+J32</f>
        <v>2651523</v>
      </c>
      <c r="K14" s="311">
        <f>K20+K26+K32</f>
        <v>0</v>
      </c>
      <c r="L14" s="310">
        <f>L20+L26+L32</f>
        <v>167649186</v>
      </c>
      <c r="M14" s="310">
        <f>M20+M26+M32</f>
        <v>0</v>
      </c>
      <c r="N14" s="310">
        <f>N20+N26+N32</f>
        <v>0</v>
      </c>
      <c r="O14" s="310">
        <f>G14-I14-K14+M14</f>
        <v>0</v>
      </c>
      <c r="P14" s="312">
        <f>H14-J14-L14+N14</f>
        <v>0</v>
      </c>
      <c r="Q14" s="192"/>
    </row>
    <row r="15" spans="1:16" s="108" customFormat="1" ht="22.5" customHeight="1">
      <c r="A15" s="221"/>
      <c r="B15" s="221"/>
      <c r="C15" s="275">
        <v>1</v>
      </c>
      <c r="D15" s="275"/>
      <c r="E15" s="275"/>
      <c r="F15" s="109" t="s">
        <v>114</v>
      </c>
      <c r="G15" s="313">
        <f aca="true" t="shared" si="2" ref="G15:P17">G16</f>
        <v>0</v>
      </c>
      <c r="H15" s="313">
        <f t="shared" si="2"/>
        <v>102260955</v>
      </c>
      <c r="I15" s="313">
        <f t="shared" si="2"/>
        <v>0</v>
      </c>
      <c r="J15" s="313">
        <f t="shared" si="2"/>
        <v>7419525</v>
      </c>
      <c r="K15" s="314">
        <f t="shared" si="2"/>
        <v>0</v>
      </c>
      <c r="L15" s="313">
        <f t="shared" si="2"/>
        <v>49841430</v>
      </c>
      <c r="M15" s="315">
        <f t="shared" si="2"/>
        <v>0</v>
      </c>
      <c r="N15" s="315">
        <f t="shared" si="2"/>
        <v>0</v>
      </c>
      <c r="O15" s="313">
        <f t="shared" si="2"/>
        <v>0</v>
      </c>
      <c r="P15" s="316">
        <f t="shared" si="2"/>
        <v>45000000</v>
      </c>
    </row>
    <row r="16" spans="1:16" s="108" customFormat="1" ht="22.5" customHeight="1">
      <c r="A16" s="221"/>
      <c r="B16" s="221"/>
      <c r="C16" s="275"/>
      <c r="D16" s="275"/>
      <c r="E16" s="275"/>
      <c r="F16" s="252" t="s">
        <v>41</v>
      </c>
      <c r="G16" s="313">
        <f t="shared" si="2"/>
        <v>0</v>
      </c>
      <c r="H16" s="313">
        <f t="shared" si="2"/>
        <v>102260955</v>
      </c>
      <c r="I16" s="313">
        <f t="shared" si="2"/>
        <v>0</v>
      </c>
      <c r="J16" s="313">
        <f t="shared" si="2"/>
        <v>7419525</v>
      </c>
      <c r="K16" s="314">
        <f t="shared" si="2"/>
        <v>0</v>
      </c>
      <c r="L16" s="313">
        <f t="shared" si="2"/>
        <v>49841430</v>
      </c>
      <c r="M16" s="315">
        <f t="shared" si="2"/>
        <v>0</v>
      </c>
      <c r="N16" s="315">
        <f t="shared" si="2"/>
        <v>0</v>
      </c>
      <c r="O16" s="313">
        <f t="shared" si="2"/>
        <v>0</v>
      </c>
      <c r="P16" s="316">
        <f t="shared" si="2"/>
        <v>45000000</v>
      </c>
    </row>
    <row r="17" spans="1:16" s="111" customFormat="1" ht="36" customHeight="1">
      <c r="A17" s="221"/>
      <c r="B17" s="221"/>
      <c r="C17" s="275"/>
      <c r="D17" s="275">
        <v>1</v>
      </c>
      <c r="E17" s="275"/>
      <c r="F17" s="349" t="s">
        <v>115</v>
      </c>
      <c r="G17" s="317">
        <f t="shared" si="2"/>
        <v>0</v>
      </c>
      <c r="H17" s="317">
        <f t="shared" si="2"/>
        <v>102260955</v>
      </c>
      <c r="I17" s="317">
        <f t="shared" si="2"/>
        <v>0</v>
      </c>
      <c r="J17" s="317">
        <f t="shared" si="2"/>
        <v>7419525</v>
      </c>
      <c r="K17" s="318">
        <f t="shared" si="2"/>
        <v>0</v>
      </c>
      <c r="L17" s="317">
        <f t="shared" si="2"/>
        <v>49841430</v>
      </c>
      <c r="M17" s="319">
        <f t="shared" si="2"/>
        <v>0</v>
      </c>
      <c r="N17" s="319">
        <f t="shared" si="2"/>
        <v>0</v>
      </c>
      <c r="O17" s="317">
        <f t="shared" si="2"/>
        <v>0</v>
      </c>
      <c r="P17" s="320">
        <f t="shared" si="2"/>
        <v>45000000</v>
      </c>
    </row>
    <row r="18" spans="1:17" s="115" customFormat="1" ht="36" customHeight="1">
      <c r="A18" s="184"/>
      <c r="B18" s="184"/>
      <c r="C18" s="274"/>
      <c r="D18" s="274"/>
      <c r="E18" s="274">
        <v>1</v>
      </c>
      <c r="F18" s="350" t="s">
        <v>153</v>
      </c>
      <c r="G18" s="321">
        <f>G19+G20</f>
        <v>0</v>
      </c>
      <c r="H18" s="321">
        <f aca="true" t="shared" si="3" ref="H18:N18">H19+H20</f>
        <v>102260955</v>
      </c>
      <c r="I18" s="321">
        <f t="shared" si="3"/>
        <v>0</v>
      </c>
      <c r="J18" s="321">
        <f t="shared" si="3"/>
        <v>7419525</v>
      </c>
      <c r="K18" s="322">
        <f t="shared" si="3"/>
        <v>0</v>
      </c>
      <c r="L18" s="321">
        <f t="shared" si="3"/>
        <v>49841430</v>
      </c>
      <c r="M18" s="323">
        <f t="shared" si="3"/>
        <v>0</v>
      </c>
      <c r="N18" s="323">
        <f t="shared" si="3"/>
        <v>0</v>
      </c>
      <c r="O18" s="321">
        <f aca="true" t="shared" si="4" ref="O18:P20">G18-I18-K18+M18</f>
        <v>0</v>
      </c>
      <c r="P18" s="324">
        <f t="shared" si="4"/>
        <v>45000000</v>
      </c>
      <c r="Q18" s="114" t="e">
        <f>#REF!</f>
        <v>#REF!</v>
      </c>
    </row>
    <row r="19" spans="1:17" s="196" customFormat="1" ht="21.75" customHeight="1" hidden="1">
      <c r="A19" s="206"/>
      <c r="B19" s="206"/>
      <c r="C19" s="207"/>
      <c r="D19" s="207"/>
      <c r="E19" s="207"/>
      <c r="F19" s="194" t="s">
        <v>100</v>
      </c>
      <c r="G19" s="325">
        <v>0</v>
      </c>
      <c r="H19" s="325">
        <v>102260955</v>
      </c>
      <c r="I19" s="325">
        <v>0</v>
      </c>
      <c r="J19" s="325">
        <v>7419525</v>
      </c>
      <c r="K19" s="326">
        <v>0</v>
      </c>
      <c r="L19" s="325">
        <v>49841430</v>
      </c>
      <c r="M19" s="325">
        <v>0</v>
      </c>
      <c r="N19" s="325">
        <f>-M19</f>
        <v>0</v>
      </c>
      <c r="O19" s="327">
        <f t="shared" si="4"/>
        <v>0</v>
      </c>
      <c r="P19" s="327">
        <f t="shared" si="4"/>
        <v>45000000</v>
      </c>
      <c r="Q19" s="195"/>
    </row>
    <row r="20" spans="1:17" s="119" customFormat="1" ht="21.75" customHeight="1" hidden="1">
      <c r="A20" s="173"/>
      <c r="B20" s="173"/>
      <c r="C20" s="174"/>
      <c r="D20" s="174"/>
      <c r="E20" s="174"/>
      <c r="F20" s="117" t="s">
        <v>99</v>
      </c>
      <c r="G20" s="328">
        <v>0</v>
      </c>
      <c r="H20" s="328">
        <v>0</v>
      </c>
      <c r="I20" s="328"/>
      <c r="J20" s="328"/>
      <c r="K20" s="329"/>
      <c r="L20" s="328"/>
      <c r="M20" s="328"/>
      <c r="N20" s="328">
        <f>-M20</f>
        <v>0</v>
      </c>
      <c r="O20" s="330">
        <f t="shared" si="4"/>
        <v>0</v>
      </c>
      <c r="P20" s="330">
        <f t="shared" si="4"/>
        <v>0</v>
      </c>
      <c r="Q20" s="118"/>
    </row>
    <row r="21" spans="1:17" s="112" customFormat="1" ht="22.5" customHeight="1">
      <c r="A21" s="221"/>
      <c r="B21" s="221"/>
      <c r="C21" s="275">
        <v>3</v>
      </c>
      <c r="D21" s="275"/>
      <c r="E21" s="275"/>
      <c r="F21" s="109" t="s">
        <v>116</v>
      </c>
      <c r="G21" s="313">
        <f>G22</f>
        <v>0</v>
      </c>
      <c r="H21" s="313">
        <f>H22</f>
        <v>166381422</v>
      </c>
      <c r="I21" s="313">
        <f aca="true" t="shared" si="5" ref="I21:N21">I22</f>
        <v>0</v>
      </c>
      <c r="J21" s="313">
        <f t="shared" si="5"/>
        <v>2651523</v>
      </c>
      <c r="K21" s="314">
        <f t="shared" si="5"/>
        <v>0</v>
      </c>
      <c r="L21" s="313">
        <f t="shared" si="5"/>
        <v>163729899</v>
      </c>
      <c r="M21" s="315">
        <f t="shared" si="5"/>
        <v>0</v>
      </c>
      <c r="N21" s="315">
        <f t="shared" si="5"/>
        <v>0</v>
      </c>
      <c r="O21" s="313">
        <f>O22</f>
        <v>0</v>
      </c>
      <c r="P21" s="316">
        <f>P22</f>
        <v>0</v>
      </c>
      <c r="Q21" s="107" t="e">
        <f>Q22+Q24</f>
        <v>#REF!</v>
      </c>
    </row>
    <row r="22" spans="1:17" s="112" customFormat="1" ht="22.5" customHeight="1">
      <c r="A22" s="221"/>
      <c r="B22" s="221"/>
      <c r="C22" s="275"/>
      <c r="D22" s="275"/>
      <c r="E22" s="275"/>
      <c r="F22" s="252" t="s">
        <v>41</v>
      </c>
      <c r="G22" s="313">
        <f aca="true" t="shared" si="6" ref="G22:Q23">G23</f>
        <v>0</v>
      </c>
      <c r="H22" s="313">
        <f t="shared" si="6"/>
        <v>166381422</v>
      </c>
      <c r="I22" s="313">
        <f t="shared" si="6"/>
        <v>0</v>
      </c>
      <c r="J22" s="313">
        <f t="shared" si="6"/>
        <v>2651523</v>
      </c>
      <c r="K22" s="314">
        <f t="shared" si="6"/>
        <v>0</v>
      </c>
      <c r="L22" s="313">
        <f t="shared" si="6"/>
        <v>163729899</v>
      </c>
      <c r="M22" s="315">
        <f t="shared" si="6"/>
        <v>0</v>
      </c>
      <c r="N22" s="315">
        <f t="shared" si="6"/>
        <v>0</v>
      </c>
      <c r="O22" s="313">
        <f t="shared" si="6"/>
        <v>0</v>
      </c>
      <c r="P22" s="316">
        <f t="shared" si="6"/>
        <v>0</v>
      </c>
      <c r="Q22" s="107">
        <f t="shared" si="6"/>
        <v>10</v>
      </c>
    </row>
    <row r="23" spans="1:17" s="113" customFormat="1" ht="22.5" customHeight="1">
      <c r="A23" s="221"/>
      <c r="B23" s="221"/>
      <c r="C23" s="275"/>
      <c r="D23" s="275">
        <v>1</v>
      </c>
      <c r="E23" s="275"/>
      <c r="F23" s="349" t="s">
        <v>45</v>
      </c>
      <c r="G23" s="317">
        <f t="shared" si="6"/>
        <v>0</v>
      </c>
      <c r="H23" s="317">
        <f t="shared" si="6"/>
        <v>166381422</v>
      </c>
      <c r="I23" s="317">
        <f t="shared" si="6"/>
        <v>0</v>
      </c>
      <c r="J23" s="317">
        <f t="shared" si="6"/>
        <v>2651523</v>
      </c>
      <c r="K23" s="318">
        <f t="shared" si="6"/>
        <v>0</v>
      </c>
      <c r="L23" s="317">
        <f t="shared" si="6"/>
        <v>163729899</v>
      </c>
      <c r="M23" s="319">
        <f t="shared" si="6"/>
        <v>0</v>
      </c>
      <c r="N23" s="319">
        <f t="shared" si="6"/>
        <v>0</v>
      </c>
      <c r="O23" s="317">
        <f t="shared" si="6"/>
        <v>0</v>
      </c>
      <c r="P23" s="320">
        <f t="shared" si="6"/>
        <v>0</v>
      </c>
      <c r="Q23" s="110">
        <v>10</v>
      </c>
    </row>
    <row r="24" spans="1:17" s="116" customFormat="1" ht="36" customHeight="1">
      <c r="A24" s="184"/>
      <c r="B24" s="184"/>
      <c r="C24" s="274"/>
      <c r="D24" s="274"/>
      <c r="E24" s="274">
        <v>1</v>
      </c>
      <c r="F24" s="350" t="s">
        <v>90</v>
      </c>
      <c r="G24" s="321">
        <f aca="true" t="shared" si="7" ref="G24:N24">G25+G26</f>
        <v>0</v>
      </c>
      <c r="H24" s="321">
        <f t="shared" si="7"/>
        <v>166381422</v>
      </c>
      <c r="I24" s="321">
        <f t="shared" si="7"/>
        <v>0</v>
      </c>
      <c r="J24" s="321">
        <f t="shared" si="7"/>
        <v>2651523</v>
      </c>
      <c r="K24" s="322">
        <f t="shared" si="7"/>
        <v>0</v>
      </c>
      <c r="L24" s="321">
        <f t="shared" si="7"/>
        <v>163729899</v>
      </c>
      <c r="M24" s="323">
        <f t="shared" si="7"/>
        <v>0</v>
      </c>
      <c r="N24" s="323">
        <f t="shared" si="7"/>
        <v>0</v>
      </c>
      <c r="O24" s="321">
        <f aca="true" t="shared" si="8" ref="O24:P26">G24-I24-K24+M24</f>
        <v>0</v>
      </c>
      <c r="P24" s="324">
        <f t="shared" si="8"/>
        <v>0</v>
      </c>
      <c r="Q24" s="114" t="e">
        <f>#REF!</f>
        <v>#REF!</v>
      </c>
    </row>
    <row r="25" spans="1:17" s="196" customFormat="1" ht="21.75" customHeight="1" hidden="1">
      <c r="A25" s="206"/>
      <c r="B25" s="206"/>
      <c r="C25" s="207"/>
      <c r="D25" s="207"/>
      <c r="E25" s="207"/>
      <c r="F25" s="194" t="s">
        <v>100</v>
      </c>
      <c r="G25" s="325">
        <v>0</v>
      </c>
      <c r="H25" s="325">
        <v>0</v>
      </c>
      <c r="I25" s="325"/>
      <c r="J25" s="325"/>
      <c r="K25" s="326"/>
      <c r="L25" s="325"/>
      <c r="M25" s="325">
        <v>0</v>
      </c>
      <c r="N25" s="325">
        <f>-M25</f>
        <v>0</v>
      </c>
      <c r="O25" s="327">
        <f t="shared" si="8"/>
        <v>0</v>
      </c>
      <c r="P25" s="327">
        <f t="shared" si="8"/>
        <v>0</v>
      </c>
      <c r="Q25" s="195"/>
    </row>
    <row r="26" spans="1:17" s="119" customFormat="1" ht="21.75" customHeight="1" hidden="1">
      <c r="A26" s="173"/>
      <c r="B26" s="173"/>
      <c r="C26" s="174"/>
      <c r="D26" s="174"/>
      <c r="E26" s="174"/>
      <c r="F26" s="117" t="s">
        <v>99</v>
      </c>
      <c r="G26" s="328">
        <v>0</v>
      </c>
      <c r="H26" s="328">
        <v>166381422</v>
      </c>
      <c r="I26" s="328">
        <v>0</v>
      </c>
      <c r="J26" s="328">
        <v>2651523</v>
      </c>
      <c r="K26" s="329">
        <v>0</v>
      </c>
      <c r="L26" s="328">
        <v>163729899</v>
      </c>
      <c r="M26" s="328">
        <v>0</v>
      </c>
      <c r="N26" s="328">
        <f>-M26</f>
        <v>0</v>
      </c>
      <c r="O26" s="330">
        <f t="shared" si="8"/>
        <v>0</v>
      </c>
      <c r="P26" s="330">
        <f t="shared" si="8"/>
        <v>0</v>
      </c>
      <c r="Q26" s="118"/>
    </row>
    <row r="27" spans="1:17" s="112" customFormat="1" ht="21.75" customHeight="1">
      <c r="A27" s="221"/>
      <c r="B27" s="221"/>
      <c r="C27" s="275">
        <v>4</v>
      </c>
      <c r="D27" s="275"/>
      <c r="E27" s="275"/>
      <c r="F27" s="109" t="s">
        <v>117</v>
      </c>
      <c r="G27" s="313">
        <f>G28</f>
        <v>0</v>
      </c>
      <c r="H27" s="313">
        <f>H28</f>
        <v>3919287</v>
      </c>
      <c r="I27" s="313">
        <f aca="true" t="shared" si="9" ref="I27:N27">I28</f>
        <v>0</v>
      </c>
      <c r="J27" s="313">
        <f t="shared" si="9"/>
        <v>0</v>
      </c>
      <c r="K27" s="314">
        <f t="shared" si="9"/>
        <v>0</v>
      </c>
      <c r="L27" s="313">
        <f t="shared" si="9"/>
        <v>3919287</v>
      </c>
      <c r="M27" s="315">
        <f t="shared" si="9"/>
        <v>0</v>
      </c>
      <c r="N27" s="315">
        <f t="shared" si="9"/>
        <v>0</v>
      </c>
      <c r="O27" s="313">
        <f>O28</f>
        <v>0</v>
      </c>
      <c r="P27" s="316">
        <f>P28</f>
        <v>0</v>
      </c>
      <c r="Q27" s="107" t="e">
        <f>Q28+Q30</f>
        <v>#REF!</v>
      </c>
    </row>
    <row r="28" spans="1:17" s="112" customFormat="1" ht="21.75" customHeight="1">
      <c r="A28" s="221"/>
      <c r="B28" s="221"/>
      <c r="C28" s="275"/>
      <c r="D28" s="275"/>
      <c r="E28" s="275"/>
      <c r="F28" s="252" t="s">
        <v>41</v>
      </c>
      <c r="G28" s="313">
        <f aca="true" t="shared" si="10" ref="G28:Q29">G29</f>
        <v>0</v>
      </c>
      <c r="H28" s="313">
        <f t="shared" si="10"/>
        <v>3919287</v>
      </c>
      <c r="I28" s="313">
        <f t="shared" si="10"/>
        <v>0</v>
      </c>
      <c r="J28" s="313">
        <f t="shared" si="10"/>
        <v>0</v>
      </c>
      <c r="K28" s="314">
        <f t="shared" si="10"/>
        <v>0</v>
      </c>
      <c r="L28" s="313">
        <f t="shared" si="10"/>
        <v>3919287</v>
      </c>
      <c r="M28" s="315">
        <f t="shared" si="10"/>
        <v>0</v>
      </c>
      <c r="N28" s="315">
        <f t="shared" si="10"/>
        <v>0</v>
      </c>
      <c r="O28" s="313">
        <f t="shared" si="10"/>
        <v>0</v>
      </c>
      <c r="P28" s="316">
        <f t="shared" si="10"/>
        <v>0</v>
      </c>
      <c r="Q28" s="107">
        <f t="shared" si="10"/>
        <v>10</v>
      </c>
    </row>
    <row r="29" spans="1:17" s="113" customFormat="1" ht="36.75" customHeight="1">
      <c r="A29" s="221"/>
      <c r="B29" s="221"/>
      <c r="C29" s="275"/>
      <c r="D29" s="275">
        <v>1</v>
      </c>
      <c r="E29" s="275"/>
      <c r="F29" s="349" t="s">
        <v>150</v>
      </c>
      <c r="G29" s="317">
        <f t="shared" si="10"/>
        <v>0</v>
      </c>
      <c r="H29" s="317">
        <f t="shared" si="10"/>
        <v>3919287</v>
      </c>
      <c r="I29" s="317">
        <f t="shared" si="10"/>
        <v>0</v>
      </c>
      <c r="J29" s="317">
        <f t="shared" si="10"/>
        <v>0</v>
      </c>
      <c r="K29" s="318">
        <f t="shared" si="10"/>
        <v>0</v>
      </c>
      <c r="L29" s="317">
        <f t="shared" si="10"/>
        <v>3919287</v>
      </c>
      <c r="M29" s="319">
        <f t="shared" si="10"/>
        <v>0</v>
      </c>
      <c r="N29" s="319">
        <f t="shared" si="10"/>
        <v>0</v>
      </c>
      <c r="O29" s="317">
        <f t="shared" si="10"/>
        <v>0</v>
      </c>
      <c r="P29" s="320">
        <f t="shared" si="10"/>
        <v>0</v>
      </c>
      <c r="Q29" s="110">
        <v>10</v>
      </c>
    </row>
    <row r="30" spans="1:17" s="116" customFormat="1" ht="52.5" customHeight="1">
      <c r="A30" s="184"/>
      <c r="B30" s="184"/>
      <c r="C30" s="274"/>
      <c r="D30" s="274"/>
      <c r="E30" s="274">
        <v>1</v>
      </c>
      <c r="F30" s="350" t="s">
        <v>149</v>
      </c>
      <c r="G30" s="321">
        <f aca="true" t="shared" si="11" ref="G30:N30">G31+G32</f>
        <v>0</v>
      </c>
      <c r="H30" s="321">
        <f t="shared" si="11"/>
        <v>3919287</v>
      </c>
      <c r="I30" s="321">
        <f t="shared" si="11"/>
        <v>0</v>
      </c>
      <c r="J30" s="321">
        <f t="shared" si="11"/>
        <v>0</v>
      </c>
      <c r="K30" s="322">
        <f t="shared" si="11"/>
        <v>0</v>
      </c>
      <c r="L30" s="321">
        <f t="shared" si="11"/>
        <v>3919287</v>
      </c>
      <c r="M30" s="323">
        <f t="shared" si="11"/>
        <v>0</v>
      </c>
      <c r="N30" s="323">
        <f t="shared" si="11"/>
        <v>0</v>
      </c>
      <c r="O30" s="321">
        <f aca="true" t="shared" si="12" ref="O30:P32">G30-I30-K30+M30</f>
        <v>0</v>
      </c>
      <c r="P30" s="324">
        <f t="shared" si="12"/>
        <v>0</v>
      </c>
      <c r="Q30" s="114" t="e">
        <f>#REF!</f>
        <v>#REF!</v>
      </c>
    </row>
    <row r="31" spans="1:17" s="196" customFormat="1" ht="21.75" customHeight="1" hidden="1">
      <c r="A31" s="206"/>
      <c r="B31" s="206"/>
      <c r="C31" s="207"/>
      <c r="D31" s="207"/>
      <c r="E31" s="207"/>
      <c r="F31" s="194" t="s">
        <v>100</v>
      </c>
      <c r="G31" s="325">
        <v>0</v>
      </c>
      <c r="H31" s="325">
        <v>0</v>
      </c>
      <c r="I31" s="325"/>
      <c r="J31" s="325"/>
      <c r="K31" s="326"/>
      <c r="L31" s="325"/>
      <c r="M31" s="325"/>
      <c r="N31" s="325">
        <f>-M31</f>
        <v>0</v>
      </c>
      <c r="O31" s="327">
        <f t="shared" si="12"/>
        <v>0</v>
      </c>
      <c r="P31" s="327">
        <f t="shared" si="12"/>
        <v>0</v>
      </c>
      <c r="Q31" s="195"/>
    </row>
    <row r="32" spans="1:17" s="119" customFormat="1" ht="21.75" customHeight="1" hidden="1">
      <c r="A32" s="173"/>
      <c r="B32" s="173"/>
      <c r="C32" s="174"/>
      <c r="D32" s="174"/>
      <c r="E32" s="174"/>
      <c r="F32" s="117" t="s">
        <v>99</v>
      </c>
      <c r="G32" s="328">
        <v>0</v>
      </c>
      <c r="H32" s="328">
        <v>3919287</v>
      </c>
      <c r="I32" s="328"/>
      <c r="J32" s="328"/>
      <c r="K32" s="329"/>
      <c r="L32" s="328">
        <v>3919287</v>
      </c>
      <c r="M32" s="328"/>
      <c r="N32" s="328">
        <f>-M32</f>
        <v>0</v>
      </c>
      <c r="O32" s="330">
        <f t="shared" si="12"/>
        <v>0</v>
      </c>
      <c r="P32" s="330">
        <f t="shared" si="12"/>
        <v>0</v>
      </c>
      <c r="Q32" s="118"/>
    </row>
    <row r="33" spans="1:17" s="216" customFormat="1" ht="22.5" customHeight="1">
      <c r="A33" s="184"/>
      <c r="B33" s="274">
        <v>3</v>
      </c>
      <c r="C33" s="274"/>
      <c r="D33" s="274"/>
      <c r="E33" s="274"/>
      <c r="F33" s="169" t="s">
        <v>118</v>
      </c>
      <c r="G33" s="300">
        <f aca="true" t="shared" si="13" ref="G33:Q33">G37</f>
        <v>95036882</v>
      </c>
      <c r="H33" s="300">
        <f t="shared" si="13"/>
        <v>8833743</v>
      </c>
      <c r="I33" s="300">
        <f t="shared" si="13"/>
        <v>0</v>
      </c>
      <c r="J33" s="300">
        <f t="shared" si="13"/>
        <v>288871</v>
      </c>
      <c r="K33" s="301">
        <f t="shared" si="13"/>
        <v>93419680</v>
      </c>
      <c r="L33" s="300">
        <f t="shared" si="13"/>
        <v>8544872</v>
      </c>
      <c r="M33" s="302">
        <f t="shared" si="13"/>
        <v>0</v>
      </c>
      <c r="N33" s="302">
        <f t="shared" si="13"/>
        <v>0</v>
      </c>
      <c r="O33" s="300">
        <f t="shared" si="13"/>
        <v>1617202</v>
      </c>
      <c r="P33" s="303">
        <f t="shared" si="13"/>
        <v>0</v>
      </c>
      <c r="Q33" s="170">
        <f t="shared" si="13"/>
        <v>0</v>
      </c>
    </row>
    <row r="34" spans="1:16" s="187" customFormat="1" ht="21.75" customHeight="1" hidden="1">
      <c r="A34" s="185"/>
      <c r="B34" s="197"/>
      <c r="C34" s="198"/>
      <c r="D34" s="198"/>
      <c r="E34" s="198"/>
      <c r="F34" s="199" t="s">
        <v>101</v>
      </c>
      <c r="G34" s="331">
        <f aca="true" t="shared" si="14" ref="G34:P34">SUM(G35:G36)</f>
        <v>95036882</v>
      </c>
      <c r="H34" s="331">
        <f t="shared" si="14"/>
        <v>8833743</v>
      </c>
      <c r="I34" s="331">
        <f t="shared" si="14"/>
        <v>0</v>
      </c>
      <c r="J34" s="331">
        <f t="shared" si="14"/>
        <v>288871</v>
      </c>
      <c r="K34" s="332">
        <f t="shared" si="14"/>
        <v>93419680</v>
      </c>
      <c r="L34" s="331">
        <f t="shared" si="14"/>
        <v>8544872</v>
      </c>
      <c r="M34" s="331">
        <f t="shared" si="14"/>
        <v>0</v>
      </c>
      <c r="N34" s="331">
        <f t="shared" si="14"/>
        <v>0</v>
      </c>
      <c r="O34" s="331">
        <f t="shared" si="14"/>
        <v>1617202</v>
      </c>
      <c r="P34" s="333">
        <f t="shared" si="14"/>
        <v>0</v>
      </c>
    </row>
    <row r="35" spans="1:17" s="190" customFormat="1" ht="21.75" customHeight="1" hidden="1">
      <c r="A35" s="200"/>
      <c r="B35" s="200"/>
      <c r="C35" s="201"/>
      <c r="D35" s="201"/>
      <c r="E35" s="201"/>
      <c r="F35" s="188" t="s">
        <v>100</v>
      </c>
      <c r="G35" s="334">
        <f>G41</f>
        <v>150500</v>
      </c>
      <c r="H35" s="334">
        <f aca="true" t="shared" si="15" ref="H35:N35">H41</f>
        <v>3833743</v>
      </c>
      <c r="I35" s="334">
        <f t="shared" si="15"/>
        <v>0</v>
      </c>
      <c r="J35" s="334">
        <f t="shared" si="15"/>
        <v>288871</v>
      </c>
      <c r="K35" s="335">
        <f t="shared" si="15"/>
        <v>150500</v>
      </c>
      <c r="L35" s="334">
        <f t="shared" si="15"/>
        <v>3544872</v>
      </c>
      <c r="M35" s="334">
        <f t="shared" si="15"/>
        <v>0</v>
      </c>
      <c r="N35" s="334">
        <f t="shared" si="15"/>
        <v>0</v>
      </c>
      <c r="O35" s="334">
        <f>G35-I35-K35+M35</f>
        <v>0</v>
      </c>
      <c r="P35" s="336">
        <f>H35-J35-L35+N35</f>
        <v>0</v>
      </c>
      <c r="Q35" s="202"/>
    </row>
    <row r="36" spans="1:17" s="193" customFormat="1" ht="21.75" customHeight="1" hidden="1">
      <c r="A36" s="203"/>
      <c r="B36" s="203"/>
      <c r="C36" s="204"/>
      <c r="D36" s="204"/>
      <c r="E36" s="204"/>
      <c r="F36" s="191" t="s">
        <v>99</v>
      </c>
      <c r="G36" s="337">
        <f>G42</f>
        <v>94886382</v>
      </c>
      <c r="H36" s="337">
        <f aca="true" t="shared" si="16" ref="H36:N36">H42</f>
        <v>5000000</v>
      </c>
      <c r="I36" s="337">
        <f t="shared" si="16"/>
        <v>0</v>
      </c>
      <c r="J36" s="337">
        <f t="shared" si="16"/>
        <v>0</v>
      </c>
      <c r="K36" s="338">
        <f t="shared" si="16"/>
        <v>93269180</v>
      </c>
      <c r="L36" s="337">
        <f t="shared" si="16"/>
        <v>5000000</v>
      </c>
      <c r="M36" s="337">
        <f t="shared" si="16"/>
        <v>0</v>
      </c>
      <c r="N36" s="337">
        <f t="shared" si="16"/>
        <v>0</v>
      </c>
      <c r="O36" s="337">
        <f>G36-I36-K36+M36</f>
        <v>1617202</v>
      </c>
      <c r="P36" s="339">
        <f>H36-J36-L36+N36</f>
        <v>0</v>
      </c>
      <c r="Q36" s="205"/>
    </row>
    <row r="37" spans="1:17" s="112" customFormat="1" ht="21.75" customHeight="1">
      <c r="A37" s="221"/>
      <c r="B37" s="221"/>
      <c r="C37" s="275">
        <v>1</v>
      </c>
      <c r="D37" s="275"/>
      <c r="E37" s="275"/>
      <c r="F37" s="109" t="s">
        <v>119</v>
      </c>
      <c r="G37" s="313">
        <f aca="true" t="shared" si="17" ref="G37:P39">G38</f>
        <v>95036882</v>
      </c>
      <c r="H37" s="313">
        <f t="shared" si="17"/>
        <v>8833743</v>
      </c>
      <c r="I37" s="313">
        <f t="shared" si="17"/>
        <v>0</v>
      </c>
      <c r="J37" s="313">
        <f t="shared" si="17"/>
        <v>288871</v>
      </c>
      <c r="K37" s="314">
        <f t="shared" si="17"/>
        <v>93419680</v>
      </c>
      <c r="L37" s="313">
        <f t="shared" si="17"/>
        <v>8544872</v>
      </c>
      <c r="M37" s="315">
        <f t="shared" si="17"/>
        <v>0</v>
      </c>
      <c r="N37" s="315">
        <f t="shared" si="17"/>
        <v>0</v>
      </c>
      <c r="O37" s="313">
        <f t="shared" si="17"/>
        <v>1617202</v>
      </c>
      <c r="P37" s="316">
        <f t="shared" si="17"/>
        <v>0</v>
      </c>
      <c r="Q37" s="107"/>
    </row>
    <row r="38" spans="1:17" s="112" customFormat="1" ht="21.75" customHeight="1">
      <c r="A38" s="221"/>
      <c r="B38" s="221"/>
      <c r="C38" s="275"/>
      <c r="D38" s="275"/>
      <c r="E38" s="275"/>
      <c r="F38" s="252" t="s">
        <v>120</v>
      </c>
      <c r="G38" s="313">
        <f t="shared" si="17"/>
        <v>95036882</v>
      </c>
      <c r="H38" s="313">
        <f t="shared" si="17"/>
        <v>8833743</v>
      </c>
      <c r="I38" s="313">
        <f t="shared" si="17"/>
        <v>0</v>
      </c>
      <c r="J38" s="313">
        <f t="shared" si="17"/>
        <v>288871</v>
      </c>
      <c r="K38" s="314">
        <f t="shared" si="17"/>
        <v>93419680</v>
      </c>
      <c r="L38" s="313">
        <f t="shared" si="17"/>
        <v>8544872</v>
      </c>
      <c r="M38" s="315">
        <f t="shared" si="17"/>
        <v>0</v>
      </c>
      <c r="N38" s="315">
        <f t="shared" si="17"/>
        <v>0</v>
      </c>
      <c r="O38" s="313">
        <f t="shared" si="17"/>
        <v>1617202</v>
      </c>
      <c r="P38" s="316">
        <f t="shared" si="17"/>
        <v>0</v>
      </c>
      <c r="Q38" s="107"/>
    </row>
    <row r="39" spans="1:17" s="113" customFormat="1" ht="21.75" customHeight="1">
      <c r="A39" s="221"/>
      <c r="B39" s="221"/>
      <c r="C39" s="275"/>
      <c r="D39" s="275">
        <v>1</v>
      </c>
      <c r="E39" s="275"/>
      <c r="F39" s="349" t="s">
        <v>151</v>
      </c>
      <c r="G39" s="317">
        <f t="shared" si="17"/>
        <v>95036882</v>
      </c>
      <c r="H39" s="317">
        <f t="shared" si="17"/>
        <v>8833743</v>
      </c>
      <c r="I39" s="317">
        <f t="shared" si="17"/>
        <v>0</v>
      </c>
      <c r="J39" s="317">
        <f t="shared" si="17"/>
        <v>288871</v>
      </c>
      <c r="K39" s="318">
        <f t="shared" si="17"/>
        <v>93419680</v>
      </c>
      <c r="L39" s="317">
        <f t="shared" si="17"/>
        <v>8544872</v>
      </c>
      <c r="M39" s="319">
        <f t="shared" si="17"/>
        <v>0</v>
      </c>
      <c r="N39" s="319">
        <f t="shared" si="17"/>
        <v>0</v>
      </c>
      <c r="O39" s="317">
        <f t="shared" si="17"/>
        <v>1617202</v>
      </c>
      <c r="P39" s="320">
        <f t="shared" si="17"/>
        <v>0</v>
      </c>
      <c r="Q39" s="110"/>
    </row>
    <row r="40" spans="1:17" s="116" customFormat="1" ht="36.75" customHeight="1">
      <c r="A40" s="184"/>
      <c r="B40" s="184"/>
      <c r="C40" s="274"/>
      <c r="D40" s="274"/>
      <c r="E40" s="274">
        <v>1</v>
      </c>
      <c r="F40" s="350" t="s">
        <v>55</v>
      </c>
      <c r="G40" s="321">
        <f aca="true" t="shared" si="18" ref="G40:N40">G41+G42</f>
        <v>95036882</v>
      </c>
      <c r="H40" s="321">
        <f t="shared" si="18"/>
        <v>8833743</v>
      </c>
      <c r="I40" s="321">
        <f t="shared" si="18"/>
        <v>0</v>
      </c>
      <c r="J40" s="321">
        <f t="shared" si="18"/>
        <v>288871</v>
      </c>
      <c r="K40" s="322">
        <f t="shared" si="18"/>
        <v>93419680</v>
      </c>
      <c r="L40" s="321">
        <f t="shared" si="18"/>
        <v>8544872</v>
      </c>
      <c r="M40" s="323">
        <f t="shared" si="18"/>
        <v>0</v>
      </c>
      <c r="N40" s="323">
        <f t="shared" si="18"/>
        <v>0</v>
      </c>
      <c r="O40" s="321">
        <f aca="true" t="shared" si="19" ref="O40:P42">G40-I40-K40+M40</f>
        <v>1617202</v>
      </c>
      <c r="P40" s="324">
        <f t="shared" si="19"/>
        <v>0</v>
      </c>
      <c r="Q40" s="114">
        <v>0</v>
      </c>
    </row>
    <row r="41" spans="1:17" s="196" customFormat="1" ht="21.75" customHeight="1" hidden="1">
      <c r="A41" s="206"/>
      <c r="B41" s="206"/>
      <c r="C41" s="207"/>
      <c r="D41" s="207"/>
      <c r="E41" s="207"/>
      <c r="F41" s="194" t="s">
        <v>100</v>
      </c>
      <c r="G41" s="340">
        <v>150500</v>
      </c>
      <c r="H41" s="340">
        <v>3833743</v>
      </c>
      <c r="I41" s="340"/>
      <c r="J41" s="340">
        <v>288871</v>
      </c>
      <c r="K41" s="341">
        <v>150500</v>
      </c>
      <c r="L41" s="340">
        <v>3544872</v>
      </c>
      <c r="M41" s="340">
        <v>0</v>
      </c>
      <c r="N41" s="340">
        <f>-M41</f>
        <v>0</v>
      </c>
      <c r="O41" s="342">
        <f t="shared" si="19"/>
        <v>0</v>
      </c>
      <c r="P41" s="342">
        <f t="shared" si="19"/>
        <v>0</v>
      </c>
      <c r="Q41" s="208"/>
    </row>
    <row r="42" spans="1:17" s="119" customFormat="1" ht="21.75" customHeight="1" hidden="1">
      <c r="A42" s="173"/>
      <c r="B42" s="173"/>
      <c r="C42" s="174"/>
      <c r="D42" s="174"/>
      <c r="E42" s="174"/>
      <c r="F42" s="117" t="s">
        <v>99</v>
      </c>
      <c r="G42" s="343">
        <v>94886382</v>
      </c>
      <c r="H42" s="343">
        <v>5000000</v>
      </c>
      <c r="I42" s="343"/>
      <c r="J42" s="343"/>
      <c r="K42" s="343">
        <v>93269180</v>
      </c>
      <c r="L42" s="343">
        <v>5000000</v>
      </c>
      <c r="M42" s="343">
        <v>0</v>
      </c>
      <c r="N42" s="343">
        <f>-M42</f>
        <v>0</v>
      </c>
      <c r="O42" s="343">
        <f t="shared" si="19"/>
        <v>1617202</v>
      </c>
      <c r="P42" s="343">
        <f t="shared" si="19"/>
        <v>0</v>
      </c>
      <c r="Q42" s="175"/>
    </row>
    <row r="43" spans="1:16" s="172" customFormat="1" ht="22.5" customHeight="1">
      <c r="A43" s="209"/>
      <c r="B43" s="274">
        <v>4</v>
      </c>
      <c r="C43" s="274"/>
      <c r="D43" s="274"/>
      <c r="E43" s="274"/>
      <c r="F43" s="169" t="s">
        <v>121</v>
      </c>
      <c r="G43" s="300">
        <f>G47+G52</f>
        <v>0</v>
      </c>
      <c r="H43" s="300">
        <f>H47+H52</f>
        <v>484795705</v>
      </c>
      <c r="I43" s="300">
        <f aca="true" t="shared" si="20" ref="I43:P43">I47+I52</f>
        <v>0</v>
      </c>
      <c r="J43" s="300">
        <f t="shared" si="20"/>
        <v>428900155</v>
      </c>
      <c r="K43" s="301">
        <f t="shared" si="20"/>
        <v>0</v>
      </c>
      <c r="L43" s="300">
        <f t="shared" si="20"/>
        <v>43881427</v>
      </c>
      <c r="M43" s="302">
        <f t="shared" si="20"/>
        <v>0</v>
      </c>
      <c r="N43" s="302">
        <f t="shared" si="20"/>
        <v>0</v>
      </c>
      <c r="O43" s="300">
        <f t="shared" si="20"/>
        <v>0</v>
      </c>
      <c r="P43" s="303">
        <f t="shared" si="20"/>
        <v>12014123</v>
      </c>
    </row>
    <row r="44" spans="1:16" s="187" customFormat="1" ht="21.75" customHeight="1" hidden="1">
      <c r="A44" s="185"/>
      <c r="B44" s="197"/>
      <c r="C44" s="198"/>
      <c r="D44" s="198"/>
      <c r="E44" s="198"/>
      <c r="F44" s="199" t="s">
        <v>101</v>
      </c>
      <c r="G44" s="331">
        <f>SUM(G45:G46)</f>
        <v>0</v>
      </c>
      <c r="H44" s="331">
        <f>SUM(H45:H46)</f>
        <v>484795705</v>
      </c>
      <c r="I44" s="331">
        <f aca="true" t="shared" si="21" ref="I44:P44">SUM(I45:I46)</f>
        <v>0</v>
      </c>
      <c r="J44" s="331">
        <f t="shared" si="21"/>
        <v>428900155</v>
      </c>
      <c r="K44" s="332">
        <f t="shared" si="21"/>
        <v>0</v>
      </c>
      <c r="L44" s="331">
        <f t="shared" si="21"/>
        <v>43881427</v>
      </c>
      <c r="M44" s="331">
        <f t="shared" si="21"/>
        <v>0</v>
      </c>
      <c r="N44" s="331">
        <f t="shared" si="21"/>
        <v>0</v>
      </c>
      <c r="O44" s="331">
        <f t="shared" si="21"/>
        <v>0</v>
      </c>
      <c r="P44" s="333">
        <f t="shared" si="21"/>
        <v>12014123</v>
      </c>
    </row>
    <row r="45" spans="1:17" s="190" customFormat="1" ht="21.75" customHeight="1" hidden="1">
      <c r="A45" s="200"/>
      <c r="B45" s="200"/>
      <c r="C45" s="201"/>
      <c r="D45" s="201"/>
      <c r="E45" s="201"/>
      <c r="F45" s="188" t="s">
        <v>100</v>
      </c>
      <c r="G45" s="334">
        <f>G50+G56</f>
        <v>0</v>
      </c>
      <c r="H45" s="334">
        <f aca="true" t="shared" si="22" ref="H45:N45">H50+H56</f>
        <v>84374751</v>
      </c>
      <c r="I45" s="334">
        <f t="shared" si="22"/>
        <v>0</v>
      </c>
      <c r="J45" s="334">
        <f t="shared" si="22"/>
        <v>75100077</v>
      </c>
      <c r="K45" s="335">
        <f t="shared" si="22"/>
        <v>0</v>
      </c>
      <c r="L45" s="334">
        <f t="shared" si="22"/>
        <v>9274674</v>
      </c>
      <c r="M45" s="334">
        <f t="shared" si="22"/>
        <v>0</v>
      </c>
      <c r="N45" s="334">
        <f t="shared" si="22"/>
        <v>0</v>
      </c>
      <c r="O45" s="334">
        <f>G45-I45-K45+M45</f>
        <v>0</v>
      </c>
      <c r="P45" s="336">
        <f>H45-J45-L45+N45</f>
        <v>0</v>
      </c>
      <c r="Q45" s="202"/>
    </row>
    <row r="46" spans="1:17" s="193" customFormat="1" ht="21.75" customHeight="1" hidden="1">
      <c r="A46" s="203"/>
      <c r="B46" s="203"/>
      <c r="C46" s="204"/>
      <c r="D46" s="204"/>
      <c r="E46" s="204"/>
      <c r="F46" s="191" t="s">
        <v>99</v>
      </c>
      <c r="G46" s="337">
        <f>G51+G57</f>
        <v>0</v>
      </c>
      <c r="H46" s="337">
        <f aca="true" t="shared" si="23" ref="H46:N46">H51+H57</f>
        <v>400420954</v>
      </c>
      <c r="I46" s="337">
        <f t="shared" si="23"/>
        <v>0</v>
      </c>
      <c r="J46" s="337">
        <f t="shared" si="23"/>
        <v>353800078</v>
      </c>
      <c r="K46" s="338">
        <f t="shared" si="23"/>
        <v>0</v>
      </c>
      <c r="L46" s="337">
        <f t="shared" si="23"/>
        <v>34606753</v>
      </c>
      <c r="M46" s="337">
        <f t="shared" si="23"/>
        <v>0</v>
      </c>
      <c r="N46" s="337">
        <f t="shared" si="23"/>
        <v>0</v>
      </c>
      <c r="O46" s="337">
        <f>G46-I46-K46+M46</f>
        <v>0</v>
      </c>
      <c r="P46" s="339">
        <f>H46-J46-L46+N46</f>
        <v>12014123</v>
      </c>
      <c r="Q46" s="205"/>
    </row>
    <row r="47" spans="1:16" s="112" customFormat="1" ht="22.5" customHeight="1">
      <c r="A47" s="210"/>
      <c r="B47" s="275"/>
      <c r="C47" s="275">
        <v>1</v>
      </c>
      <c r="D47" s="275"/>
      <c r="E47" s="275"/>
      <c r="F47" s="109" t="s">
        <v>122</v>
      </c>
      <c r="G47" s="313">
        <f aca="true" t="shared" si="24" ref="G47:P48">G48</f>
        <v>0</v>
      </c>
      <c r="H47" s="313">
        <f t="shared" si="24"/>
        <v>471647000</v>
      </c>
      <c r="I47" s="313">
        <f t="shared" si="24"/>
        <v>0</v>
      </c>
      <c r="J47" s="313">
        <f t="shared" si="24"/>
        <v>428900155</v>
      </c>
      <c r="K47" s="314">
        <f t="shared" si="24"/>
        <v>0</v>
      </c>
      <c r="L47" s="313">
        <f t="shared" si="24"/>
        <v>42746845</v>
      </c>
      <c r="M47" s="315">
        <f t="shared" si="24"/>
        <v>0</v>
      </c>
      <c r="N47" s="315">
        <f t="shared" si="24"/>
        <v>0</v>
      </c>
      <c r="O47" s="313">
        <f t="shared" si="24"/>
        <v>0</v>
      </c>
      <c r="P47" s="316">
        <f t="shared" si="24"/>
        <v>0</v>
      </c>
    </row>
    <row r="48" spans="1:16" s="112" customFormat="1" ht="22.5" customHeight="1">
      <c r="A48" s="210"/>
      <c r="B48" s="275"/>
      <c r="C48" s="275"/>
      <c r="D48" s="275"/>
      <c r="E48" s="275"/>
      <c r="F48" s="252" t="s">
        <v>46</v>
      </c>
      <c r="G48" s="313">
        <f t="shared" si="24"/>
        <v>0</v>
      </c>
      <c r="H48" s="313">
        <f t="shared" si="24"/>
        <v>471647000</v>
      </c>
      <c r="I48" s="313">
        <f t="shared" si="24"/>
        <v>0</v>
      </c>
      <c r="J48" s="313">
        <f t="shared" si="24"/>
        <v>428900155</v>
      </c>
      <c r="K48" s="314">
        <f t="shared" si="24"/>
        <v>0</v>
      </c>
      <c r="L48" s="313">
        <f t="shared" si="24"/>
        <v>42746845</v>
      </c>
      <c r="M48" s="315">
        <f t="shared" si="24"/>
        <v>0</v>
      </c>
      <c r="N48" s="315">
        <f t="shared" si="24"/>
        <v>0</v>
      </c>
      <c r="O48" s="313">
        <f t="shared" si="24"/>
        <v>0</v>
      </c>
      <c r="P48" s="316">
        <f t="shared" si="24"/>
        <v>0</v>
      </c>
    </row>
    <row r="49" spans="1:17" s="212" customFormat="1" ht="36.75" customHeight="1" thickBot="1">
      <c r="A49" s="353"/>
      <c r="B49" s="354"/>
      <c r="C49" s="354"/>
      <c r="D49" s="354">
        <v>1</v>
      </c>
      <c r="E49" s="354"/>
      <c r="F49" s="355" t="s">
        <v>57</v>
      </c>
      <c r="G49" s="356">
        <f aca="true" t="shared" si="25" ref="G49:N49">G50+G51</f>
        <v>0</v>
      </c>
      <c r="H49" s="356">
        <f t="shared" si="25"/>
        <v>471647000</v>
      </c>
      <c r="I49" s="356">
        <f t="shared" si="25"/>
        <v>0</v>
      </c>
      <c r="J49" s="356">
        <f t="shared" si="25"/>
        <v>428900155</v>
      </c>
      <c r="K49" s="357">
        <f t="shared" si="25"/>
        <v>0</v>
      </c>
      <c r="L49" s="356">
        <f t="shared" si="25"/>
        <v>42746845</v>
      </c>
      <c r="M49" s="358">
        <f t="shared" si="25"/>
        <v>0</v>
      </c>
      <c r="N49" s="358">
        <f t="shared" si="25"/>
        <v>0</v>
      </c>
      <c r="O49" s="356">
        <v>0</v>
      </c>
      <c r="P49" s="359">
        <f>H49-J49-L49+N49</f>
        <v>0</v>
      </c>
      <c r="Q49" s="114">
        <v>0</v>
      </c>
    </row>
    <row r="50" spans="1:17" s="213" customFormat="1" ht="21.75" customHeight="1" hidden="1">
      <c r="A50" s="206"/>
      <c r="B50" s="206"/>
      <c r="C50" s="207"/>
      <c r="D50" s="207"/>
      <c r="E50" s="207"/>
      <c r="F50" s="194" t="s">
        <v>100</v>
      </c>
      <c r="G50" s="340">
        <v>0</v>
      </c>
      <c r="H50" s="340">
        <v>83865000</v>
      </c>
      <c r="I50" s="340"/>
      <c r="J50" s="340">
        <v>75100077</v>
      </c>
      <c r="K50" s="341"/>
      <c r="L50" s="340">
        <v>8764923</v>
      </c>
      <c r="M50" s="340">
        <v>0</v>
      </c>
      <c r="N50" s="340">
        <f>-M50</f>
        <v>0</v>
      </c>
      <c r="O50" s="342">
        <f>G50-I50-K50+M50</f>
        <v>0</v>
      </c>
      <c r="P50" s="342">
        <f>H50-J50-L50+N50</f>
        <v>0</v>
      </c>
      <c r="Q50" s="208"/>
    </row>
    <row r="51" spans="1:17" s="214" customFormat="1" ht="21.75" customHeight="1" hidden="1">
      <c r="A51" s="173"/>
      <c r="B51" s="173"/>
      <c r="C51" s="174"/>
      <c r="D51" s="174"/>
      <c r="E51" s="174"/>
      <c r="F51" s="117" t="s">
        <v>99</v>
      </c>
      <c r="G51" s="343">
        <v>0</v>
      </c>
      <c r="H51" s="343">
        <v>387782000</v>
      </c>
      <c r="I51" s="343"/>
      <c r="J51" s="343">
        <v>353800078</v>
      </c>
      <c r="K51" s="344"/>
      <c r="L51" s="343">
        <v>33981922</v>
      </c>
      <c r="M51" s="343">
        <v>0</v>
      </c>
      <c r="N51" s="343">
        <f>-M51</f>
        <v>0</v>
      </c>
      <c r="O51" s="345">
        <f>G51-I51-K51+M51</f>
        <v>0</v>
      </c>
      <c r="P51" s="345">
        <f>H51-J51-L51+N51</f>
        <v>0</v>
      </c>
      <c r="Q51" s="175"/>
    </row>
    <row r="52" spans="1:16" s="215" customFormat="1" ht="22.5" customHeight="1">
      <c r="A52" s="211"/>
      <c r="B52" s="275"/>
      <c r="C52" s="275">
        <v>2</v>
      </c>
      <c r="D52" s="275"/>
      <c r="E52" s="275"/>
      <c r="F52" s="109" t="s">
        <v>123</v>
      </c>
      <c r="G52" s="313">
        <f aca="true" t="shared" si="26" ref="G52:P54">G53</f>
        <v>0</v>
      </c>
      <c r="H52" s="313">
        <f t="shared" si="26"/>
        <v>13148705</v>
      </c>
      <c r="I52" s="313">
        <f t="shared" si="26"/>
        <v>0</v>
      </c>
      <c r="J52" s="313">
        <f t="shared" si="26"/>
        <v>0</v>
      </c>
      <c r="K52" s="314">
        <f t="shared" si="26"/>
        <v>0</v>
      </c>
      <c r="L52" s="313">
        <f t="shared" si="26"/>
        <v>1134582</v>
      </c>
      <c r="M52" s="315">
        <f t="shared" si="26"/>
        <v>0</v>
      </c>
      <c r="N52" s="315">
        <f t="shared" si="26"/>
        <v>0</v>
      </c>
      <c r="O52" s="313">
        <f t="shared" si="26"/>
        <v>0</v>
      </c>
      <c r="P52" s="316">
        <f t="shared" si="26"/>
        <v>12014123</v>
      </c>
    </row>
    <row r="53" spans="1:16" s="112" customFormat="1" ht="22.5" customHeight="1">
      <c r="A53" s="210"/>
      <c r="B53" s="275"/>
      <c r="C53" s="275"/>
      <c r="D53" s="275"/>
      <c r="E53" s="275"/>
      <c r="F53" s="252" t="s">
        <v>124</v>
      </c>
      <c r="G53" s="313">
        <f t="shared" si="26"/>
        <v>0</v>
      </c>
      <c r="H53" s="313">
        <f t="shared" si="26"/>
        <v>13148705</v>
      </c>
      <c r="I53" s="313">
        <f t="shared" si="26"/>
        <v>0</v>
      </c>
      <c r="J53" s="313">
        <f t="shared" si="26"/>
        <v>0</v>
      </c>
      <c r="K53" s="314">
        <f t="shared" si="26"/>
        <v>0</v>
      </c>
      <c r="L53" s="313">
        <f t="shared" si="26"/>
        <v>1134582</v>
      </c>
      <c r="M53" s="315">
        <f t="shared" si="26"/>
        <v>0</v>
      </c>
      <c r="N53" s="315">
        <f t="shared" si="26"/>
        <v>0</v>
      </c>
      <c r="O53" s="313">
        <f t="shared" si="26"/>
        <v>0</v>
      </c>
      <c r="P53" s="316">
        <f t="shared" si="26"/>
        <v>12014123</v>
      </c>
    </row>
    <row r="54" spans="1:16" s="113" customFormat="1" ht="22.5" customHeight="1">
      <c r="A54" s="210"/>
      <c r="B54" s="275"/>
      <c r="C54" s="275"/>
      <c r="D54" s="275">
        <v>1</v>
      </c>
      <c r="E54" s="275"/>
      <c r="F54" s="349" t="s">
        <v>58</v>
      </c>
      <c r="G54" s="317">
        <f t="shared" si="26"/>
        <v>0</v>
      </c>
      <c r="H54" s="317">
        <f t="shared" si="26"/>
        <v>13148705</v>
      </c>
      <c r="I54" s="317">
        <f t="shared" si="26"/>
        <v>0</v>
      </c>
      <c r="J54" s="317">
        <f t="shared" si="26"/>
        <v>0</v>
      </c>
      <c r="K54" s="318">
        <f t="shared" si="26"/>
        <v>0</v>
      </c>
      <c r="L54" s="317">
        <f t="shared" si="26"/>
        <v>1134582</v>
      </c>
      <c r="M54" s="319">
        <f t="shared" si="26"/>
        <v>0</v>
      </c>
      <c r="N54" s="319">
        <f t="shared" si="26"/>
        <v>0</v>
      </c>
      <c r="O54" s="317">
        <f t="shared" si="26"/>
        <v>0</v>
      </c>
      <c r="P54" s="320">
        <f t="shared" si="26"/>
        <v>12014123</v>
      </c>
    </row>
    <row r="55" spans="1:16" s="116" customFormat="1" ht="22.5" customHeight="1">
      <c r="A55" s="209"/>
      <c r="B55" s="274"/>
      <c r="C55" s="274"/>
      <c r="D55" s="274"/>
      <c r="E55" s="274">
        <v>1</v>
      </c>
      <c r="F55" s="350" t="s">
        <v>59</v>
      </c>
      <c r="G55" s="321">
        <f aca="true" t="shared" si="27" ref="G55:N55">G56+G57</f>
        <v>0</v>
      </c>
      <c r="H55" s="321">
        <f t="shared" si="27"/>
        <v>13148705</v>
      </c>
      <c r="I55" s="321">
        <f t="shared" si="27"/>
        <v>0</v>
      </c>
      <c r="J55" s="321">
        <f t="shared" si="27"/>
        <v>0</v>
      </c>
      <c r="K55" s="322">
        <f t="shared" si="27"/>
        <v>0</v>
      </c>
      <c r="L55" s="321">
        <f t="shared" si="27"/>
        <v>1134582</v>
      </c>
      <c r="M55" s="323">
        <f t="shared" si="27"/>
        <v>0</v>
      </c>
      <c r="N55" s="323">
        <f t="shared" si="27"/>
        <v>0</v>
      </c>
      <c r="O55" s="321">
        <f aca="true" t="shared" si="28" ref="O55:P57">G55-I55-K55+M55</f>
        <v>0</v>
      </c>
      <c r="P55" s="324">
        <f t="shared" si="28"/>
        <v>12014123</v>
      </c>
    </row>
    <row r="56" spans="1:17" s="196" customFormat="1" ht="21.75" customHeight="1" hidden="1">
      <c r="A56" s="206"/>
      <c r="B56" s="206"/>
      <c r="C56" s="207"/>
      <c r="D56" s="207"/>
      <c r="E56" s="207"/>
      <c r="F56" s="194" t="s">
        <v>100</v>
      </c>
      <c r="G56" s="340">
        <v>0</v>
      </c>
      <c r="H56" s="340">
        <v>509751</v>
      </c>
      <c r="I56" s="340"/>
      <c r="J56" s="340"/>
      <c r="K56" s="341"/>
      <c r="L56" s="340">
        <v>509751</v>
      </c>
      <c r="M56" s="340">
        <v>0</v>
      </c>
      <c r="N56" s="340">
        <f>-M56</f>
        <v>0</v>
      </c>
      <c r="O56" s="342">
        <f t="shared" si="28"/>
        <v>0</v>
      </c>
      <c r="P56" s="342">
        <f t="shared" si="28"/>
        <v>0</v>
      </c>
      <c r="Q56" s="208"/>
    </row>
    <row r="57" spans="1:17" s="119" customFormat="1" ht="21.75" customHeight="1" hidden="1">
      <c r="A57" s="173"/>
      <c r="B57" s="173"/>
      <c r="C57" s="174"/>
      <c r="D57" s="174"/>
      <c r="E57" s="174"/>
      <c r="F57" s="117" t="s">
        <v>99</v>
      </c>
      <c r="G57" s="343">
        <v>0</v>
      </c>
      <c r="H57" s="343">
        <v>12638954</v>
      </c>
      <c r="I57" s="343"/>
      <c r="J57" s="343"/>
      <c r="K57" s="344"/>
      <c r="L57" s="343">
        <v>624831</v>
      </c>
      <c r="M57" s="343">
        <v>0</v>
      </c>
      <c r="N57" s="343">
        <f>-M57</f>
        <v>0</v>
      </c>
      <c r="O57" s="345">
        <f t="shared" si="28"/>
        <v>0</v>
      </c>
      <c r="P57" s="345">
        <f t="shared" si="28"/>
        <v>12014123</v>
      </c>
      <c r="Q57" s="175"/>
    </row>
    <row r="58" spans="1:16" s="172" customFormat="1" ht="22.5" customHeight="1">
      <c r="A58" s="209"/>
      <c r="B58" s="274">
        <v>5</v>
      </c>
      <c r="C58" s="274"/>
      <c r="D58" s="274"/>
      <c r="E58" s="274"/>
      <c r="F58" s="169" t="s">
        <v>60</v>
      </c>
      <c r="G58" s="300">
        <f>G62</f>
        <v>28769439</v>
      </c>
      <c r="H58" s="300">
        <f>H62</f>
        <v>3962154602</v>
      </c>
      <c r="I58" s="300">
        <f>I62</f>
        <v>0</v>
      </c>
      <c r="J58" s="300">
        <f>J62</f>
        <v>70000000</v>
      </c>
      <c r="K58" s="301">
        <f>K62</f>
        <v>14223014</v>
      </c>
      <c r="L58" s="300">
        <f>L62</f>
        <v>1653744492</v>
      </c>
      <c r="M58" s="302">
        <f>M62</f>
        <v>0</v>
      </c>
      <c r="N58" s="302">
        <f>N62</f>
        <v>0</v>
      </c>
      <c r="O58" s="300">
        <f>O62</f>
        <v>14546425</v>
      </c>
      <c r="P58" s="303">
        <f>P62</f>
        <v>2238410110</v>
      </c>
    </row>
    <row r="59" spans="1:16" s="187" customFormat="1" ht="21.75" customHeight="1" hidden="1">
      <c r="A59" s="185"/>
      <c r="B59" s="197"/>
      <c r="C59" s="198"/>
      <c r="D59" s="198"/>
      <c r="E59" s="198"/>
      <c r="F59" s="199" t="s">
        <v>101</v>
      </c>
      <c r="G59" s="331">
        <f aca="true" t="shared" si="29" ref="G59:P59">SUM(G60:G61)</f>
        <v>28769439</v>
      </c>
      <c r="H59" s="331">
        <f t="shared" si="29"/>
        <v>3962154602</v>
      </c>
      <c r="I59" s="331">
        <f t="shared" si="29"/>
        <v>0</v>
      </c>
      <c r="J59" s="331">
        <f t="shared" si="29"/>
        <v>70000000</v>
      </c>
      <c r="K59" s="332">
        <f t="shared" si="29"/>
        <v>14223014</v>
      </c>
      <c r="L59" s="331">
        <f t="shared" si="29"/>
        <v>1653744492</v>
      </c>
      <c r="M59" s="331">
        <f t="shared" si="29"/>
        <v>0</v>
      </c>
      <c r="N59" s="331">
        <f t="shared" si="29"/>
        <v>0</v>
      </c>
      <c r="O59" s="331">
        <f t="shared" si="29"/>
        <v>14546425</v>
      </c>
      <c r="P59" s="333">
        <f t="shared" si="29"/>
        <v>2238410110</v>
      </c>
    </row>
    <row r="60" spans="1:17" s="190" customFormat="1" ht="21.75" customHeight="1" hidden="1">
      <c r="A60" s="200"/>
      <c r="B60" s="200"/>
      <c r="C60" s="201"/>
      <c r="D60" s="201"/>
      <c r="E60" s="201"/>
      <c r="F60" s="188" t="s">
        <v>100</v>
      </c>
      <c r="G60" s="334">
        <f>G66+G70+G74+G77+G80</f>
        <v>0</v>
      </c>
      <c r="H60" s="334">
        <f>H66+H70+H74+H77+H80</f>
        <v>0</v>
      </c>
      <c r="I60" s="334">
        <f>I66+I70+I74+I77+I80</f>
        <v>0</v>
      </c>
      <c r="J60" s="334">
        <f>J66+J70+J74+J77+J80</f>
        <v>0</v>
      </c>
      <c r="K60" s="335">
        <f>K66+K70+K74+K77+K80</f>
        <v>0</v>
      </c>
      <c r="L60" s="334">
        <f>L66+L70+L74+L77+L80</f>
        <v>0</v>
      </c>
      <c r="M60" s="334">
        <f>M66+M70+M74+M77+M80</f>
        <v>0</v>
      </c>
      <c r="N60" s="334">
        <f>N66+N70+N74+N77+N80</f>
        <v>0</v>
      </c>
      <c r="O60" s="334">
        <f>G60-I60-K60+M60</f>
        <v>0</v>
      </c>
      <c r="P60" s="336">
        <f>H60-J60-L60+N60</f>
        <v>0</v>
      </c>
      <c r="Q60" s="202"/>
    </row>
    <row r="61" spans="1:17" s="193" customFormat="1" ht="21.75" customHeight="1" hidden="1">
      <c r="A61" s="203"/>
      <c r="B61" s="203"/>
      <c r="C61" s="204"/>
      <c r="D61" s="204"/>
      <c r="E61" s="204"/>
      <c r="F61" s="191" t="s">
        <v>99</v>
      </c>
      <c r="G61" s="337">
        <f>G67+G71+G75+G78+G81</f>
        <v>28769439</v>
      </c>
      <c r="H61" s="337">
        <f>H67+H71+H75+H78+H81</f>
        <v>3962154602</v>
      </c>
      <c r="I61" s="337">
        <f>I67+I71+I75+I78+I81</f>
        <v>0</v>
      </c>
      <c r="J61" s="337">
        <f>J67+J71+J75+J78+J81</f>
        <v>70000000</v>
      </c>
      <c r="K61" s="338">
        <f>K67+K71+K75+K78+K81</f>
        <v>14223014</v>
      </c>
      <c r="L61" s="337">
        <f>L67+L71+L75+L78+L81</f>
        <v>1653744492</v>
      </c>
      <c r="M61" s="337">
        <f>M67+M71+M75+M78+M81</f>
        <v>0</v>
      </c>
      <c r="N61" s="337">
        <f>N67+N71+N75+N78+N81</f>
        <v>0</v>
      </c>
      <c r="O61" s="337">
        <f>G61-I61-K61+M61</f>
        <v>14546425</v>
      </c>
      <c r="P61" s="339">
        <f>H61-J61-L61+N61</f>
        <v>2238410110</v>
      </c>
      <c r="Q61" s="205"/>
    </row>
    <row r="62" spans="1:16" s="112" customFormat="1" ht="22.5" customHeight="1">
      <c r="A62" s="210"/>
      <c r="B62" s="275"/>
      <c r="C62" s="275">
        <v>1</v>
      </c>
      <c r="D62" s="275"/>
      <c r="E62" s="275"/>
      <c r="F62" s="109" t="s">
        <v>125</v>
      </c>
      <c r="G62" s="313">
        <f aca="true" t="shared" si="30" ref="G62:P62">G63</f>
        <v>28769439</v>
      </c>
      <c r="H62" s="313">
        <f t="shared" si="30"/>
        <v>3962154602</v>
      </c>
      <c r="I62" s="313">
        <f t="shared" si="30"/>
        <v>0</v>
      </c>
      <c r="J62" s="313">
        <f t="shared" si="30"/>
        <v>70000000</v>
      </c>
      <c r="K62" s="314">
        <f t="shared" si="30"/>
        <v>14223014</v>
      </c>
      <c r="L62" s="313">
        <f t="shared" si="30"/>
        <v>1653744492</v>
      </c>
      <c r="M62" s="315">
        <f t="shared" si="30"/>
        <v>0</v>
      </c>
      <c r="N62" s="315">
        <f t="shared" si="30"/>
        <v>0</v>
      </c>
      <c r="O62" s="313">
        <f t="shared" si="30"/>
        <v>14546425</v>
      </c>
      <c r="P62" s="316">
        <f t="shared" si="30"/>
        <v>2238410110</v>
      </c>
    </row>
    <row r="63" spans="1:16" s="112" customFormat="1" ht="22.5" customHeight="1">
      <c r="A63" s="210"/>
      <c r="B63" s="275"/>
      <c r="C63" s="275"/>
      <c r="D63" s="275"/>
      <c r="E63" s="275"/>
      <c r="F63" s="252" t="s">
        <v>46</v>
      </c>
      <c r="G63" s="313">
        <f>G64+G68+G72</f>
        <v>28769439</v>
      </c>
      <c r="H63" s="313">
        <f aca="true" t="shared" si="31" ref="H63:P63">H64+H68+H72</f>
        <v>3962154602</v>
      </c>
      <c r="I63" s="313">
        <f t="shared" si="31"/>
        <v>0</v>
      </c>
      <c r="J63" s="313">
        <f t="shared" si="31"/>
        <v>70000000</v>
      </c>
      <c r="K63" s="314">
        <f t="shared" si="31"/>
        <v>14223014</v>
      </c>
      <c r="L63" s="313">
        <f>L64+L68+L72</f>
        <v>1653744492</v>
      </c>
      <c r="M63" s="315">
        <f t="shared" si="31"/>
        <v>0</v>
      </c>
      <c r="N63" s="315">
        <f t="shared" si="31"/>
        <v>0</v>
      </c>
      <c r="O63" s="313">
        <f t="shared" si="31"/>
        <v>14546425</v>
      </c>
      <c r="P63" s="316">
        <f t="shared" si="31"/>
        <v>2238410110</v>
      </c>
    </row>
    <row r="64" spans="1:16" s="113" customFormat="1" ht="36.75" customHeight="1">
      <c r="A64" s="210"/>
      <c r="B64" s="275"/>
      <c r="C64" s="275"/>
      <c r="D64" s="275">
        <v>1</v>
      </c>
      <c r="E64" s="275"/>
      <c r="F64" s="349" t="s">
        <v>62</v>
      </c>
      <c r="G64" s="317">
        <f aca="true" t="shared" si="32" ref="G64:P64">G65</f>
        <v>0</v>
      </c>
      <c r="H64" s="317">
        <f t="shared" si="32"/>
        <v>583812417</v>
      </c>
      <c r="I64" s="317">
        <f t="shared" si="32"/>
        <v>0</v>
      </c>
      <c r="J64" s="317">
        <f t="shared" si="32"/>
        <v>0</v>
      </c>
      <c r="K64" s="318">
        <f t="shared" si="32"/>
        <v>0</v>
      </c>
      <c r="L64" s="317">
        <f t="shared" si="32"/>
        <v>583812417</v>
      </c>
      <c r="M64" s="319">
        <f t="shared" si="32"/>
        <v>0</v>
      </c>
      <c r="N64" s="319">
        <f t="shared" si="32"/>
        <v>0</v>
      </c>
      <c r="O64" s="317">
        <f t="shared" si="32"/>
        <v>0</v>
      </c>
      <c r="P64" s="320">
        <f t="shared" si="32"/>
        <v>0</v>
      </c>
    </row>
    <row r="65" spans="1:16" s="116" customFormat="1" ht="22.5" customHeight="1">
      <c r="A65" s="209"/>
      <c r="B65" s="274"/>
      <c r="C65" s="274"/>
      <c r="D65" s="274"/>
      <c r="E65" s="274">
        <v>1</v>
      </c>
      <c r="F65" s="350" t="s">
        <v>63</v>
      </c>
      <c r="G65" s="321">
        <f aca="true" t="shared" si="33" ref="G65:N65">G66+G67</f>
        <v>0</v>
      </c>
      <c r="H65" s="321">
        <f t="shared" si="33"/>
        <v>583812417</v>
      </c>
      <c r="I65" s="321">
        <f t="shared" si="33"/>
        <v>0</v>
      </c>
      <c r="J65" s="321">
        <f t="shared" si="33"/>
        <v>0</v>
      </c>
      <c r="K65" s="322">
        <f t="shared" si="33"/>
        <v>0</v>
      </c>
      <c r="L65" s="321">
        <f t="shared" si="33"/>
        <v>583812417</v>
      </c>
      <c r="M65" s="323">
        <f t="shared" si="33"/>
        <v>0</v>
      </c>
      <c r="N65" s="323">
        <f t="shared" si="33"/>
        <v>0</v>
      </c>
      <c r="O65" s="321">
        <f aca="true" t="shared" si="34" ref="O65:P67">G65-I65-K65+M65</f>
        <v>0</v>
      </c>
      <c r="P65" s="324">
        <f t="shared" si="34"/>
        <v>0</v>
      </c>
    </row>
    <row r="66" spans="1:17" s="196" customFormat="1" ht="21.75" customHeight="1" hidden="1">
      <c r="A66" s="206"/>
      <c r="B66" s="206"/>
      <c r="C66" s="207"/>
      <c r="D66" s="207"/>
      <c r="E66" s="207"/>
      <c r="F66" s="194" t="s">
        <v>100</v>
      </c>
      <c r="G66" s="340">
        <v>0</v>
      </c>
      <c r="H66" s="340">
        <v>0</v>
      </c>
      <c r="I66" s="340"/>
      <c r="J66" s="340"/>
      <c r="K66" s="341"/>
      <c r="L66" s="340"/>
      <c r="M66" s="340"/>
      <c r="N66" s="340">
        <f>-M66</f>
        <v>0</v>
      </c>
      <c r="O66" s="342">
        <f t="shared" si="34"/>
        <v>0</v>
      </c>
      <c r="P66" s="342">
        <f t="shared" si="34"/>
        <v>0</v>
      </c>
      <c r="Q66" s="208"/>
    </row>
    <row r="67" spans="1:17" s="119" customFormat="1" ht="21.75" customHeight="1" hidden="1">
      <c r="A67" s="173"/>
      <c r="B67" s="173"/>
      <c r="C67" s="174"/>
      <c r="D67" s="174"/>
      <c r="E67" s="174"/>
      <c r="F67" s="117" t="s">
        <v>99</v>
      </c>
      <c r="G67" s="343">
        <v>0</v>
      </c>
      <c r="H67" s="343">
        <v>583812417</v>
      </c>
      <c r="I67" s="343"/>
      <c r="J67" s="343"/>
      <c r="K67" s="344"/>
      <c r="L67" s="343">
        <v>583812417</v>
      </c>
      <c r="M67" s="343">
        <v>0</v>
      </c>
      <c r="N67" s="343">
        <f>-M67</f>
        <v>0</v>
      </c>
      <c r="O67" s="345">
        <f t="shared" si="34"/>
        <v>0</v>
      </c>
      <c r="P67" s="345">
        <f t="shared" si="34"/>
        <v>0</v>
      </c>
      <c r="Q67" s="175"/>
    </row>
    <row r="68" spans="1:16" s="113" customFormat="1" ht="36.75" customHeight="1">
      <c r="A68" s="210"/>
      <c r="B68" s="275"/>
      <c r="C68" s="275"/>
      <c r="D68" s="275">
        <v>2</v>
      </c>
      <c r="E68" s="275"/>
      <c r="F68" s="349" t="s">
        <v>64</v>
      </c>
      <c r="G68" s="317">
        <f aca="true" t="shared" si="35" ref="G68:P68">G69</f>
        <v>0</v>
      </c>
      <c r="H68" s="317">
        <f t="shared" si="35"/>
        <v>827000000</v>
      </c>
      <c r="I68" s="317">
        <f t="shared" si="35"/>
        <v>0</v>
      </c>
      <c r="J68" s="317">
        <f t="shared" si="35"/>
        <v>70000000</v>
      </c>
      <c r="K68" s="318">
        <f t="shared" si="35"/>
        <v>0</v>
      </c>
      <c r="L68" s="317">
        <f t="shared" si="35"/>
        <v>70331053</v>
      </c>
      <c r="M68" s="319">
        <f t="shared" si="35"/>
        <v>0</v>
      </c>
      <c r="N68" s="319">
        <f t="shared" si="35"/>
        <v>0</v>
      </c>
      <c r="O68" s="317">
        <f t="shared" si="35"/>
        <v>0</v>
      </c>
      <c r="P68" s="320">
        <f t="shared" si="35"/>
        <v>686668947</v>
      </c>
    </row>
    <row r="69" spans="1:16" s="116" customFormat="1" ht="36.75" customHeight="1">
      <c r="A69" s="209"/>
      <c r="B69" s="274"/>
      <c r="C69" s="274"/>
      <c r="D69" s="274"/>
      <c r="E69" s="274">
        <v>1</v>
      </c>
      <c r="F69" s="350" t="s">
        <v>65</v>
      </c>
      <c r="G69" s="321">
        <f aca="true" t="shared" si="36" ref="G69:N69">G70+G71</f>
        <v>0</v>
      </c>
      <c r="H69" s="321">
        <f t="shared" si="36"/>
        <v>827000000</v>
      </c>
      <c r="I69" s="321">
        <f t="shared" si="36"/>
        <v>0</v>
      </c>
      <c r="J69" s="321">
        <f t="shared" si="36"/>
        <v>70000000</v>
      </c>
      <c r="K69" s="322">
        <f t="shared" si="36"/>
        <v>0</v>
      </c>
      <c r="L69" s="321">
        <f t="shared" si="36"/>
        <v>70331053</v>
      </c>
      <c r="M69" s="323">
        <f t="shared" si="36"/>
        <v>0</v>
      </c>
      <c r="N69" s="323">
        <f t="shared" si="36"/>
        <v>0</v>
      </c>
      <c r="O69" s="321">
        <f aca="true" t="shared" si="37" ref="O69:P71">G69-I69-K69+M69</f>
        <v>0</v>
      </c>
      <c r="P69" s="324">
        <f t="shared" si="37"/>
        <v>686668947</v>
      </c>
    </row>
    <row r="70" spans="1:17" s="196" customFormat="1" ht="21.75" customHeight="1" hidden="1">
      <c r="A70" s="206"/>
      <c r="B70" s="206"/>
      <c r="C70" s="207"/>
      <c r="D70" s="207"/>
      <c r="E70" s="207"/>
      <c r="F70" s="194" t="s">
        <v>100</v>
      </c>
      <c r="G70" s="340">
        <v>0</v>
      </c>
      <c r="H70" s="340">
        <v>0</v>
      </c>
      <c r="I70" s="340"/>
      <c r="J70" s="340"/>
      <c r="K70" s="341"/>
      <c r="L70" s="340"/>
      <c r="M70" s="340"/>
      <c r="N70" s="340">
        <f>-M70</f>
        <v>0</v>
      </c>
      <c r="O70" s="342">
        <f t="shared" si="37"/>
        <v>0</v>
      </c>
      <c r="P70" s="342">
        <f t="shared" si="37"/>
        <v>0</v>
      </c>
      <c r="Q70" s="208"/>
    </row>
    <row r="71" spans="1:17" s="119" customFormat="1" ht="16.5" hidden="1">
      <c r="A71" s="173"/>
      <c r="B71" s="173"/>
      <c r="C71" s="174"/>
      <c r="D71" s="174"/>
      <c r="E71" s="174"/>
      <c r="F71" s="117" t="s">
        <v>99</v>
      </c>
      <c r="G71" s="343">
        <v>0</v>
      </c>
      <c r="H71" s="343">
        <v>827000000</v>
      </c>
      <c r="I71" s="343"/>
      <c r="J71" s="343">
        <v>70000000</v>
      </c>
      <c r="K71" s="344"/>
      <c r="L71" s="343">
        <v>70331053</v>
      </c>
      <c r="M71" s="343">
        <v>0</v>
      </c>
      <c r="N71" s="343">
        <f>-M71</f>
        <v>0</v>
      </c>
      <c r="O71" s="345">
        <f t="shared" si="37"/>
        <v>0</v>
      </c>
      <c r="P71" s="345">
        <f t="shared" si="37"/>
        <v>686668947</v>
      </c>
      <c r="Q71" s="175"/>
    </row>
    <row r="72" spans="1:16" s="113" customFormat="1" ht="22.5" customHeight="1">
      <c r="A72" s="210"/>
      <c r="B72" s="275"/>
      <c r="C72" s="275"/>
      <c r="D72" s="275">
        <v>3</v>
      </c>
      <c r="E72" s="275"/>
      <c r="F72" s="349" t="s">
        <v>152</v>
      </c>
      <c r="G72" s="317">
        <f>G73+G76+G79</f>
        <v>28769439</v>
      </c>
      <c r="H72" s="317">
        <f aca="true" t="shared" si="38" ref="H72:P72">H73+H76+H79</f>
        <v>2551342185</v>
      </c>
      <c r="I72" s="317">
        <f t="shared" si="38"/>
        <v>0</v>
      </c>
      <c r="J72" s="317">
        <f t="shared" si="38"/>
        <v>0</v>
      </c>
      <c r="K72" s="318">
        <f t="shared" si="38"/>
        <v>14223014</v>
      </c>
      <c r="L72" s="317">
        <f t="shared" si="38"/>
        <v>999601022</v>
      </c>
      <c r="M72" s="319">
        <f t="shared" si="38"/>
        <v>0</v>
      </c>
      <c r="N72" s="319">
        <f t="shared" si="38"/>
        <v>0</v>
      </c>
      <c r="O72" s="317">
        <f t="shared" si="38"/>
        <v>14546425</v>
      </c>
      <c r="P72" s="320">
        <f t="shared" si="38"/>
        <v>1551741163</v>
      </c>
    </row>
    <row r="73" spans="1:17" s="116" customFormat="1" ht="36.75" customHeight="1">
      <c r="A73" s="209"/>
      <c r="B73" s="274"/>
      <c r="C73" s="274"/>
      <c r="D73" s="274"/>
      <c r="E73" s="274">
        <v>1</v>
      </c>
      <c r="F73" s="350" t="s">
        <v>126</v>
      </c>
      <c r="G73" s="321">
        <f aca="true" t="shared" si="39" ref="G73:N73">G74+G75</f>
        <v>0</v>
      </c>
      <c r="H73" s="321">
        <f t="shared" si="39"/>
        <v>450000000</v>
      </c>
      <c r="I73" s="321">
        <f t="shared" si="39"/>
        <v>0</v>
      </c>
      <c r="J73" s="321">
        <f t="shared" si="39"/>
        <v>0</v>
      </c>
      <c r="K73" s="322">
        <f t="shared" si="39"/>
        <v>0</v>
      </c>
      <c r="L73" s="321">
        <f t="shared" si="39"/>
        <v>0</v>
      </c>
      <c r="M73" s="323">
        <f t="shared" si="39"/>
        <v>0</v>
      </c>
      <c r="N73" s="323">
        <f t="shared" si="39"/>
        <v>0</v>
      </c>
      <c r="O73" s="321">
        <f>G73-I73-K73+M73</f>
        <v>0</v>
      </c>
      <c r="P73" s="324">
        <f aca="true" t="shared" si="40" ref="O73:P81">H73-J73-L73+N73</f>
        <v>450000000</v>
      </c>
      <c r="Q73" s="114">
        <v>0</v>
      </c>
    </row>
    <row r="74" spans="1:17" s="196" customFormat="1" ht="21.75" customHeight="1" hidden="1">
      <c r="A74" s="206"/>
      <c r="B74" s="206"/>
      <c r="C74" s="207"/>
      <c r="D74" s="207"/>
      <c r="E74" s="207"/>
      <c r="F74" s="351" t="s">
        <v>100</v>
      </c>
      <c r="G74" s="340">
        <v>0</v>
      </c>
      <c r="H74" s="340">
        <v>0</v>
      </c>
      <c r="I74" s="340"/>
      <c r="J74" s="340"/>
      <c r="K74" s="341"/>
      <c r="L74" s="340"/>
      <c r="M74" s="340"/>
      <c r="N74" s="340">
        <f>-M74</f>
        <v>0</v>
      </c>
      <c r="O74" s="342">
        <f t="shared" si="40"/>
        <v>0</v>
      </c>
      <c r="P74" s="342">
        <f t="shared" si="40"/>
        <v>0</v>
      </c>
      <c r="Q74" s="208"/>
    </row>
    <row r="75" spans="1:17" s="119" customFormat="1" ht="21.75" customHeight="1" hidden="1">
      <c r="A75" s="173"/>
      <c r="B75" s="173"/>
      <c r="C75" s="174"/>
      <c r="D75" s="174"/>
      <c r="E75" s="174"/>
      <c r="F75" s="352" t="s">
        <v>99</v>
      </c>
      <c r="G75" s="343">
        <v>0</v>
      </c>
      <c r="H75" s="343">
        <v>450000000</v>
      </c>
      <c r="I75" s="343"/>
      <c r="J75" s="343"/>
      <c r="K75" s="344"/>
      <c r="L75" s="343"/>
      <c r="M75" s="343">
        <v>0</v>
      </c>
      <c r="N75" s="343">
        <f>-M75</f>
        <v>0</v>
      </c>
      <c r="O75" s="345">
        <f t="shared" si="40"/>
        <v>0</v>
      </c>
      <c r="P75" s="345">
        <f t="shared" si="40"/>
        <v>450000000</v>
      </c>
      <c r="Q75" s="175"/>
    </row>
    <row r="76" spans="1:17" s="116" customFormat="1" ht="22.5" customHeight="1">
      <c r="A76" s="209"/>
      <c r="B76" s="274"/>
      <c r="C76" s="274"/>
      <c r="D76" s="274"/>
      <c r="E76" s="274">
        <v>2</v>
      </c>
      <c r="F76" s="350" t="s">
        <v>66</v>
      </c>
      <c r="G76" s="321">
        <f aca="true" t="shared" si="41" ref="G76:N76">G77+G78</f>
        <v>0</v>
      </c>
      <c r="H76" s="321">
        <f t="shared" si="41"/>
        <v>57816576</v>
      </c>
      <c r="I76" s="321">
        <f t="shared" si="41"/>
        <v>0</v>
      </c>
      <c r="J76" s="321">
        <f t="shared" si="41"/>
        <v>0</v>
      </c>
      <c r="K76" s="322">
        <f t="shared" si="41"/>
        <v>0</v>
      </c>
      <c r="L76" s="321">
        <f t="shared" si="41"/>
        <v>57816576</v>
      </c>
      <c r="M76" s="323">
        <f t="shared" si="41"/>
        <v>0</v>
      </c>
      <c r="N76" s="323">
        <f t="shared" si="41"/>
        <v>0</v>
      </c>
      <c r="O76" s="321">
        <f aca="true" t="shared" si="42" ref="O76:P78">G76-I76-K76+M76</f>
        <v>0</v>
      </c>
      <c r="P76" s="324">
        <f t="shared" si="42"/>
        <v>0</v>
      </c>
      <c r="Q76" s="114">
        <v>0</v>
      </c>
    </row>
    <row r="77" spans="1:17" s="196" customFormat="1" ht="21.75" customHeight="1" hidden="1">
      <c r="A77" s="206"/>
      <c r="B77" s="206"/>
      <c r="C77" s="207"/>
      <c r="D77" s="207"/>
      <c r="E77" s="207"/>
      <c r="F77" s="351" t="s">
        <v>100</v>
      </c>
      <c r="G77" s="340">
        <v>0</v>
      </c>
      <c r="H77" s="340">
        <v>0</v>
      </c>
      <c r="I77" s="340"/>
      <c r="J77" s="340"/>
      <c r="K77" s="341"/>
      <c r="L77" s="340"/>
      <c r="M77" s="340"/>
      <c r="N77" s="340">
        <f>-M77</f>
        <v>0</v>
      </c>
      <c r="O77" s="342">
        <f t="shared" si="42"/>
        <v>0</v>
      </c>
      <c r="P77" s="342">
        <f t="shared" si="42"/>
        <v>0</v>
      </c>
      <c r="Q77" s="208"/>
    </row>
    <row r="78" spans="1:17" s="119" customFormat="1" ht="21.75" customHeight="1" hidden="1">
      <c r="A78" s="173"/>
      <c r="B78" s="173"/>
      <c r="C78" s="174"/>
      <c r="D78" s="174"/>
      <c r="E78" s="174"/>
      <c r="F78" s="352" t="s">
        <v>99</v>
      </c>
      <c r="G78" s="343">
        <v>0</v>
      </c>
      <c r="H78" s="343">
        <v>57816576</v>
      </c>
      <c r="I78" s="343"/>
      <c r="J78" s="343"/>
      <c r="K78" s="344"/>
      <c r="L78" s="343">
        <v>57816576</v>
      </c>
      <c r="M78" s="343">
        <v>0</v>
      </c>
      <c r="N78" s="343">
        <f>-M78</f>
        <v>0</v>
      </c>
      <c r="O78" s="345">
        <f t="shared" si="42"/>
        <v>0</v>
      </c>
      <c r="P78" s="345">
        <f t="shared" si="42"/>
        <v>0</v>
      </c>
      <c r="Q78" s="175"/>
    </row>
    <row r="79" spans="1:16" s="116" customFormat="1" ht="22.5" customHeight="1">
      <c r="A79" s="209"/>
      <c r="B79" s="274"/>
      <c r="C79" s="274"/>
      <c r="D79" s="274"/>
      <c r="E79" s="274">
        <v>3</v>
      </c>
      <c r="F79" s="350" t="s">
        <v>127</v>
      </c>
      <c r="G79" s="321">
        <f aca="true" t="shared" si="43" ref="G79:N79">G80+G81</f>
        <v>28769439</v>
      </c>
      <c r="H79" s="321">
        <f t="shared" si="43"/>
        <v>2043525609</v>
      </c>
      <c r="I79" s="321">
        <f t="shared" si="43"/>
        <v>0</v>
      </c>
      <c r="J79" s="321">
        <f t="shared" si="43"/>
        <v>0</v>
      </c>
      <c r="K79" s="322">
        <f t="shared" si="43"/>
        <v>14223014</v>
      </c>
      <c r="L79" s="321">
        <f t="shared" si="43"/>
        <v>941784446</v>
      </c>
      <c r="M79" s="323">
        <f t="shared" si="43"/>
        <v>0</v>
      </c>
      <c r="N79" s="323">
        <f t="shared" si="43"/>
        <v>0</v>
      </c>
      <c r="O79" s="321">
        <f>G79-I79-K79+M79</f>
        <v>14546425</v>
      </c>
      <c r="P79" s="324">
        <f t="shared" si="40"/>
        <v>1101741163</v>
      </c>
    </row>
    <row r="80" spans="1:17" s="196" customFormat="1" ht="21.75" customHeight="1" hidden="1">
      <c r="A80" s="206"/>
      <c r="B80" s="206"/>
      <c r="C80" s="207"/>
      <c r="D80" s="207"/>
      <c r="E80" s="207"/>
      <c r="F80" s="194" t="s">
        <v>100</v>
      </c>
      <c r="G80" s="340">
        <v>0</v>
      </c>
      <c r="H80" s="340">
        <v>0</v>
      </c>
      <c r="I80" s="340"/>
      <c r="J80" s="340"/>
      <c r="K80" s="341"/>
      <c r="L80" s="340"/>
      <c r="M80" s="340"/>
      <c r="N80" s="340">
        <f>-M80</f>
        <v>0</v>
      </c>
      <c r="O80" s="342">
        <f t="shared" si="40"/>
        <v>0</v>
      </c>
      <c r="P80" s="342">
        <f t="shared" si="40"/>
        <v>0</v>
      </c>
      <c r="Q80" s="208"/>
    </row>
    <row r="81" spans="1:17" s="119" customFormat="1" ht="21.75" customHeight="1" hidden="1">
      <c r="A81" s="173"/>
      <c r="B81" s="173"/>
      <c r="C81" s="174"/>
      <c r="D81" s="174"/>
      <c r="E81" s="174"/>
      <c r="F81" s="117" t="s">
        <v>99</v>
      </c>
      <c r="G81" s="343">
        <v>28769439</v>
      </c>
      <c r="H81" s="343">
        <v>2043525609</v>
      </c>
      <c r="I81" s="343"/>
      <c r="J81" s="343"/>
      <c r="K81" s="344">
        <v>14223014</v>
      </c>
      <c r="L81" s="343">
        <v>941784446</v>
      </c>
      <c r="M81" s="343">
        <v>0</v>
      </c>
      <c r="N81" s="343">
        <f>-M81</f>
        <v>0</v>
      </c>
      <c r="O81" s="345">
        <f t="shared" si="40"/>
        <v>14546425</v>
      </c>
      <c r="P81" s="345">
        <f>H81-J81-L81+N81</f>
        <v>1101741163</v>
      </c>
      <c r="Q81" s="175"/>
    </row>
    <row r="82" spans="1:17" s="367" customFormat="1" ht="21.75" customHeight="1">
      <c r="A82" s="360"/>
      <c r="B82" s="360"/>
      <c r="C82" s="361"/>
      <c r="D82" s="361"/>
      <c r="E82" s="361"/>
      <c r="F82" s="362"/>
      <c r="G82" s="363"/>
      <c r="H82" s="363"/>
      <c r="I82" s="363"/>
      <c r="J82" s="363"/>
      <c r="K82" s="364"/>
      <c r="L82" s="363"/>
      <c r="M82" s="363"/>
      <c r="N82" s="363"/>
      <c r="O82" s="365"/>
      <c r="P82" s="365"/>
      <c r="Q82" s="366"/>
    </row>
    <row r="83" spans="1:17" s="367" customFormat="1" ht="21.75" customHeight="1">
      <c r="A83" s="360"/>
      <c r="B83" s="360"/>
      <c r="C83" s="361"/>
      <c r="D83" s="361"/>
      <c r="E83" s="361"/>
      <c r="F83" s="362"/>
      <c r="G83" s="363"/>
      <c r="H83" s="363"/>
      <c r="I83" s="363"/>
      <c r="J83" s="363"/>
      <c r="K83" s="364"/>
      <c r="L83" s="363"/>
      <c r="M83" s="363"/>
      <c r="N83" s="363"/>
      <c r="O83" s="365"/>
      <c r="P83" s="365"/>
      <c r="Q83" s="366"/>
    </row>
    <row r="84" spans="1:17" s="367" customFormat="1" ht="21.75" customHeight="1">
      <c r="A84" s="360"/>
      <c r="B84" s="360"/>
      <c r="C84" s="361"/>
      <c r="D84" s="361"/>
      <c r="E84" s="361"/>
      <c r="F84" s="362"/>
      <c r="G84" s="363"/>
      <c r="H84" s="363"/>
      <c r="I84" s="363"/>
      <c r="J84" s="363"/>
      <c r="K84" s="364"/>
      <c r="L84" s="363"/>
      <c r="M84" s="363"/>
      <c r="N84" s="363"/>
      <c r="O84" s="365"/>
      <c r="P84" s="365"/>
      <c r="Q84" s="366"/>
    </row>
    <row r="85" spans="1:17" s="367" customFormat="1" ht="21.75" customHeight="1">
      <c r="A85" s="360"/>
      <c r="B85" s="360"/>
      <c r="C85" s="361"/>
      <c r="D85" s="361"/>
      <c r="E85" s="361"/>
      <c r="F85" s="362"/>
      <c r="G85" s="363"/>
      <c r="H85" s="363"/>
      <c r="I85" s="363"/>
      <c r="J85" s="363"/>
      <c r="K85" s="364"/>
      <c r="L85" s="363"/>
      <c r="M85" s="363"/>
      <c r="N85" s="363"/>
      <c r="O85" s="365"/>
      <c r="P85" s="365"/>
      <c r="Q85" s="366"/>
    </row>
    <row r="86" spans="1:17" s="367" customFormat="1" ht="21.75" customHeight="1">
      <c r="A86" s="360"/>
      <c r="B86" s="360"/>
      <c r="C86" s="361"/>
      <c r="D86" s="361"/>
      <c r="E86" s="361"/>
      <c r="F86" s="362"/>
      <c r="G86" s="363"/>
      <c r="H86" s="363"/>
      <c r="I86" s="363"/>
      <c r="J86" s="363"/>
      <c r="K86" s="364"/>
      <c r="L86" s="363"/>
      <c r="M86" s="363"/>
      <c r="N86" s="363"/>
      <c r="O86" s="365"/>
      <c r="P86" s="365"/>
      <c r="Q86" s="366"/>
    </row>
    <row r="87" spans="1:17" s="367" customFormat="1" ht="21.75" customHeight="1">
      <c r="A87" s="360"/>
      <c r="B87" s="360"/>
      <c r="C87" s="361"/>
      <c r="D87" s="361"/>
      <c r="E87" s="361"/>
      <c r="F87" s="362"/>
      <c r="G87" s="363"/>
      <c r="H87" s="363"/>
      <c r="I87" s="363"/>
      <c r="J87" s="363"/>
      <c r="K87" s="364"/>
      <c r="L87" s="363"/>
      <c r="M87" s="363"/>
      <c r="N87" s="363"/>
      <c r="O87" s="365"/>
      <c r="P87" s="365"/>
      <c r="Q87" s="366"/>
    </row>
    <row r="88" spans="1:17" s="367" customFormat="1" ht="21.75" customHeight="1">
      <c r="A88" s="360"/>
      <c r="B88" s="360"/>
      <c r="C88" s="361"/>
      <c r="D88" s="361"/>
      <c r="E88" s="361"/>
      <c r="F88" s="362"/>
      <c r="G88" s="363"/>
      <c r="H88" s="363"/>
      <c r="I88" s="363"/>
      <c r="J88" s="363"/>
      <c r="K88" s="364"/>
      <c r="L88" s="363"/>
      <c r="M88" s="363"/>
      <c r="N88" s="363"/>
      <c r="O88" s="365"/>
      <c r="P88" s="365"/>
      <c r="Q88" s="366"/>
    </row>
    <row r="89" spans="1:17" s="367" customFormat="1" ht="21.75" customHeight="1">
      <c r="A89" s="360"/>
      <c r="B89" s="360"/>
      <c r="C89" s="361"/>
      <c r="D89" s="361"/>
      <c r="E89" s="361"/>
      <c r="F89" s="362"/>
      <c r="G89" s="363"/>
      <c r="H89" s="363"/>
      <c r="I89" s="363"/>
      <c r="J89" s="363"/>
      <c r="K89" s="364"/>
      <c r="L89" s="363"/>
      <c r="M89" s="363"/>
      <c r="N89" s="363"/>
      <c r="O89" s="365"/>
      <c r="P89" s="365"/>
      <c r="Q89" s="366"/>
    </row>
    <row r="90" spans="1:17" s="367" customFormat="1" ht="21.75" customHeight="1">
      <c r="A90" s="360"/>
      <c r="B90" s="360"/>
      <c r="C90" s="361"/>
      <c r="D90" s="361"/>
      <c r="E90" s="361"/>
      <c r="F90" s="362"/>
      <c r="G90" s="363"/>
      <c r="H90" s="363"/>
      <c r="I90" s="363"/>
      <c r="J90" s="363"/>
      <c r="K90" s="364"/>
      <c r="L90" s="363"/>
      <c r="M90" s="363"/>
      <c r="N90" s="363"/>
      <c r="O90" s="365"/>
      <c r="P90" s="365"/>
      <c r="Q90" s="366"/>
    </row>
    <row r="91" spans="1:16" ht="39" customHeight="1" thickBot="1">
      <c r="A91" s="223"/>
      <c r="B91" s="224"/>
      <c r="C91" s="224"/>
      <c r="D91" s="224"/>
      <c r="E91" s="224"/>
      <c r="F91" s="106"/>
      <c r="G91" s="346"/>
      <c r="H91" s="346"/>
      <c r="I91" s="346"/>
      <c r="J91" s="346"/>
      <c r="K91" s="347"/>
      <c r="L91" s="346"/>
      <c r="M91" s="346"/>
      <c r="N91" s="346"/>
      <c r="O91" s="346"/>
      <c r="P91" s="348"/>
    </row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Q108</cp:lastModifiedBy>
  <cp:lastPrinted>2011-03-19T08:26:18Z</cp:lastPrinted>
  <dcterms:created xsi:type="dcterms:W3CDTF">2002-01-14T09:37:13Z</dcterms:created>
  <dcterms:modified xsi:type="dcterms:W3CDTF">2011-04-18T02:32:57Z</dcterms:modified>
  <cp:category/>
  <cp:version/>
  <cp:contentType/>
  <cp:contentStatus/>
</cp:coreProperties>
</file>