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1"/>
  </bookViews>
  <sheets>
    <sheet name="收支表" sheetId="1" r:id="rId1"/>
    <sheet name="資產負債表" sheetId="2" r:id="rId2"/>
  </sheets>
  <definedNames>
    <definedName name="_xlnm.Print_Area" localSheetId="0">'收支表'!$A$1:$E$45</definedName>
  </definedNames>
  <calcPr fullCalcOnLoad="1"/>
</workbook>
</file>

<file path=xl/sharedStrings.xml><?xml version="1.0" encoding="utf-8"?>
<sst xmlns="http://schemas.openxmlformats.org/spreadsheetml/2006/main" count="84" uniqueCount="63">
  <si>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</si>
  <si>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</si>
  <si>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</si>
  <si>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</si>
  <si>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</si>
  <si>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</si>
  <si>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</si>
  <si>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</si>
  <si>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</si>
  <si>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</si>
  <si>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>其他資產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</si>
  <si>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</si>
  <si>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</si>
  <si>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</si>
  <si>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</si>
  <si>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</si>
  <si>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</si>
  <si>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</si>
  <si>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 xml:space="preserve">       </t>
  </si>
  <si>
    <t>流動負債</t>
  </si>
  <si>
    <t xml:space="preserve">    應付款項</t>
  </si>
  <si>
    <t>其他負債</t>
  </si>
  <si>
    <t xml:space="preserve">    什項負債</t>
  </si>
  <si>
    <t>業主權益</t>
  </si>
  <si>
    <t>資本</t>
  </si>
  <si>
    <t>　資本</t>
  </si>
  <si>
    <t>　累積虧損</t>
  </si>
  <si>
    <t>合　　計</t>
  </si>
  <si>
    <t>臺灣機械股份有限公司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</si>
  <si>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</si>
  <si>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</si>
  <si>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</si>
  <si>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</si>
  <si>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</si>
  <si>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</si>
  <si>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利息費用</t>
    </r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</si>
  <si>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</si>
  <si>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</si>
  <si>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</si>
  <si>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>臺灣機械股份有限公司清理收支查核表</t>
  </si>
  <si>
    <t xml:space="preserve">  財產交易損失</t>
  </si>
  <si>
    <t xml:space="preserve"> </t>
  </si>
  <si>
    <t>預算數</t>
  </si>
  <si>
    <t>累積虧損</t>
  </si>
  <si>
    <t>資產負債清理查核表</t>
  </si>
  <si>
    <t>(資產部分)</t>
  </si>
  <si>
    <t xml:space="preserve">  12 月 31 日</t>
  </si>
  <si>
    <t xml:space="preserve">    單位：新臺幣元                                   （負債及業主權益部分）</t>
  </si>
  <si>
    <t>上年度決算數</t>
  </si>
  <si>
    <t>原列決算數</t>
  </si>
  <si>
    <t>修正數</t>
  </si>
  <si>
    <t>決算核定數</t>
  </si>
  <si>
    <t>金　額</t>
  </si>
  <si>
    <t>負     債</t>
  </si>
  <si>
    <t xml:space="preserve">    流動金融資產</t>
  </si>
  <si>
    <t xml:space="preserve">    預付款項</t>
  </si>
  <si>
    <t xml:space="preserve">    機械及設備</t>
  </si>
  <si>
    <t xml:space="preserve">    交通及運輸設備</t>
  </si>
  <si>
    <t xml:space="preserve">    什項設備</t>
  </si>
  <si>
    <t xml:space="preserve">    預收資本</t>
  </si>
  <si>
    <t xml:space="preserve">    非營業資產</t>
  </si>
  <si>
    <t xml:space="preserve">    什項資產</t>
  </si>
  <si>
    <r>
      <t>中華民國</t>
    </r>
    <r>
      <rPr>
        <sz val="12"/>
        <rFont val="新細明體"/>
        <family val="1"/>
      </rPr>
      <t xml:space="preserve"> 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 xml:space="preserve"> 年  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</si>
</sst>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</numFmts>
  <fonts count="27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86" fontId="5" fillId="0" borderId="0" xfId="0" applyNumberFormat="1" applyFont="1" applyAlignment="1" quotePrefix="1">
      <alignment horizontal="left"/>
    </xf>
    <xf numFmtId="186" fontId="13" fillId="0" borderId="0" xfId="0" applyNumberFormat="1" applyFont="1" applyAlignment="1">
      <alignment vertical="center"/>
    </xf>
    <xf numFmtId="186" fontId="18" fillId="0" borderId="0" xfId="0" applyNumberFormat="1" applyFont="1" applyAlignment="1">
      <alignment horizontal="right" vertical="center"/>
    </xf>
    <xf numFmtId="186" fontId="18" fillId="0" borderId="0" xfId="0" applyNumberFormat="1" applyFont="1" applyAlignment="1">
      <alignment horizontal="left" vertical="center"/>
    </xf>
    <xf numFmtId="186" fontId="19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5" fillId="0" borderId="1" xfId="0" applyNumberFormat="1" applyFont="1" applyBorder="1" applyAlignment="1">
      <alignment horizontal="center" vertical="center"/>
    </xf>
    <xf numFmtId="186" fontId="5" fillId="0" borderId="2" xfId="0" applyNumberFormat="1" applyFont="1" applyBorder="1" applyAlignment="1">
      <alignment horizontal="center" vertical="distributed"/>
    </xf>
    <xf numFmtId="186" fontId="5" fillId="0" borderId="3" xfId="0" applyNumberFormat="1" applyFont="1" applyBorder="1" applyAlignment="1" quotePrefix="1">
      <alignment horizontal="center" vertical="distributed"/>
    </xf>
    <xf numFmtId="186" fontId="5" fillId="0" borderId="4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7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5" fillId="0" borderId="0" xfId="0" applyNumberFormat="1" applyFont="1" applyAlignment="1">
      <alignment horizontal="left"/>
    </xf>
    <xf numFmtId="186" fontId="11" fillId="0" borderId="0" xfId="0" applyNumberFormat="1" applyFont="1" applyAlignment="1">
      <alignment horizontal="center"/>
    </xf>
    <xf numFmtId="186" fontId="7" fillId="0" borderId="0" xfId="0" applyNumberFormat="1" applyFont="1" applyAlignment="1">
      <alignment/>
    </xf>
    <xf numFmtId="186" fontId="7" fillId="0" borderId="4" xfId="0" applyNumberFormat="1" applyFont="1" applyBorder="1" applyAlignment="1">
      <alignment/>
    </xf>
    <xf numFmtId="186" fontId="4" fillId="0" borderId="0" xfId="0" applyNumberFormat="1" applyFont="1" applyAlignment="1">
      <alignment/>
    </xf>
    <xf numFmtId="186" fontId="12" fillId="0" borderId="0" xfId="0" applyNumberFormat="1" applyFont="1" applyAlignment="1">
      <alignment/>
    </xf>
    <xf numFmtId="186" fontId="11" fillId="0" borderId="0" xfId="0" applyNumberFormat="1" applyFont="1" applyAlignment="1" quotePrefix="1">
      <alignment horizontal="left"/>
    </xf>
    <xf numFmtId="186" fontId="11" fillId="0" borderId="0" xfId="0" applyNumberFormat="1" applyFont="1" applyAlignment="1">
      <alignment horizontal="left"/>
    </xf>
    <xf numFmtId="186" fontId="15" fillId="0" borderId="0" xfId="0" applyNumberFormat="1" applyFont="1" applyAlignment="1">
      <alignment/>
    </xf>
    <xf numFmtId="186" fontId="15" fillId="0" borderId="0" xfId="0" applyNumberFormat="1" applyFont="1" applyAlignment="1">
      <alignment horizontal="centerContinuous"/>
    </xf>
    <xf numFmtId="186" fontId="14" fillId="0" borderId="0" xfId="0" applyNumberFormat="1" applyFont="1" applyAlignment="1">
      <alignment horizontal="right"/>
    </xf>
    <xf numFmtId="186" fontId="12" fillId="0" borderId="0" xfId="0" applyNumberFormat="1" applyFont="1" applyBorder="1" applyAlignment="1">
      <alignment/>
    </xf>
    <xf numFmtId="186" fontId="17" fillId="0" borderId="0" xfId="0" applyNumberFormat="1" applyFont="1" applyAlignment="1">
      <alignment/>
    </xf>
    <xf numFmtId="186" fontId="1" fillId="0" borderId="0" xfId="0" applyNumberFormat="1" applyFont="1" applyAlignment="1">
      <alignment horizontal="left"/>
    </xf>
    <xf numFmtId="186" fontId="17" fillId="0" borderId="0" xfId="0" applyNumberFormat="1" applyFont="1" applyAlignment="1">
      <alignment horizontal="left"/>
    </xf>
    <xf numFmtId="186" fontId="17" fillId="0" borderId="4" xfId="0" applyNumberFormat="1" applyFont="1" applyBorder="1" applyAlignment="1">
      <alignment/>
    </xf>
    <xf numFmtId="186" fontId="22" fillId="0" borderId="0" xfId="0" applyNumberFormat="1" applyFont="1" applyAlignment="1">
      <alignment/>
    </xf>
    <xf numFmtId="186" fontId="22" fillId="0" borderId="4" xfId="0" applyNumberFormat="1" applyFont="1" applyBorder="1" applyAlignment="1">
      <alignment/>
    </xf>
    <xf numFmtId="186" fontId="16" fillId="0" borderId="0" xfId="0" applyNumberFormat="1" applyFont="1" applyAlignment="1">
      <alignment/>
    </xf>
    <xf numFmtId="186" fontId="5" fillId="0" borderId="2" xfId="0" applyNumberFormat="1" applyFont="1" applyBorder="1" applyAlignment="1">
      <alignment horizontal="distributed" vertical="center"/>
    </xf>
    <xf numFmtId="186" fontId="16" fillId="0" borderId="2" xfId="0" applyNumberFormat="1" applyFont="1" applyBorder="1" applyAlignment="1">
      <alignment horizontal="distributed" vertical="center"/>
    </xf>
    <xf numFmtId="186" fontId="16" fillId="0" borderId="5" xfId="0" applyNumberFormat="1" applyFont="1" applyBorder="1" applyAlignment="1">
      <alignment horizontal="distributed" vertical="center"/>
    </xf>
    <xf numFmtId="188" fontId="7" fillId="0" borderId="0" xfId="0" applyNumberFormat="1" applyFont="1" applyAlignment="1">
      <alignment/>
    </xf>
    <xf numFmtId="188" fontId="7" fillId="0" borderId="4" xfId="0" applyNumberFormat="1" applyFont="1" applyBorder="1" applyAlignment="1">
      <alignment/>
    </xf>
    <xf numFmtId="186" fontId="25" fillId="0" borderId="0" xfId="0" applyNumberFormat="1" applyFont="1" applyAlignment="1">
      <alignment/>
    </xf>
    <xf numFmtId="186" fontId="26" fillId="0" borderId="0" xfId="0" applyNumberFormat="1" applyFont="1" applyAlignment="1">
      <alignment/>
    </xf>
    <xf numFmtId="186" fontId="11" fillId="0" borderId="0" xfId="0" applyNumberFormat="1" applyFont="1" applyAlignment="1" quotePrefix="1">
      <alignment horizontal="center"/>
    </xf>
    <xf numFmtId="186" fontId="0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11" fillId="0" borderId="4" xfId="0" applyNumberFormat="1" applyFont="1" applyBorder="1" applyAlignment="1">
      <alignment/>
    </xf>
    <xf numFmtId="186" fontId="11" fillId="0" borderId="4" xfId="0" applyNumberFormat="1" applyFont="1" applyBorder="1" applyAlignment="1">
      <alignment horizontal="distributed"/>
    </xf>
    <xf numFmtId="186" fontId="11" fillId="0" borderId="4" xfId="0" applyNumberFormat="1" applyFont="1" applyBorder="1" applyAlignment="1">
      <alignment horizontal="center"/>
    </xf>
    <xf numFmtId="186" fontId="8" fillId="0" borderId="0" xfId="0" applyNumberFormat="1" applyFont="1" applyBorder="1" applyAlignment="1">
      <alignment/>
    </xf>
    <xf numFmtId="186" fontId="16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20" fillId="0" borderId="0" xfId="0" applyNumberFormat="1" applyFont="1" applyAlignment="1">
      <alignment horizontal="center" vertical="center"/>
    </xf>
    <xf numFmtId="186" fontId="21" fillId="0" borderId="0" xfId="0" applyNumberFormat="1" applyFont="1" applyAlignment="1">
      <alignment horizontal="center" vertical="center"/>
    </xf>
    <xf numFmtId="186" fontId="16" fillId="0" borderId="0" xfId="0" applyNumberFormat="1" applyFont="1" applyAlignment="1">
      <alignment horizontal="center"/>
    </xf>
    <xf numFmtId="186" fontId="10" fillId="0" borderId="6" xfId="0" applyNumberFormat="1" applyFont="1" applyBorder="1" applyAlignment="1">
      <alignment horizontal="center" vertical="center"/>
    </xf>
    <xf numFmtId="186" fontId="0" fillId="0" borderId="3" xfId="0" applyNumberFormat="1" applyBorder="1" applyAlignment="1">
      <alignment horizontal="center" vertical="center"/>
    </xf>
    <xf numFmtId="186" fontId="10" fillId="0" borderId="5" xfId="0" applyNumberFormat="1" applyFont="1" applyBorder="1" applyAlignment="1">
      <alignment horizontal="center" vertical="center"/>
    </xf>
    <xf numFmtId="186" fontId="0" fillId="0" borderId="1" xfId="0" applyNumberFormat="1" applyBorder="1" applyAlignment="1">
      <alignment horizontal="center" vertical="center"/>
    </xf>
    <xf numFmtId="186" fontId="5" fillId="0" borderId="0" xfId="0" applyNumberFormat="1" applyFont="1" applyBorder="1" applyAlignment="1">
      <alignment horizontal="left"/>
    </xf>
    <xf numFmtId="186" fontId="9" fillId="0" borderId="4" xfId="0" applyNumberFormat="1" applyFont="1" applyBorder="1" applyAlignment="1">
      <alignment horizontal="left" vertical="center" wrapText="1" indent="2"/>
    </xf>
    <xf numFmtId="186" fontId="5" fillId="0" borderId="1" xfId="0" applyNumberFormat="1" applyFont="1" applyBorder="1" applyAlignment="1">
      <alignment horizontal="distributed" vertical="center"/>
    </xf>
    <xf numFmtId="186" fontId="5" fillId="0" borderId="7" xfId="0" applyNumberFormat="1" applyFont="1" applyBorder="1" applyAlignment="1">
      <alignment horizontal="distributed" vertical="center"/>
    </xf>
    <xf numFmtId="186" fontId="5" fillId="0" borderId="8" xfId="0" applyNumberFormat="1" applyFont="1" applyBorder="1" applyAlignment="1" quotePrefix="1">
      <alignment horizontal="center" vertical="distributed"/>
    </xf>
    <xf numFmtId="186" fontId="5" fillId="0" borderId="9" xfId="0" applyNumberFormat="1" applyFont="1" applyBorder="1" applyAlignment="1">
      <alignment/>
    </xf>
    <xf numFmtId="186" fontId="5" fillId="0" borderId="8" xfId="0" applyNumberFormat="1" applyFont="1" applyBorder="1" applyAlignment="1">
      <alignment horizontal="distributed" vertical="center"/>
    </xf>
    <xf numFmtId="186" fontId="5" fillId="0" borderId="9" xfId="0" applyNumberFormat="1" applyFont="1" applyBorder="1" applyAlignment="1">
      <alignment horizontal="distributed"/>
    </xf>
    <xf numFmtId="186" fontId="5" fillId="0" borderId="5" xfId="0" applyNumberFormat="1" applyFont="1" applyBorder="1" applyAlignment="1">
      <alignment horizontal="distributed" vertical="center"/>
    </xf>
    <xf numFmtId="186" fontId="0" fillId="0" borderId="4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C21" sqref="C21"/>
    </sheetView>
  </sheetViews>
  <sheetFormatPr defaultColWidth="9.00390625" defaultRowHeight="16.5"/>
  <cols>
    <col min="1" max="1" width="21.125" style="21" customWidth="1"/>
    <col min="2" max="2" width="18.75390625" style="21" customWidth="1"/>
    <col min="3" max="3" width="17.75390625" style="21" customWidth="1"/>
    <col min="4" max="4" width="13.125" style="21" customWidth="1"/>
    <col min="5" max="5" width="16.125" style="21" customWidth="1"/>
    <col min="6" max="16384" width="8.875" style="21" customWidth="1"/>
  </cols>
  <sheetData>
    <row r="1" spans="1:5" s="24" customFormat="1" ht="30" customHeight="1">
      <c r="A1" s="51" t="s">
        <v>39</v>
      </c>
      <c r="B1" s="52"/>
      <c r="C1" s="52"/>
      <c r="D1" s="52"/>
      <c r="E1" s="52"/>
    </row>
    <row r="2" spans="1:5" s="24" customFormat="1" ht="24.75" customHeight="1">
      <c r="A2" s="53"/>
      <c r="B2" s="53"/>
      <c r="C2" s="50"/>
      <c r="D2" s="25"/>
      <c r="E2" s="26" t="s">
        <v>11</v>
      </c>
    </row>
    <row r="3" spans="1:5" ht="20.25" customHeight="1">
      <c r="A3" s="54" t="s">
        <v>12</v>
      </c>
      <c r="B3" s="56" t="s">
        <v>13</v>
      </c>
      <c r="C3" s="57"/>
      <c r="D3" s="57"/>
      <c r="E3" s="57"/>
    </row>
    <row r="4" spans="1:5" s="27" customFormat="1" ht="21" customHeight="1">
      <c r="A4" s="55"/>
      <c r="B4" s="35" t="s">
        <v>42</v>
      </c>
      <c r="C4" s="35" t="s">
        <v>14</v>
      </c>
      <c r="D4" s="36" t="s">
        <v>15</v>
      </c>
      <c r="E4" s="37" t="s">
        <v>16</v>
      </c>
    </row>
    <row r="5" s="28" customFormat="1" ht="15.75">
      <c r="C5" s="21" t="s">
        <v>41</v>
      </c>
    </row>
    <row r="6" spans="4:5" ht="15.75">
      <c r="D6" s="28"/>
      <c r="E6" s="28"/>
    </row>
    <row r="7" spans="1:5" ht="16.5">
      <c r="A7" s="29" t="s">
        <v>29</v>
      </c>
      <c r="B7" s="28"/>
      <c r="C7" s="28">
        <f>SUM(C9:C12)</f>
        <v>36059532</v>
      </c>
      <c r="D7" s="28"/>
      <c r="E7" s="28">
        <f>SUM(E9:E12)</f>
        <v>36059532</v>
      </c>
    </row>
    <row r="8" spans="1:5" ht="15.75">
      <c r="A8" s="21" t="s">
        <v>17</v>
      </c>
      <c r="C8" s="21" t="s">
        <v>41</v>
      </c>
      <c r="E8" s="21" t="s">
        <v>41</v>
      </c>
    </row>
    <row r="9" spans="1:5" ht="16.5">
      <c r="A9" s="21" t="s">
        <v>30</v>
      </c>
      <c r="C9" s="21">
        <v>662903</v>
      </c>
      <c r="E9" s="21">
        <f>C9+D9</f>
        <v>662903</v>
      </c>
    </row>
    <row r="10" spans="1:5" ht="16.5">
      <c r="A10" s="21" t="s">
        <v>31</v>
      </c>
      <c r="E10" s="21">
        <f>C10+D10</f>
        <v>0</v>
      </c>
    </row>
    <row r="11" spans="1:5" ht="16.5">
      <c r="A11" s="21" t="s">
        <v>32</v>
      </c>
      <c r="E11" s="21">
        <f>C11+D11</f>
        <v>0</v>
      </c>
    </row>
    <row r="12" spans="1:5" ht="16.5">
      <c r="A12" s="21" t="s">
        <v>33</v>
      </c>
      <c r="C12" s="21">
        <v>35396629</v>
      </c>
      <c r="E12" s="21">
        <f>C12+D12</f>
        <v>35396629</v>
      </c>
    </row>
    <row r="15" spans="1:5" ht="16.5">
      <c r="A15" s="29" t="s">
        <v>34</v>
      </c>
      <c r="B15" s="28"/>
      <c r="C15" s="28">
        <f>SUM(C17:C20)</f>
        <v>19842407</v>
      </c>
      <c r="D15" s="30"/>
      <c r="E15" s="28">
        <f>SUM(E17:E20)</f>
        <v>19842407</v>
      </c>
    </row>
    <row r="17" spans="1:5" ht="16.5">
      <c r="A17" s="21" t="s">
        <v>35</v>
      </c>
      <c r="E17" s="21">
        <f>C17+D17</f>
        <v>0</v>
      </c>
    </row>
    <row r="18" spans="1:5" ht="16.5">
      <c r="A18" s="34" t="s">
        <v>40</v>
      </c>
      <c r="E18" s="21">
        <f>C18+D18</f>
        <v>0</v>
      </c>
    </row>
    <row r="19" spans="1:5" ht="16.5">
      <c r="A19" s="21" t="s">
        <v>36</v>
      </c>
      <c r="C19" s="21">
        <v>605</v>
      </c>
      <c r="E19" s="21">
        <f>C19+D19</f>
        <v>605</v>
      </c>
    </row>
    <row r="20" spans="1:5" ht="16.5">
      <c r="A20" s="21" t="s">
        <v>37</v>
      </c>
      <c r="C20" s="21">
        <v>19841802</v>
      </c>
      <c r="E20" s="21">
        <f>C20+D20</f>
        <v>19841802</v>
      </c>
    </row>
    <row r="39" spans="1:5" ht="16.5">
      <c r="A39" s="32"/>
      <c r="B39" s="28"/>
      <c r="C39" s="28"/>
      <c r="E39" s="28"/>
    </row>
    <row r="40" spans="1:5" ht="15.75">
      <c r="A40" s="28"/>
      <c r="C40" s="28"/>
      <c r="E40" s="28"/>
    </row>
    <row r="41" spans="1:5" ht="16.5">
      <c r="A41" s="32"/>
      <c r="B41" s="28"/>
      <c r="C41" s="28"/>
      <c r="E41" s="28"/>
    </row>
    <row r="42" spans="1:5" ht="16.5">
      <c r="A42" s="32"/>
      <c r="C42" s="28"/>
      <c r="E42" s="28"/>
    </row>
    <row r="43" spans="1:5" s="28" customFormat="1" ht="18.75" customHeight="1">
      <c r="A43" s="33" t="s">
        <v>38</v>
      </c>
      <c r="B43" s="31">
        <f>B7-B15</f>
        <v>0</v>
      </c>
      <c r="C43" s="31">
        <f>C7-C15</f>
        <v>16217125</v>
      </c>
      <c r="D43" s="31">
        <f>D7-D15</f>
        <v>0</v>
      </c>
      <c r="E43" s="31">
        <f>E7-E15</f>
        <v>16217125</v>
      </c>
    </row>
    <row r="45" spans="1:3" ht="17.25" customHeight="1">
      <c r="A45" s="49"/>
      <c r="B45" s="49"/>
      <c r="C45" s="50"/>
    </row>
    <row r="55" ht="15.75">
      <c r="A55" s="21" t="s">
        <v>18</v>
      </c>
    </row>
  </sheetData>
  <mergeCells count="5">
    <mergeCell ref="A45:C45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Normal="90" zoomScaleSheetLayoutView="100" workbookViewId="0" topLeftCell="A22">
      <selection activeCell="B25" sqref="B25"/>
    </sheetView>
  </sheetViews>
  <sheetFormatPr defaultColWidth="9.00390625" defaultRowHeight="16.5"/>
  <cols>
    <col min="1" max="1" width="16.00390625" style="43" customWidth="1"/>
    <col min="2" max="2" width="7.625" style="43" customWidth="1"/>
    <col min="3" max="3" width="15.75390625" style="43" customWidth="1"/>
    <col min="4" max="4" width="16.875" style="43" customWidth="1"/>
    <col min="5" max="5" width="9.625" style="43" customWidth="1"/>
    <col min="6" max="6" width="16.125" style="43" customWidth="1"/>
    <col min="7" max="7" width="8.125" style="43" customWidth="1"/>
    <col min="8" max="8" width="17.50390625" style="43" customWidth="1"/>
    <col min="9" max="9" width="10.00390625" style="43" customWidth="1"/>
    <col min="10" max="10" width="13.375" style="43" customWidth="1"/>
    <col min="11" max="11" width="17.375" style="43" customWidth="1"/>
    <col min="12" max="12" width="8.375" style="43" customWidth="1"/>
    <col min="13" max="13" width="17.75390625" style="43" customWidth="1"/>
    <col min="14" max="14" width="9.875" style="43" customWidth="1"/>
    <col min="15" max="16384" width="9.00390625" style="43" customWidth="1"/>
  </cols>
  <sheetData>
    <row r="1" spans="2:14" s="2" customFormat="1" ht="30" customHeight="1">
      <c r="B1" s="3"/>
      <c r="C1" s="3"/>
      <c r="D1" s="3"/>
      <c r="E1" s="3"/>
      <c r="F1" s="3"/>
      <c r="G1" s="3" t="s">
        <v>28</v>
      </c>
      <c r="H1" s="4" t="s">
        <v>44</v>
      </c>
      <c r="I1" s="5"/>
      <c r="J1" s="5"/>
      <c r="K1" s="5"/>
      <c r="L1" s="5"/>
      <c r="M1" s="5"/>
      <c r="N1" s="5"/>
    </row>
    <row r="2" spans="1:14" ht="24.75" customHeight="1">
      <c r="A2" s="1" t="s">
        <v>45</v>
      </c>
      <c r="E2" s="67" t="s">
        <v>62</v>
      </c>
      <c r="F2" s="67"/>
      <c r="G2" s="67"/>
      <c r="H2" s="58" t="s">
        <v>46</v>
      </c>
      <c r="I2" s="58"/>
      <c r="J2" s="58"/>
      <c r="M2" s="59" t="s">
        <v>47</v>
      </c>
      <c r="N2" s="59"/>
    </row>
    <row r="3" spans="1:14" s="6" customFormat="1" ht="24.75" customHeight="1">
      <c r="A3" s="60" t="s">
        <v>48</v>
      </c>
      <c r="B3" s="61"/>
      <c r="C3" s="62" t="s">
        <v>2</v>
      </c>
      <c r="D3" s="64" t="s">
        <v>49</v>
      </c>
      <c r="E3" s="64" t="s">
        <v>50</v>
      </c>
      <c r="F3" s="66" t="s">
        <v>51</v>
      </c>
      <c r="G3" s="60"/>
      <c r="H3" s="60" t="s">
        <v>48</v>
      </c>
      <c r="I3" s="61"/>
      <c r="J3" s="62" t="s">
        <v>2</v>
      </c>
      <c r="K3" s="64" t="s">
        <v>49</v>
      </c>
      <c r="L3" s="64" t="s">
        <v>50</v>
      </c>
      <c r="M3" s="66" t="s">
        <v>51</v>
      </c>
      <c r="N3" s="60"/>
    </row>
    <row r="4" spans="1:14" s="6" customFormat="1" ht="22.5" customHeight="1">
      <c r="A4" s="7" t="s">
        <v>52</v>
      </c>
      <c r="B4" s="8" t="s">
        <v>1</v>
      </c>
      <c r="C4" s="63"/>
      <c r="D4" s="65"/>
      <c r="E4" s="65"/>
      <c r="F4" s="9" t="s">
        <v>0</v>
      </c>
      <c r="G4" s="10" t="s">
        <v>1</v>
      </c>
      <c r="H4" s="7" t="s">
        <v>52</v>
      </c>
      <c r="I4" s="8" t="s">
        <v>1</v>
      </c>
      <c r="J4" s="63"/>
      <c r="K4" s="65"/>
      <c r="L4" s="65"/>
      <c r="M4" s="9" t="s">
        <v>0</v>
      </c>
      <c r="N4" s="10" t="s">
        <v>1</v>
      </c>
    </row>
    <row r="5" spans="1:14" s="6" customFormat="1" ht="19.5" customHeight="1">
      <c r="A5" s="13"/>
      <c r="B5" s="48"/>
      <c r="C5" s="11"/>
      <c r="D5" s="48"/>
      <c r="E5" s="11"/>
      <c r="F5" s="48"/>
      <c r="G5" s="48"/>
      <c r="H5" s="13"/>
      <c r="I5" s="48"/>
      <c r="J5" s="11"/>
      <c r="K5" s="48"/>
      <c r="L5" s="48"/>
      <c r="M5" s="48"/>
      <c r="N5" s="48"/>
    </row>
    <row r="6" spans="1:14" s="15" customFormat="1" ht="19.5" customHeight="1">
      <c r="A6" s="12">
        <f>A8+A16+A23</f>
        <v>261021272.48</v>
      </c>
      <c r="B6" s="38">
        <v>100</v>
      </c>
      <c r="C6" s="42" t="s">
        <v>4</v>
      </c>
      <c r="D6" s="12">
        <f>D8+D16+D23</f>
        <v>249974164.48</v>
      </c>
      <c r="F6" s="12">
        <f>F8+F16+F23</f>
        <v>249974164.48</v>
      </c>
      <c r="G6" s="38">
        <v>100</v>
      </c>
      <c r="H6" s="12">
        <f>H8+H13</f>
        <v>898118793</v>
      </c>
      <c r="I6" s="12">
        <f>+H6/+H$41*100</f>
        <v>344.07877352939397</v>
      </c>
      <c r="J6" s="17" t="s">
        <v>53</v>
      </c>
      <c r="K6" s="12">
        <f>K8+K13</f>
        <v>870854560</v>
      </c>
      <c r="L6" s="12"/>
      <c r="M6" s="12">
        <f>K6-L6</f>
        <v>870854560</v>
      </c>
      <c r="N6" s="12">
        <f>+M6/+M$41*100</f>
        <v>348.37782608917456</v>
      </c>
    </row>
    <row r="7" spans="1:14" s="6" customFormat="1" ht="19.5" customHeight="1">
      <c r="A7" s="13"/>
      <c r="B7" s="13"/>
      <c r="D7" s="13"/>
      <c r="F7" s="13"/>
      <c r="G7" s="13"/>
      <c r="H7" s="13"/>
      <c r="I7" s="12"/>
      <c r="K7" s="13"/>
      <c r="L7" s="13"/>
      <c r="M7" s="13"/>
      <c r="N7" s="12"/>
    </row>
    <row r="8" spans="1:14" s="15" customFormat="1" ht="19.5" customHeight="1">
      <c r="A8" s="18">
        <f>SUM(A10:A13)</f>
        <v>229166838.48</v>
      </c>
      <c r="B8" s="12">
        <f>+A8/+A$41*100</f>
        <v>87.79623066834878</v>
      </c>
      <c r="C8" s="22" t="s">
        <v>5</v>
      </c>
      <c r="D8" s="18">
        <f>SUM(D10:D13)</f>
        <v>235442922.48</v>
      </c>
      <c r="E8" s="44"/>
      <c r="F8" s="12">
        <f aca="true" t="shared" si="0" ref="F8:F14">D8+E8</f>
        <v>235442922.48</v>
      </c>
      <c r="G8" s="12">
        <f>+F8/+F$41*100</f>
        <v>94.18690246240922</v>
      </c>
      <c r="H8" s="18">
        <f>H10</f>
        <v>27629816</v>
      </c>
      <c r="I8" s="12">
        <f>+H8/+H$41*100</f>
        <v>10.585273658918776</v>
      </c>
      <c r="J8" s="22" t="s">
        <v>19</v>
      </c>
      <c r="K8" s="18">
        <f>SUM(K10)</f>
        <v>365583</v>
      </c>
      <c r="L8" s="18"/>
      <c r="M8" s="12">
        <f>K8-L8</f>
        <v>365583</v>
      </c>
      <c r="N8" s="12">
        <f>+M8/+M$41*100</f>
        <v>0.14624831360492468</v>
      </c>
    </row>
    <row r="9" spans="1:14" s="6" customFormat="1" ht="19.5" customHeight="1">
      <c r="A9" s="13"/>
      <c r="B9" s="13"/>
      <c r="D9" s="13"/>
      <c r="F9" s="12">
        <f t="shared" si="0"/>
        <v>0</v>
      </c>
      <c r="G9" s="13"/>
      <c r="H9" s="13"/>
      <c r="I9" s="13"/>
      <c r="K9" s="13"/>
      <c r="L9" s="13"/>
      <c r="M9" s="13"/>
      <c r="N9" s="13"/>
    </row>
    <row r="10" spans="1:14" s="6" customFormat="1" ht="19.5" customHeight="1">
      <c r="A10" s="13">
        <v>226464123</v>
      </c>
      <c r="B10" s="13">
        <f>+A10/+A$41*100</f>
        <v>86.76079188808345</v>
      </c>
      <c r="C10" s="1" t="s">
        <v>6</v>
      </c>
      <c r="D10" s="13">
        <v>11194136</v>
      </c>
      <c r="F10" s="12">
        <f>D10+E10</f>
        <v>11194136</v>
      </c>
      <c r="G10" s="13">
        <f>+F10/+F$41*100</f>
        <v>4.478117177943652</v>
      </c>
      <c r="H10" s="13">
        <v>27629816</v>
      </c>
      <c r="I10" s="13">
        <f>+H10/+H$41*100</f>
        <v>10.585273658918776</v>
      </c>
      <c r="J10" s="1" t="s">
        <v>20</v>
      </c>
      <c r="K10" s="13">
        <v>365583</v>
      </c>
      <c r="L10" s="13"/>
      <c r="M10" s="13">
        <f>K10-L10</f>
        <v>365583</v>
      </c>
      <c r="N10" s="13">
        <f>+M10/+M$41*100</f>
        <v>0.14624831360492468</v>
      </c>
    </row>
    <row r="11" spans="1:14" s="6" customFormat="1" ht="19.5" customHeight="1">
      <c r="A11" s="13">
        <v>0</v>
      </c>
      <c r="B11" s="13">
        <f>+A11/+A$41*100</f>
        <v>0</v>
      </c>
      <c r="C11" s="6" t="s">
        <v>54</v>
      </c>
      <c r="D11" s="13">
        <v>213516583</v>
      </c>
      <c r="F11" s="12">
        <f t="shared" si="0"/>
        <v>213516583</v>
      </c>
      <c r="G11" s="13">
        <f>+F11/+F$41*100</f>
        <v>85.4154602113224</v>
      </c>
      <c r="H11" s="13"/>
      <c r="I11" s="13"/>
      <c r="J11" s="16"/>
      <c r="K11" s="13"/>
      <c r="L11" s="13"/>
      <c r="M11" s="13"/>
      <c r="N11" s="13"/>
    </row>
    <row r="12" spans="1:14" s="6" customFormat="1" ht="19.5" customHeight="1">
      <c r="A12" s="13">
        <v>1788002.48</v>
      </c>
      <c r="B12" s="13">
        <f>+A12/+A$41*100</f>
        <v>0.6850025911727178</v>
      </c>
      <c r="C12" s="1" t="s">
        <v>7</v>
      </c>
      <c r="D12" s="13">
        <v>9775129.48</v>
      </c>
      <c r="F12" s="12">
        <f t="shared" si="0"/>
        <v>9775129.48</v>
      </c>
      <c r="G12" s="13">
        <f>+F12/+F$41*100</f>
        <v>3.9104559066471416</v>
      </c>
      <c r="H12" s="13"/>
      <c r="I12" s="13"/>
      <c r="K12" s="13"/>
      <c r="L12" s="13"/>
      <c r="M12" s="13"/>
      <c r="N12" s="13"/>
    </row>
    <row r="13" spans="1:14" s="6" customFormat="1" ht="19.5" customHeight="1">
      <c r="A13" s="13">
        <v>914713</v>
      </c>
      <c r="B13" s="13">
        <f>+A13/+A$41*100</f>
        <v>0.35043618909262936</v>
      </c>
      <c r="C13" s="6" t="s">
        <v>55</v>
      </c>
      <c r="D13" s="13">
        <v>957074</v>
      </c>
      <c r="F13" s="12">
        <f t="shared" si="0"/>
        <v>957074</v>
      </c>
      <c r="G13" s="13">
        <f>+F13/+F$41*100</f>
        <v>0.3828691664960336</v>
      </c>
      <c r="H13" s="18">
        <f>H15</f>
        <v>870488977</v>
      </c>
      <c r="I13" s="12">
        <f>+H13/+H$41*100</f>
        <v>333.4934998704752</v>
      </c>
      <c r="J13" s="23" t="s">
        <v>21</v>
      </c>
      <c r="K13" s="18">
        <f>SUM(K15)</f>
        <v>870488977</v>
      </c>
      <c r="L13" s="18"/>
      <c r="M13" s="12">
        <f>K13-L13</f>
        <v>870488977</v>
      </c>
      <c r="N13" s="12">
        <f>+M13/+M$41*100</f>
        <v>348.23157777556963</v>
      </c>
    </row>
    <row r="14" spans="1:14" s="6" customFormat="1" ht="19.5" customHeight="1">
      <c r="A14" s="13"/>
      <c r="B14" s="13"/>
      <c r="C14" s="16"/>
      <c r="D14" s="13"/>
      <c r="F14" s="13">
        <f t="shared" si="0"/>
        <v>0</v>
      </c>
      <c r="G14" s="13"/>
      <c r="H14" s="13"/>
      <c r="I14" s="13"/>
      <c r="K14" s="13"/>
      <c r="L14" s="13"/>
      <c r="M14" s="13"/>
      <c r="N14" s="13"/>
    </row>
    <row r="15" spans="1:14" s="15" customFormat="1" ht="19.5" customHeight="1">
      <c r="A15" s="13" t="s">
        <v>8</v>
      </c>
      <c r="B15" s="13"/>
      <c r="C15" s="16" t="s">
        <v>8</v>
      </c>
      <c r="D15" s="13" t="s">
        <v>8</v>
      </c>
      <c r="E15" s="6"/>
      <c r="F15" s="13" t="s">
        <v>8</v>
      </c>
      <c r="G15" s="13"/>
      <c r="H15" s="13">
        <v>870488977</v>
      </c>
      <c r="I15" s="13">
        <f>+H15/+H$41*100</f>
        <v>333.4934998704752</v>
      </c>
      <c r="J15" s="6" t="s">
        <v>22</v>
      </c>
      <c r="K15" s="13">
        <v>870488977</v>
      </c>
      <c r="L15" s="13"/>
      <c r="M15" s="13">
        <f>K15-L15</f>
        <v>870488977</v>
      </c>
      <c r="N15" s="13">
        <f>+M15/+M$41*100</f>
        <v>348.23157777556963</v>
      </c>
    </row>
    <row r="16" spans="1:14" s="6" customFormat="1" ht="19.5" customHeight="1">
      <c r="A16" s="18">
        <f>SUM(A18:A20)</f>
        <v>0</v>
      </c>
      <c r="B16" s="12">
        <f>+A16/+A$41*100</f>
        <v>0</v>
      </c>
      <c r="C16" s="23" t="s">
        <v>9</v>
      </c>
      <c r="D16" s="18">
        <f>SUM(D18:D20)</f>
        <v>0</v>
      </c>
      <c r="E16" s="44"/>
      <c r="F16" s="12">
        <f>D16+E16</f>
        <v>0</v>
      </c>
      <c r="G16" s="12">
        <f>+F16/+F$41*100</f>
        <v>0</v>
      </c>
      <c r="H16" s="13"/>
      <c r="I16" s="13"/>
      <c r="K16" s="13"/>
      <c r="L16" s="13"/>
      <c r="M16" s="13"/>
      <c r="N16" s="13"/>
    </row>
    <row r="17" spans="1:14" s="6" customFormat="1" ht="19.5" customHeight="1">
      <c r="A17" s="13"/>
      <c r="B17" s="13"/>
      <c r="D17" s="13"/>
      <c r="F17" s="13"/>
      <c r="G17" s="13"/>
      <c r="H17" s="13" t="s">
        <v>8</v>
      </c>
      <c r="I17" s="13"/>
      <c r="J17" s="16" t="s">
        <v>8</v>
      </c>
      <c r="K17" s="13" t="s">
        <v>8</v>
      </c>
      <c r="L17" s="13"/>
      <c r="M17" s="13" t="s">
        <v>8</v>
      </c>
      <c r="N17" s="13"/>
    </row>
    <row r="18" spans="1:14" s="6" customFormat="1" ht="19.5" customHeight="1">
      <c r="A18" s="13"/>
      <c r="B18" s="13"/>
      <c r="C18" s="6" t="s">
        <v>56</v>
      </c>
      <c r="D18" s="13"/>
      <c r="F18" s="13">
        <f>SUM(D18:E18)</f>
        <v>0</v>
      </c>
      <c r="G18" s="13"/>
      <c r="H18" s="13"/>
      <c r="I18" s="13"/>
      <c r="K18" s="13"/>
      <c r="L18" s="13"/>
      <c r="M18" s="13"/>
      <c r="N18" s="13"/>
    </row>
    <row r="19" spans="1:14" s="6" customFormat="1" ht="19.5" customHeight="1">
      <c r="A19" s="13"/>
      <c r="B19" s="13">
        <f>+A19/+A$41*100</f>
        <v>0</v>
      </c>
      <c r="C19" s="6" t="s">
        <v>57</v>
      </c>
      <c r="D19" s="13"/>
      <c r="F19" s="13">
        <f>SUM(D19:E19)</f>
        <v>0</v>
      </c>
      <c r="G19" s="13">
        <f>+F19/+F$41*100</f>
        <v>0</v>
      </c>
      <c r="H19" s="12">
        <f>+H21+H27</f>
        <v>-637097520.5200005</v>
      </c>
      <c r="I19" s="12">
        <f>+H19/+H$41*100</f>
        <v>-244.07877352939397</v>
      </c>
      <c r="J19" s="17" t="s">
        <v>23</v>
      </c>
      <c r="K19" s="12">
        <f>+K21+K34+K27</f>
        <v>-620880395.5200005</v>
      </c>
      <c r="L19" s="18"/>
      <c r="M19" s="12">
        <f>K19-L19</f>
        <v>-620880395.5200005</v>
      </c>
      <c r="N19" s="12">
        <f>+M19/+M$41*100</f>
        <v>-248.37782608917456</v>
      </c>
    </row>
    <row r="20" spans="1:14" s="6" customFormat="1" ht="19.5" customHeight="1">
      <c r="A20" s="13"/>
      <c r="B20" s="13"/>
      <c r="C20" s="6" t="s">
        <v>58</v>
      </c>
      <c r="D20" s="13"/>
      <c r="F20" s="13">
        <f>SUM(D20:E20)</f>
        <v>0</v>
      </c>
      <c r="G20" s="13"/>
      <c r="H20" s="18"/>
      <c r="I20" s="12"/>
      <c r="J20" s="23"/>
      <c r="K20" s="18"/>
      <c r="L20" s="18"/>
      <c r="M20" s="12"/>
      <c r="N20" s="12"/>
    </row>
    <row r="21" spans="1:14" s="6" customFormat="1" ht="19.5" customHeight="1">
      <c r="A21" s="13"/>
      <c r="B21" s="13"/>
      <c r="D21" s="13"/>
      <c r="F21" s="13"/>
      <c r="G21" s="13"/>
      <c r="H21" s="18">
        <f>SUM(H23:H24)</f>
        <v>6965547169</v>
      </c>
      <c r="I21" s="12">
        <f>+H21/+H$41*100</f>
        <v>2668.5745199306416</v>
      </c>
      <c r="J21" s="15" t="s">
        <v>24</v>
      </c>
      <c r="K21" s="18">
        <f>K23+K24</f>
        <v>6965547169</v>
      </c>
      <c r="L21" s="12"/>
      <c r="M21" s="12">
        <f>K21-L21</f>
        <v>6965547169</v>
      </c>
      <c r="N21" s="12">
        <f>+M21/+M$41*100</f>
        <v>2786.506831011856</v>
      </c>
    </row>
    <row r="22" spans="1:14" s="6" customFormat="1" ht="19.5" customHeight="1">
      <c r="A22" s="13"/>
      <c r="B22" s="13"/>
      <c r="D22" s="13"/>
      <c r="F22" s="13"/>
      <c r="G22" s="13"/>
      <c r="H22" s="13"/>
      <c r="I22" s="13"/>
      <c r="K22" s="13"/>
      <c r="L22" s="13"/>
      <c r="M22" s="13"/>
      <c r="N22" s="13"/>
    </row>
    <row r="23" spans="1:14" s="6" customFormat="1" ht="19.5" customHeight="1">
      <c r="A23" s="18">
        <f>SUM(A25:A26)</f>
        <v>31854434</v>
      </c>
      <c r="B23" s="12">
        <f>+A23/+A$41*100</f>
        <v>12.203769331651218</v>
      </c>
      <c r="C23" s="22" t="s">
        <v>10</v>
      </c>
      <c r="D23" s="18">
        <f>SUM(D25:D26)</f>
        <v>14531242</v>
      </c>
      <c r="F23" s="12">
        <f>D23+E23</f>
        <v>14531242</v>
      </c>
      <c r="G23" s="12">
        <f>+F23/+F$41*100</f>
        <v>5.813097537590778</v>
      </c>
      <c r="H23" s="13">
        <v>6417561270</v>
      </c>
      <c r="I23" s="13">
        <f>+H23/+H$41*100</f>
        <v>2458.6353476196996</v>
      </c>
      <c r="J23" s="6" t="s">
        <v>25</v>
      </c>
      <c r="K23" s="13">
        <v>6417561270</v>
      </c>
      <c r="L23" s="13"/>
      <c r="M23" s="13">
        <f>K23-L23</f>
        <v>6417561270</v>
      </c>
      <c r="N23" s="13">
        <f>+M23/+M$41*100</f>
        <v>2567.2898170696635</v>
      </c>
    </row>
    <row r="24" spans="1:14" s="6" customFormat="1" ht="19.5" customHeight="1">
      <c r="A24" s="13"/>
      <c r="B24" s="13"/>
      <c r="D24" s="13"/>
      <c r="F24" s="13"/>
      <c r="G24" s="13"/>
      <c r="H24" s="13">
        <v>547985899</v>
      </c>
      <c r="I24" s="13">
        <f>+H24/+H$41*100</f>
        <v>209.93917231094215</v>
      </c>
      <c r="J24" s="6" t="s">
        <v>59</v>
      </c>
      <c r="K24" s="13">
        <v>547985899</v>
      </c>
      <c r="L24" s="13"/>
      <c r="M24" s="13">
        <f>K24-L24</f>
        <v>547985899</v>
      </c>
      <c r="N24" s="13">
        <f>+M24/+M$41*100</f>
        <v>219.2170139421926</v>
      </c>
    </row>
    <row r="25" spans="1:14" s="6" customFormat="1" ht="19.5" customHeight="1">
      <c r="A25" s="13">
        <v>8852</v>
      </c>
      <c r="B25" s="13"/>
      <c r="C25" s="6" t="s">
        <v>60</v>
      </c>
      <c r="D25" s="13">
        <v>3930</v>
      </c>
      <c r="F25" s="13">
        <f>D25+E25</f>
        <v>3930</v>
      </c>
      <c r="G25" s="13"/>
      <c r="H25" s="13"/>
      <c r="I25" s="13"/>
      <c r="K25" s="13"/>
      <c r="L25" s="13"/>
      <c r="M25" s="13"/>
      <c r="N25" s="13"/>
    </row>
    <row r="26" spans="1:14" s="15" customFormat="1" ht="19.5" customHeight="1">
      <c r="A26" s="13">
        <v>31845582</v>
      </c>
      <c r="B26" s="13">
        <f>+A26/+A$41*100</f>
        <v>12.200378037173227</v>
      </c>
      <c r="C26" s="6" t="s">
        <v>61</v>
      </c>
      <c r="D26" s="13">
        <v>14527312</v>
      </c>
      <c r="E26" s="6"/>
      <c r="F26" s="13">
        <f>D26+E26</f>
        <v>14527312</v>
      </c>
      <c r="G26" s="13">
        <f>+F26/+F$41*100</f>
        <v>5.811525375120238</v>
      </c>
      <c r="H26" s="13"/>
      <c r="I26" s="13"/>
      <c r="J26" s="6"/>
      <c r="K26" s="13"/>
      <c r="L26" s="13"/>
      <c r="M26" s="13"/>
      <c r="N26" s="13">
        <f>+M26/+M$41*100</f>
        <v>0</v>
      </c>
    </row>
    <row r="27" spans="1:14" s="6" customFormat="1" ht="19.5" customHeight="1">
      <c r="A27" s="13"/>
      <c r="B27" s="13"/>
      <c r="D27" s="13"/>
      <c r="F27" s="13"/>
      <c r="G27" s="13"/>
      <c r="H27" s="12">
        <f>H31+H29</f>
        <v>-7602644689.52</v>
      </c>
      <c r="I27" s="12">
        <f>+H27/+H$41*100</f>
        <v>-2912.6532934600355</v>
      </c>
      <c r="J27" s="15" t="s">
        <v>43</v>
      </c>
      <c r="K27" s="12">
        <f>SUM(K29)</f>
        <v>-7586427564.52</v>
      </c>
      <c r="L27" s="12"/>
      <c r="M27" s="12">
        <f>K27-L27</f>
        <v>-7586427564.52</v>
      </c>
      <c r="N27" s="12">
        <f>+M27/+M$41*100</f>
        <v>-3034.8846571010304</v>
      </c>
    </row>
    <row r="28" spans="1:14" s="6" customFormat="1" ht="19.5" customHeight="1">
      <c r="A28" s="13"/>
      <c r="B28" s="13"/>
      <c r="D28" s="13"/>
      <c r="F28" s="13"/>
      <c r="G28" s="13"/>
      <c r="H28" s="14"/>
      <c r="I28" s="13"/>
      <c r="K28" s="14"/>
      <c r="L28" s="13"/>
      <c r="M28" s="14"/>
      <c r="N28" s="41">
        <f>+M28/+M$41*100</f>
        <v>0</v>
      </c>
    </row>
    <row r="29" spans="1:14" s="6" customFormat="1" ht="19.5" customHeight="1">
      <c r="A29" s="13"/>
      <c r="B29" s="13"/>
      <c r="C29" s="6" t="s">
        <v>8</v>
      </c>
      <c r="D29" s="13"/>
      <c r="F29" s="13" t="s">
        <v>8</v>
      </c>
      <c r="G29" s="13"/>
      <c r="H29" s="13">
        <v>-7602644689.52</v>
      </c>
      <c r="I29" s="13">
        <f>+H29/+H$41*100</f>
        <v>-2912.6532934600355</v>
      </c>
      <c r="J29" s="16" t="s">
        <v>26</v>
      </c>
      <c r="K29" s="13">
        <v>-7586427564.52</v>
      </c>
      <c r="L29" s="13"/>
      <c r="M29" s="13">
        <f>K29-L29</f>
        <v>-7586427564.52</v>
      </c>
      <c r="N29" s="13">
        <f>+M29/+M$41*100</f>
        <v>-3034.8846571010304</v>
      </c>
    </row>
    <row r="30" spans="1:14" s="6" customFormat="1" ht="15.75">
      <c r="A30" s="13"/>
      <c r="B30" s="13"/>
      <c r="D30" s="13"/>
      <c r="F30" s="13">
        <f>D30-E30</f>
        <v>0</v>
      </c>
      <c r="G30" s="13"/>
      <c r="H30" s="13"/>
      <c r="I30" s="12"/>
      <c r="K30" s="13"/>
      <c r="L30" s="13"/>
      <c r="M30" s="13"/>
      <c r="N30" s="13"/>
    </row>
    <row r="31" spans="1:14" s="6" customFormat="1" ht="15.75">
      <c r="A31" s="13">
        <v>0</v>
      </c>
      <c r="B31" s="13"/>
      <c r="D31" s="13"/>
      <c r="F31" s="13">
        <f>D31-E31</f>
        <v>0</v>
      </c>
      <c r="G31" s="13"/>
      <c r="H31" s="13"/>
      <c r="I31" s="12"/>
      <c r="K31" s="13"/>
      <c r="L31" s="13"/>
      <c r="M31" s="13"/>
      <c r="N31" s="13"/>
    </row>
    <row r="32" spans="1:14" s="6" customFormat="1" ht="15.75">
      <c r="A32" s="13"/>
      <c r="B32" s="13"/>
      <c r="C32" s="16"/>
      <c r="D32" s="13"/>
      <c r="F32" s="13"/>
      <c r="G32" s="13"/>
      <c r="H32" s="13"/>
      <c r="I32" s="13"/>
      <c r="K32" s="13"/>
      <c r="L32" s="13"/>
      <c r="M32" s="13"/>
      <c r="N32" s="13"/>
    </row>
    <row r="33" spans="1:14" s="6" customFormat="1" ht="15.75">
      <c r="A33" s="13"/>
      <c r="B33" s="13"/>
      <c r="D33" s="13"/>
      <c r="F33" s="13"/>
      <c r="G33" s="13"/>
      <c r="H33" s="13"/>
      <c r="I33" s="12"/>
      <c r="K33" s="13"/>
      <c r="L33" s="13"/>
      <c r="M33" s="13"/>
      <c r="N33" s="13"/>
    </row>
    <row r="34" spans="1:14" s="6" customFormat="1" ht="15.75">
      <c r="A34" s="13"/>
      <c r="B34" s="13"/>
      <c r="D34" s="13"/>
      <c r="F34" s="13"/>
      <c r="G34" s="13"/>
      <c r="H34" s="18"/>
      <c r="I34" s="12"/>
      <c r="J34" s="23"/>
      <c r="K34" s="12"/>
      <c r="L34" s="12"/>
      <c r="M34" s="12"/>
      <c r="N34" s="40"/>
    </row>
    <row r="35" spans="1:14" s="6" customFormat="1" ht="15.75">
      <c r="A35" s="13"/>
      <c r="B35" s="13"/>
      <c r="D35" s="13"/>
      <c r="F35" s="13"/>
      <c r="G35" s="13"/>
      <c r="H35" s="13"/>
      <c r="I35" s="13"/>
      <c r="J35" s="16"/>
      <c r="K35" s="13"/>
      <c r="L35" s="13"/>
      <c r="M35" s="13"/>
      <c r="N35" s="41"/>
    </row>
    <row r="36" spans="1:14" s="6" customFormat="1" ht="15.75">
      <c r="A36" s="13"/>
      <c r="B36" s="13"/>
      <c r="D36" s="13"/>
      <c r="F36" s="13"/>
      <c r="G36" s="13"/>
      <c r="H36" s="13"/>
      <c r="I36" s="13"/>
      <c r="K36" s="13"/>
      <c r="L36" s="13"/>
      <c r="M36" s="13"/>
      <c r="N36" s="13"/>
    </row>
    <row r="37" spans="1:14" s="6" customFormat="1" ht="15.75">
      <c r="A37" s="13"/>
      <c r="B37" s="13"/>
      <c r="D37" s="13"/>
      <c r="F37" s="13"/>
      <c r="G37" s="13"/>
      <c r="H37" s="13"/>
      <c r="I37" s="13"/>
      <c r="K37" s="13"/>
      <c r="L37" s="13"/>
      <c r="M37" s="13"/>
      <c r="N37" s="13"/>
    </row>
    <row r="38" spans="1:14" s="6" customFormat="1" ht="15.75">
      <c r="A38" s="13"/>
      <c r="B38" s="13"/>
      <c r="D38" s="13"/>
      <c r="F38" s="13"/>
      <c r="G38" s="13"/>
      <c r="H38" s="13"/>
      <c r="I38" s="13"/>
      <c r="K38" s="13"/>
      <c r="L38" s="13"/>
      <c r="M38" s="13"/>
      <c r="N38" s="13"/>
    </row>
    <row r="39" spans="1:14" s="6" customFormat="1" ht="15.75">
      <c r="A39" s="13"/>
      <c r="B39" s="13"/>
      <c r="D39" s="13"/>
      <c r="F39" s="13"/>
      <c r="G39" s="13"/>
      <c r="H39" s="13"/>
      <c r="I39" s="13"/>
      <c r="K39" s="13"/>
      <c r="L39" s="13"/>
      <c r="M39" s="13"/>
      <c r="N39" s="13"/>
    </row>
    <row r="40" spans="1:14" s="6" customFormat="1" ht="15.75">
      <c r="A40" s="13"/>
      <c r="B40" s="13"/>
      <c r="D40" s="13"/>
      <c r="F40" s="13"/>
      <c r="G40" s="13"/>
      <c r="H40" s="13"/>
      <c r="I40" s="13"/>
      <c r="K40" s="13"/>
      <c r="L40" s="13"/>
      <c r="M40" s="13"/>
      <c r="N40" s="13"/>
    </row>
    <row r="41" spans="1:14" s="6" customFormat="1" ht="15.75">
      <c r="A41" s="19">
        <f>A6</f>
        <v>261021272.48</v>
      </c>
      <c r="B41" s="39">
        <v>100</v>
      </c>
      <c r="C41" s="46" t="s">
        <v>3</v>
      </c>
      <c r="D41" s="19">
        <f>D6</f>
        <v>249974164.48</v>
      </c>
      <c r="E41" s="45"/>
      <c r="F41" s="19">
        <f>D41-E41</f>
        <v>249974164.48</v>
      </c>
      <c r="G41" s="39">
        <v>100</v>
      </c>
      <c r="H41" s="19">
        <f>H6+H19</f>
        <v>261021272.47999954</v>
      </c>
      <c r="I41" s="39">
        <v>100</v>
      </c>
      <c r="J41" s="47" t="s">
        <v>27</v>
      </c>
      <c r="K41" s="19">
        <f>K6+K19</f>
        <v>249974164.47999954</v>
      </c>
      <c r="L41" s="19"/>
      <c r="M41" s="19">
        <f>M6+M19</f>
        <v>249974164.47999954</v>
      </c>
      <c r="N41" s="39">
        <v>100</v>
      </c>
    </row>
    <row r="42" s="20" customFormat="1" ht="14.25"/>
    <row r="43" s="20" customFormat="1" ht="14.25"/>
    <row r="44" spans="1:7" ht="16.5">
      <c r="A44" s="6"/>
      <c r="B44" s="6"/>
      <c r="C44" s="6"/>
      <c r="D44" s="6"/>
      <c r="E44" s="6"/>
      <c r="F44" s="6"/>
      <c r="G44" s="6"/>
    </row>
  </sheetData>
  <mergeCells count="13">
    <mergeCell ref="F3:G3"/>
    <mergeCell ref="E2:G2"/>
    <mergeCell ref="A3:B3"/>
    <mergeCell ref="C3:C4"/>
    <mergeCell ref="D3:D4"/>
    <mergeCell ref="E3:E4"/>
    <mergeCell ref="H2:J2"/>
    <mergeCell ref="M2:N2"/>
    <mergeCell ref="H3:I3"/>
    <mergeCell ref="J3:J4"/>
    <mergeCell ref="K3:K4"/>
    <mergeCell ref="L3:L4"/>
    <mergeCell ref="M3:N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Q208</cp:lastModifiedBy>
  <cp:lastPrinted>2011-02-26T04:02:11Z</cp:lastPrinted>
  <dcterms:created xsi:type="dcterms:W3CDTF">1997-10-15T09:26:55Z</dcterms:created>
  <dcterms:modified xsi:type="dcterms:W3CDTF">2011-02-26T04:02:12Z</dcterms:modified>
  <cp:category/>
  <cp:version/>
  <cp:contentType/>
  <cp:contentStatus/>
</cp:coreProperties>
</file>