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  <definedName name="_xlnm.Print_Area" localSheetId="1">'資產負債表'!$A$1:$N$51</definedName>
  </definedNames>
  <calcPr fullCalcOnLoad="1"/>
</workbook>
</file>

<file path=xl/sharedStrings.xml><?xml version="1.0" encoding="utf-8"?>
<sst xmlns="http://schemas.openxmlformats.org/spreadsheetml/2006/main" count="101" uniqueCount="74">
  <si>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</si>
  <si>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</si>
  <si>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</si>
  <si>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</si>
  <si>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</si>
  <si>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</si>
  <si>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</si>
  <si>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</si>
  <si>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</si>
  <si>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</si>
  <si>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</si>
  <si>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</si>
  <si>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</si>
  <si>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</si>
  <si>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</si>
  <si>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</si>
  <si>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</si>
  <si>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</si>
  <si>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</si>
  <si>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</si>
  <si>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</si>
  <si>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</si>
  <si>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</si>
  <si>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</si>
  <si>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</si>
  <si>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什項收入</t>
    </r>
  </si>
  <si>
    <t xml:space="preserve">       </t>
  </si>
  <si>
    <t>資產負債清理查核表</t>
  </si>
  <si>
    <t>清理收入</t>
  </si>
  <si>
    <t>　預付款項</t>
  </si>
  <si>
    <t>　土地改良物</t>
  </si>
  <si>
    <t>　房屋及建築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</si>
  <si>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</si>
  <si>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</si>
  <si>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</si>
  <si>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</si>
  <si>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</si>
  <si>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</si>
  <si>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</si>
  <si>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</si>
  <si>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</si>
  <si>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</si>
  <si>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</si>
  <si>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臺灣新生報業股份有限公司清理收支查核表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</si>
  <si>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</si>
  <si>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什項費用</t>
    </r>
  </si>
  <si>
    <t>臺灣新生報業股份有限公司</t>
  </si>
  <si>
    <t>清理費用</t>
  </si>
  <si>
    <t>　投資收益</t>
  </si>
  <si>
    <t>原列決算數</t>
  </si>
  <si>
    <r>
      <t xml:space="preserve">    </t>
    </r>
    <r>
      <rPr>
        <sz val="12"/>
        <rFont val="細明體"/>
        <family val="3"/>
      </rPr>
      <t>財產交易利益</t>
    </r>
  </si>
  <si>
    <t xml:space="preserve">    單位：新臺幣元                                   （負債及業主權益部分）</t>
  </si>
  <si>
    <t>單位：新臺幣元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</si>
  <si>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</si>
  <si>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</si>
  <si>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庫藏股票</t>
  </si>
  <si>
    <t>　庫藏股票</t>
  </si>
  <si>
    <t xml:space="preserve">    流動金融資產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</si>
  <si>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</si>
  <si>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</si>
  <si>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</si>
  <si>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</si>
  <si>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長期應收款項</t>
    </r>
  </si>
  <si>
    <t>業主權益其他項目</t>
  </si>
  <si>
    <t>　未實現重估增值</t>
  </si>
  <si>
    <t xml:space="preserve">    資本公積</t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</si>
  <si>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</si>
  <si>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</si>
  <si>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t>所得稅費用</t>
  </si>
  <si>
    <t>稅前清理利益</t>
  </si>
  <si>
    <t>稅後清理利益（損失－）</t>
  </si>
  <si>
    <r>
      <t>中華民國</t>
    </r>
    <r>
      <rPr>
        <sz val="12"/>
        <rFont val="Times New Roman"/>
        <family val="1"/>
      </rPr>
      <t xml:space="preserve"> 99 </t>
    </r>
    <r>
      <rPr>
        <sz val="12"/>
        <rFont val="新細明體"/>
        <family val="1"/>
      </rPr>
      <t>年</t>
    </r>
  </si>
  <si>
    <t>保留盈餘(累積虧損－)</t>
  </si>
  <si>
    <t xml:space="preserve">    已指撥保留盈餘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</si>
</sst>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9" fillId="0" borderId="0" xfId="0" applyNumberFormat="1" applyFont="1" applyAlignment="1">
      <alignment horizontal="right" vertical="center"/>
    </xf>
    <xf numFmtId="186" fontId="20" fillId="0" borderId="0" xfId="0" applyNumberFormat="1" applyFont="1" applyAlignment="1">
      <alignment horizontal="right" vertical="center"/>
    </xf>
    <xf numFmtId="186" fontId="20" fillId="0" borderId="0" xfId="0" applyNumberFormat="1" applyFont="1" applyAlignment="1">
      <alignment horizontal="left" vertical="center"/>
    </xf>
    <xf numFmtId="186" fontId="21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186" fontId="17" fillId="0" borderId="0" xfId="0" applyNumberFormat="1" applyFont="1" applyAlignment="1">
      <alignment horizontal="left"/>
    </xf>
    <xf numFmtId="186" fontId="16" fillId="0" borderId="0" xfId="0" applyNumberFormat="1" applyFont="1" applyAlignment="1">
      <alignment/>
    </xf>
    <xf numFmtId="186" fontId="17" fillId="0" borderId="4" xfId="0" applyNumberFormat="1" applyFont="1" applyBorder="1" applyAlignment="1">
      <alignment/>
    </xf>
    <xf numFmtId="186" fontId="6" fillId="0" borderId="0" xfId="0" applyNumberFormat="1" applyFont="1" applyAlignment="1">
      <alignment horizontal="left" indent="3"/>
    </xf>
    <xf numFmtId="186" fontId="5" fillId="0" borderId="2" xfId="0" applyNumberFormat="1" applyFont="1" applyBorder="1" applyAlignment="1">
      <alignment horizontal="distributed" vertical="center"/>
    </xf>
    <xf numFmtId="186" fontId="16" fillId="0" borderId="2" xfId="0" applyNumberFormat="1" applyFont="1" applyBorder="1" applyAlignment="1">
      <alignment horizontal="distributed" vertical="center"/>
    </xf>
    <xf numFmtId="186" fontId="16" fillId="0" borderId="5" xfId="0" applyNumberFormat="1" applyFont="1" applyBorder="1" applyAlignment="1">
      <alignment horizontal="distributed" vertical="center"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center"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4" xfId="0" applyNumberFormat="1" applyFont="1" applyBorder="1" applyAlignment="1">
      <alignment/>
    </xf>
    <xf numFmtId="188" fontId="26" fillId="0" borderId="4" xfId="0" applyNumberFormat="1" applyFont="1" applyBorder="1" applyAlignment="1">
      <alignment/>
    </xf>
    <xf numFmtId="186" fontId="28" fillId="0" borderId="4" xfId="0" applyNumberFormat="1" applyFont="1" applyBorder="1" applyAlignment="1">
      <alignment horizontal="distributed"/>
    </xf>
    <xf numFmtId="186" fontId="29" fillId="0" borderId="4" xfId="0" applyNumberFormat="1" applyFont="1" applyBorder="1" applyAlignment="1">
      <alignment horizontal="center"/>
    </xf>
    <xf numFmtId="186" fontId="27" fillId="0" borderId="0" xfId="0" applyNumberFormat="1" applyFont="1" applyAlignment="1" quotePrefix="1">
      <alignment horizontal="center"/>
    </xf>
    <xf numFmtId="4" fontId="30" fillId="0" borderId="0" xfId="0" applyNumberFormat="1" applyFont="1" applyAlignment="1">
      <alignment/>
    </xf>
    <xf numFmtId="0" fontId="18" fillId="0" borderId="4" xfId="0" applyFont="1" applyBorder="1" applyAlignment="1">
      <alignment horizontal="distributed"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2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10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7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4" fillId="0" borderId="4" xfId="0" applyNumberFormat="1" applyFont="1" applyBorder="1" applyAlignment="1">
      <alignment horizontal="left" vertical="center" wrapText="1" indent="2"/>
    </xf>
    <xf numFmtId="186" fontId="5" fillId="0" borderId="1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10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 vertical="center"/>
    </xf>
    <xf numFmtId="186" fontId="5" fillId="0" borderId="5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32">
      <selection activeCell="E43" sqref="E43"/>
    </sheetView>
  </sheetViews>
  <sheetFormatPr defaultColWidth="9.00390625" defaultRowHeight="16.5"/>
  <cols>
    <col min="1" max="1" width="25.625" style="19" customWidth="1"/>
    <col min="2" max="2" width="12.00390625" style="19" customWidth="1"/>
    <col min="3" max="3" width="17.50390625" style="19" customWidth="1"/>
    <col min="4" max="4" width="11.25390625" style="19" customWidth="1"/>
    <col min="5" max="5" width="17.875" style="19" customWidth="1"/>
    <col min="6" max="16384" width="8.875" style="19" customWidth="1"/>
  </cols>
  <sheetData>
    <row r="1" spans="1:5" s="20" customFormat="1" ht="30" customHeight="1">
      <c r="A1" s="54" t="s">
        <v>43</v>
      </c>
      <c r="B1" s="55"/>
      <c r="C1" s="55"/>
      <c r="D1" s="55"/>
      <c r="E1" s="55"/>
    </row>
    <row r="2" spans="1:5" s="20" customFormat="1" ht="24.75" customHeight="1">
      <c r="A2" s="56"/>
      <c r="B2" s="56"/>
      <c r="C2" s="53"/>
      <c r="D2" s="21"/>
      <c r="E2" s="22" t="s">
        <v>52</v>
      </c>
    </row>
    <row r="3" spans="1:5" ht="20.25" customHeight="1">
      <c r="A3" s="57" t="s">
        <v>18</v>
      </c>
      <c r="B3" s="59" t="s">
        <v>19</v>
      </c>
      <c r="C3" s="60"/>
      <c r="D3" s="60"/>
      <c r="E3" s="60"/>
    </row>
    <row r="4" spans="1:5" s="23" customFormat="1" ht="21" customHeight="1">
      <c r="A4" s="58"/>
      <c r="B4" s="31" t="s">
        <v>53</v>
      </c>
      <c r="C4" s="31" t="s">
        <v>20</v>
      </c>
      <c r="D4" s="32" t="s">
        <v>21</v>
      </c>
      <c r="E4" s="33" t="s">
        <v>22</v>
      </c>
    </row>
    <row r="5" s="24" customFormat="1" ht="15.75">
      <c r="C5" s="19" t="s">
        <v>23</v>
      </c>
    </row>
    <row r="6" spans="4:5" ht="15.75">
      <c r="D6" s="24"/>
      <c r="E6" s="24"/>
    </row>
    <row r="7" spans="1:5" ht="16.5">
      <c r="A7" s="25" t="s">
        <v>28</v>
      </c>
      <c r="B7" s="24">
        <f>SUM(B9:B13)</f>
        <v>0</v>
      </c>
      <c r="C7" s="24">
        <f>SUM(C9:C13)</f>
        <v>2811277818.92</v>
      </c>
      <c r="D7" s="24"/>
      <c r="E7" s="24">
        <f>SUM(E9:E14)</f>
        <v>2811277818.92</v>
      </c>
    </row>
    <row r="8" spans="1:5" ht="15.75">
      <c r="A8" s="19" t="s">
        <v>23</v>
      </c>
      <c r="B8" s="19" t="s">
        <v>23</v>
      </c>
      <c r="C8" s="19" t="s">
        <v>23</v>
      </c>
      <c r="E8" s="19" t="s">
        <v>23</v>
      </c>
    </row>
    <row r="9" spans="1:5" ht="16.5">
      <c r="A9" s="19" t="s">
        <v>24</v>
      </c>
      <c r="B9" s="19">
        <v>0</v>
      </c>
      <c r="C9" s="19">
        <v>2193677</v>
      </c>
      <c r="E9" s="19">
        <f>C9+D9</f>
        <v>2193677</v>
      </c>
    </row>
    <row r="10" spans="1:5" ht="16.5">
      <c r="A10" s="26" t="s">
        <v>48</v>
      </c>
      <c r="B10" s="19">
        <v>0</v>
      </c>
      <c r="E10" s="19">
        <f>C10+D10</f>
        <v>0</v>
      </c>
    </row>
    <row r="11" spans="1:5" ht="16.5">
      <c r="A11" s="19" t="s">
        <v>50</v>
      </c>
      <c r="C11" s="19">
        <v>1151436169.14</v>
      </c>
      <c r="E11" s="19">
        <f>C11+D11</f>
        <v>1151436169.14</v>
      </c>
    </row>
    <row r="12" spans="1:5" ht="16.5">
      <c r="A12" s="19" t="s">
        <v>44</v>
      </c>
      <c r="B12" s="19">
        <v>0</v>
      </c>
      <c r="C12" s="19">
        <v>9307995.28</v>
      </c>
      <c r="E12" s="19">
        <f>C12+D12</f>
        <v>9307995.28</v>
      </c>
    </row>
    <row r="13" spans="1:5" ht="16.5">
      <c r="A13" s="19" t="s">
        <v>25</v>
      </c>
      <c r="C13" s="19">
        <v>1648339977.5</v>
      </c>
      <c r="E13" s="19">
        <f>C13+D13</f>
        <v>1648339977.5</v>
      </c>
    </row>
    <row r="14" spans="1:4" ht="15.75">
      <c r="A14" s="24"/>
      <c r="D14" s="24"/>
    </row>
    <row r="15" spans="1:4" ht="15.75">
      <c r="A15" s="24"/>
      <c r="D15" s="24"/>
    </row>
    <row r="16" spans="1:4" ht="15.75">
      <c r="A16" s="24"/>
      <c r="D16" s="24"/>
    </row>
    <row r="17" spans="1:5" ht="16.5">
      <c r="A17" s="25" t="s">
        <v>47</v>
      </c>
      <c r="B17" s="24">
        <f>SUM(B19:B25)</f>
        <v>0</v>
      </c>
      <c r="C17" s="24">
        <f>SUM(C19:C21)</f>
        <v>33015659.24</v>
      </c>
      <c r="D17" s="27"/>
      <c r="E17" s="24">
        <f>SUM(E19:E21)</f>
        <v>33015659.24</v>
      </c>
    </row>
    <row r="19" spans="1:5" ht="16.5">
      <c r="A19" s="19" t="s">
        <v>66</v>
      </c>
      <c r="B19" s="19">
        <v>0</v>
      </c>
      <c r="C19" s="19">
        <v>24288</v>
      </c>
      <c r="E19" s="19">
        <f aca="true" t="shared" si="0" ref="E19:E25">C19+D19</f>
        <v>24288</v>
      </c>
    </row>
    <row r="20" spans="1:5" ht="16.5">
      <c r="A20" s="19" t="s">
        <v>67</v>
      </c>
      <c r="C20" s="19">
        <v>691203.24</v>
      </c>
      <c r="E20" s="19">
        <f t="shared" si="0"/>
        <v>691203.24</v>
      </c>
    </row>
    <row r="21" spans="1:5" ht="16.5">
      <c r="A21" s="19" t="s">
        <v>45</v>
      </c>
      <c r="B21" s="19">
        <v>0</v>
      </c>
      <c r="C21" s="19">
        <v>32300168</v>
      </c>
      <c r="E21" s="19">
        <f t="shared" si="0"/>
        <v>32300168</v>
      </c>
    </row>
    <row r="22" spans="3:5" ht="15.75">
      <c r="C22" s="19">
        <v>0</v>
      </c>
      <c r="E22" s="19">
        <f t="shared" si="0"/>
        <v>0</v>
      </c>
    </row>
    <row r="23" spans="1:5" ht="16.5">
      <c r="A23" s="50" t="s">
        <v>69</v>
      </c>
      <c r="C23" s="24">
        <f>C7-C17</f>
        <v>2778262159.6800003</v>
      </c>
      <c r="D23" s="24"/>
      <c r="E23" s="24">
        <f>E7-E17</f>
        <v>2778262159.6800003</v>
      </c>
    </row>
    <row r="24" ht="16.5">
      <c r="A24" s="50"/>
    </row>
    <row r="25" spans="1:5" ht="16.5">
      <c r="A25" s="50" t="s">
        <v>68</v>
      </c>
      <c r="C25" s="24">
        <v>46809224</v>
      </c>
      <c r="D25" s="24"/>
      <c r="E25" s="24">
        <f t="shared" si="0"/>
        <v>46809224</v>
      </c>
    </row>
    <row r="41" ht="16.5">
      <c r="A41" s="28"/>
    </row>
    <row r="43" spans="1:5" s="24" customFormat="1" ht="18.75" customHeight="1">
      <c r="A43" s="51" t="s">
        <v>70</v>
      </c>
      <c r="B43" s="29">
        <f>B7-B17</f>
        <v>0</v>
      </c>
      <c r="C43" s="29">
        <f>C23-C25</f>
        <v>2731452935.6800003</v>
      </c>
      <c r="D43" s="29"/>
      <c r="E43" s="29">
        <f>E23-E25</f>
        <v>2731452935.6800003</v>
      </c>
    </row>
    <row r="45" spans="1:3" ht="17.25" customHeight="1">
      <c r="A45" s="52"/>
      <c r="B45" s="52"/>
      <c r="C45" s="53"/>
    </row>
    <row r="55" ht="15.75">
      <c r="A55" s="19" t="s">
        <v>26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SheetLayoutView="90" workbookViewId="0" topLeftCell="F22">
      <selection activeCell="J31" sqref="J31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8.375" style="2" customWidth="1"/>
    <col min="10" max="10" width="18.5039062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46</v>
      </c>
      <c r="H1" s="6" t="s">
        <v>27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73" t="s">
        <v>71</v>
      </c>
      <c r="F2" s="73"/>
      <c r="G2" s="73"/>
      <c r="H2" s="61" t="s">
        <v>54</v>
      </c>
      <c r="I2" s="62"/>
      <c r="J2" s="62"/>
      <c r="M2" s="63" t="s">
        <v>51</v>
      </c>
      <c r="N2" s="63"/>
    </row>
    <row r="3" spans="1:14" s="8" customFormat="1" ht="24.75" customHeight="1">
      <c r="A3" s="64" t="s">
        <v>15</v>
      </c>
      <c r="B3" s="65"/>
      <c r="C3" s="66" t="s">
        <v>2</v>
      </c>
      <c r="D3" s="68" t="s">
        <v>49</v>
      </c>
      <c r="E3" s="70" t="s">
        <v>14</v>
      </c>
      <c r="F3" s="72" t="s">
        <v>16</v>
      </c>
      <c r="G3" s="64"/>
      <c r="H3" s="64" t="s">
        <v>15</v>
      </c>
      <c r="I3" s="65"/>
      <c r="J3" s="66" t="s">
        <v>2</v>
      </c>
      <c r="K3" s="68" t="s">
        <v>49</v>
      </c>
      <c r="L3" s="70" t="s">
        <v>14</v>
      </c>
      <c r="M3" s="72" t="s">
        <v>16</v>
      </c>
      <c r="N3" s="64"/>
    </row>
    <row r="4" spans="1:14" s="8" customFormat="1" ht="22.5" customHeight="1">
      <c r="A4" s="9" t="s">
        <v>17</v>
      </c>
      <c r="B4" s="10" t="s">
        <v>1</v>
      </c>
      <c r="C4" s="67"/>
      <c r="D4" s="69"/>
      <c r="E4" s="71"/>
      <c r="F4" s="11" t="s">
        <v>0</v>
      </c>
      <c r="G4" s="12" t="s">
        <v>1</v>
      </c>
      <c r="H4" s="9" t="s">
        <v>17</v>
      </c>
      <c r="I4" s="10" t="s">
        <v>1</v>
      </c>
      <c r="J4" s="67"/>
      <c r="K4" s="69"/>
      <c r="L4" s="71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34">
        <f>A8+A16+A21+A28</f>
        <v>1200362967.42</v>
      </c>
      <c r="B6" s="35">
        <v>100</v>
      </c>
      <c r="C6" s="49" t="s">
        <v>4</v>
      </c>
      <c r="D6" s="34">
        <f>D8+D16+D21+D28</f>
        <v>1908569551.02</v>
      </c>
      <c r="E6" s="34"/>
      <c r="F6" s="34">
        <f>F8+F16+F21+F28</f>
        <v>1908569551.02</v>
      </c>
      <c r="G6" s="35">
        <v>100</v>
      </c>
      <c r="H6" s="34">
        <f>H8+H14+H19</f>
        <v>1858131416.02</v>
      </c>
      <c r="I6" s="34">
        <f>+H6/+H$50*100</f>
        <v>154.79746263863626</v>
      </c>
      <c r="J6" s="43" t="s">
        <v>58</v>
      </c>
      <c r="K6" s="34">
        <f>K8+K14+K19</f>
        <v>1196008.99</v>
      </c>
      <c r="L6" s="34">
        <f>L8+L14+L19</f>
        <v>0</v>
      </c>
      <c r="M6" s="34">
        <f>M8+M14+M19</f>
        <v>1196008.99</v>
      </c>
      <c r="N6" s="34">
        <f>+M6/+M$50*100</f>
        <v>0.06266520333832293</v>
      </c>
      <c r="P6" s="30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34"/>
      <c r="J7" s="17"/>
      <c r="K7" s="18"/>
      <c r="L7" s="18"/>
      <c r="M7" s="18"/>
      <c r="N7" s="34"/>
    </row>
    <row r="8" spans="1:14" s="16" customFormat="1" ht="15" customHeight="1">
      <c r="A8" s="36">
        <f>SUM(A10:A13)</f>
        <v>491084047.28</v>
      </c>
      <c r="B8" s="34">
        <f>+A8/+A$50*100</f>
        <v>40.911296050353116</v>
      </c>
      <c r="C8" s="37" t="s">
        <v>5</v>
      </c>
      <c r="D8" s="36">
        <f>SUM(D10:D13)</f>
        <v>1905421646.56</v>
      </c>
      <c r="E8" s="36"/>
      <c r="F8" s="34">
        <f>D8+E8</f>
        <v>1905421646.56</v>
      </c>
      <c r="G8" s="34">
        <f>+F8/+F$50*100</f>
        <v>99.83506472382327</v>
      </c>
      <c r="H8" s="36">
        <f>SUM(H10:H11)</f>
        <v>9394821.5</v>
      </c>
      <c r="I8" s="34">
        <f>+H8/+H$50*100</f>
        <v>0.7826650567363601</v>
      </c>
      <c r="J8" s="37" t="s">
        <v>33</v>
      </c>
      <c r="K8" s="36">
        <f>SUM(K10:K11)</f>
        <v>554688</v>
      </c>
      <c r="L8" s="36">
        <f>SUM(L10:L11)</f>
        <v>0</v>
      </c>
      <c r="M8" s="36">
        <f>SUM(M10:M11)</f>
        <v>554688</v>
      </c>
      <c r="N8" s="34">
        <f>+M8/+M$50*100</f>
        <v>0.029063022602637517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38"/>
    </row>
    <row r="10" spans="1:14" s="8" customFormat="1" ht="15" customHeight="1">
      <c r="A10" s="18">
        <v>11033078.28</v>
      </c>
      <c r="B10" s="18">
        <f>+A10/+A$50*100</f>
        <v>0.9191451735397956</v>
      </c>
      <c r="C10" s="39" t="s">
        <v>6</v>
      </c>
      <c r="D10" s="18">
        <v>1904763307.56</v>
      </c>
      <c r="E10" s="18"/>
      <c r="F10" s="18">
        <f>D10+E10</f>
        <v>1904763307.56</v>
      </c>
      <c r="G10" s="18">
        <f>+F10/+F$50*100</f>
        <v>99.8005708800098</v>
      </c>
      <c r="H10" s="18">
        <v>9394821.5</v>
      </c>
      <c r="I10" s="18">
        <f>+H10/+H$50*100</f>
        <v>0.7826650567363601</v>
      </c>
      <c r="J10" s="39" t="s">
        <v>59</v>
      </c>
      <c r="K10" s="18">
        <v>554688</v>
      </c>
      <c r="L10" s="18"/>
      <c r="M10" s="18">
        <f>K10+L10</f>
        <v>554688</v>
      </c>
      <c r="N10" s="18">
        <f>+M10/+M$50*100</f>
        <v>0.029063022602637517</v>
      </c>
    </row>
    <row r="11" spans="1:14" s="8" customFormat="1" ht="15" customHeight="1">
      <c r="A11" s="18">
        <v>474800000</v>
      </c>
      <c r="B11" s="18">
        <f>+A11/+A$50*100</f>
        <v>39.554702443087805</v>
      </c>
      <c r="C11" s="40" t="s">
        <v>57</v>
      </c>
      <c r="D11" s="18"/>
      <c r="E11" s="18"/>
      <c r="F11" s="18">
        <f>D11+E11</f>
        <v>0</v>
      </c>
      <c r="G11" s="18">
        <f>+F11/+F$50*100</f>
        <v>0</v>
      </c>
      <c r="H11" s="18"/>
      <c r="I11" s="18">
        <f>+H11/+H$50*100</f>
        <v>0</v>
      </c>
      <c r="J11" s="17" t="s">
        <v>34</v>
      </c>
      <c r="K11" s="18"/>
      <c r="L11" s="18"/>
      <c r="M11" s="18">
        <f>K11+L11</f>
        <v>0</v>
      </c>
      <c r="N11" s="18">
        <f>+M11/+M$50*100</f>
        <v>0</v>
      </c>
    </row>
    <row r="12" spans="1:14" s="8" customFormat="1" ht="15" customHeight="1">
      <c r="A12" s="18"/>
      <c r="B12" s="18">
        <f>+A12/+A$50*100</f>
        <v>0</v>
      </c>
      <c r="C12" s="39" t="s">
        <v>7</v>
      </c>
      <c r="D12" s="18"/>
      <c r="E12" s="18"/>
      <c r="F12" s="18">
        <f>D12+E12</f>
        <v>0</v>
      </c>
      <c r="G12" s="18">
        <f>+F12/+F$50*100</f>
        <v>0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5250969</v>
      </c>
      <c r="B13" s="18">
        <f>+A13/+A$50*100</f>
        <v>0.43744843372552294</v>
      </c>
      <c r="C13" s="40" t="s">
        <v>29</v>
      </c>
      <c r="D13" s="18">
        <v>658339</v>
      </c>
      <c r="E13" s="18"/>
      <c r="F13" s="18">
        <f>D13+E13</f>
        <v>658339</v>
      </c>
      <c r="G13" s="18">
        <f>+F13/+F$50*100</f>
        <v>0.0344938438134551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34">
        <f>H16</f>
        <v>201147858.52</v>
      </c>
      <c r="I14" s="34">
        <f>+H14/+H$50*100</f>
        <v>16.757252929281645</v>
      </c>
      <c r="J14" s="41" t="s">
        <v>35</v>
      </c>
      <c r="K14" s="34">
        <f>K16</f>
        <v>599125.99</v>
      </c>
      <c r="L14" s="34">
        <f>L16</f>
        <v>0</v>
      </c>
      <c r="M14" s="34">
        <f>M16</f>
        <v>599125.99</v>
      </c>
      <c r="N14" s="34">
        <f>+M14/+M$50*100</f>
        <v>0.03139136269253631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36">
        <f>SUM(A18:A18)</f>
        <v>18452</v>
      </c>
      <c r="B16" s="34"/>
      <c r="C16" s="42" t="s">
        <v>60</v>
      </c>
      <c r="D16" s="36">
        <f>SUM(D18:D18)</f>
        <v>0</v>
      </c>
      <c r="E16" s="36"/>
      <c r="F16" s="36">
        <f>SUM(F18:F18)</f>
        <v>0</v>
      </c>
      <c r="G16" s="34"/>
      <c r="H16" s="18">
        <v>201147858.52</v>
      </c>
      <c r="I16" s="18">
        <f>+H16/+H$50*100</f>
        <v>16.757252929281645</v>
      </c>
      <c r="J16" s="17" t="s">
        <v>61</v>
      </c>
      <c r="K16" s="18">
        <v>599125.99</v>
      </c>
      <c r="L16" s="18"/>
      <c r="M16" s="18">
        <f>K16+L16</f>
        <v>599125.99</v>
      </c>
      <c r="N16" s="18">
        <f>+M16/+M$50*100</f>
        <v>0.03139136269253631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>
        <v>18452</v>
      </c>
      <c r="B18" s="18"/>
      <c r="C18" s="18" t="s">
        <v>62</v>
      </c>
      <c r="D18" s="18"/>
      <c r="E18" s="18"/>
      <c r="F18" s="18">
        <f>D18+E18</f>
        <v>0</v>
      </c>
      <c r="G18" s="18"/>
      <c r="H18" s="18" t="s">
        <v>8</v>
      </c>
      <c r="I18" s="18"/>
      <c r="J18" s="40" t="s">
        <v>8</v>
      </c>
      <c r="K18" s="18"/>
      <c r="L18" s="18"/>
      <c r="M18" s="18" t="s">
        <v>8</v>
      </c>
      <c r="N18" s="18"/>
    </row>
    <row r="19" spans="8:14" s="8" customFormat="1" ht="15" customHeight="1">
      <c r="H19" s="36">
        <f>H21+H22</f>
        <v>1647588736</v>
      </c>
      <c r="I19" s="34">
        <f>+H19/+H$50*100</f>
        <v>137.25754465261824</v>
      </c>
      <c r="J19" s="42" t="s">
        <v>36</v>
      </c>
      <c r="K19" s="36">
        <f>K21+K22</f>
        <v>42195</v>
      </c>
      <c r="L19" s="36">
        <f>L21+L22</f>
        <v>0</v>
      </c>
      <c r="M19" s="36">
        <f>M21+M22</f>
        <v>42195</v>
      </c>
      <c r="N19" s="34"/>
    </row>
    <row r="20" spans="1:14" s="8" customFormat="1" ht="15" customHeight="1">
      <c r="A20" s="18" t="s">
        <v>12</v>
      </c>
      <c r="B20" s="18"/>
      <c r="C20" s="40" t="s">
        <v>8</v>
      </c>
      <c r="D20" s="18" t="s">
        <v>12</v>
      </c>
      <c r="E20" s="18"/>
      <c r="F20" s="18" t="s">
        <v>8</v>
      </c>
      <c r="G20" s="18"/>
      <c r="H20" s="36"/>
      <c r="I20" s="34"/>
      <c r="J20" s="42"/>
      <c r="K20" s="36"/>
      <c r="L20" s="36"/>
      <c r="M20" s="34"/>
      <c r="N20" s="34"/>
    </row>
    <row r="21" spans="1:14" s="8" customFormat="1" ht="15" customHeight="1">
      <c r="A21" s="36">
        <f>SUM(A23:A27)</f>
        <v>709243329.14</v>
      </c>
      <c r="B21" s="34">
        <f>+A21/+A$50*100</f>
        <v>59.0857389298182</v>
      </c>
      <c r="C21" s="42" t="s">
        <v>9</v>
      </c>
      <c r="D21" s="36">
        <f>SUM(D23:D27)</f>
        <v>1808124.46</v>
      </c>
      <c r="E21" s="36"/>
      <c r="F21" s="34">
        <f>SUM(F23:F27)</f>
        <v>1808124.46</v>
      </c>
      <c r="G21" s="34">
        <f>+F21/+F$50*100</f>
        <v>0.09473715322733096</v>
      </c>
      <c r="H21" s="18">
        <v>1647588736</v>
      </c>
      <c r="I21" s="18">
        <f>+H21/+H$50*100</f>
        <v>137.25754465261824</v>
      </c>
      <c r="J21" s="17" t="s">
        <v>37</v>
      </c>
      <c r="K21" s="18">
        <v>42195</v>
      </c>
      <c r="L21" s="18"/>
      <c r="M21" s="18">
        <f>K21+L21</f>
        <v>42195</v>
      </c>
      <c r="N21" s="18"/>
    </row>
    <row r="22" spans="1:14" s="8" customFormat="1" ht="15" customHeight="1">
      <c r="A22" s="18"/>
      <c r="B22" s="18"/>
      <c r="C22" s="17"/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>
        <v>574991842.75</v>
      </c>
      <c r="B23" s="18">
        <f>+A23/+A$50*100</f>
        <v>47.901497993216054</v>
      </c>
      <c r="C23" s="17" t="s">
        <v>10</v>
      </c>
      <c r="D23" s="18">
        <v>1627945.38</v>
      </c>
      <c r="E23" s="18"/>
      <c r="F23" s="18">
        <f>D23+E23</f>
        <v>1627945.38</v>
      </c>
      <c r="G23" s="18">
        <f>+F23/+F$50*100</f>
        <v>0.08529662328155525</v>
      </c>
      <c r="H23" s="18" t="s">
        <v>12</v>
      </c>
      <c r="I23" s="18"/>
      <c r="J23" s="40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/>
      <c r="B24" s="18"/>
      <c r="C24" s="17" t="s">
        <v>30</v>
      </c>
      <c r="D24" s="18"/>
      <c r="E24" s="18"/>
      <c r="F24" s="18">
        <f>D24+E24</f>
        <v>0</v>
      </c>
      <c r="G24" s="18"/>
      <c r="H24" s="34">
        <f>+H26+H31+H36+H40</f>
        <v>-657768448.5999999</v>
      </c>
      <c r="I24" s="34">
        <f>+H24/+H$50*100</f>
        <v>-54.79746263863624</v>
      </c>
      <c r="J24" s="43" t="s">
        <v>38</v>
      </c>
      <c r="K24" s="34">
        <f>+K26+K31+K36+K40</f>
        <v>1907373542.03</v>
      </c>
      <c r="L24" s="34">
        <f>+L26+L31+L36+L40</f>
        <v>0</v>
      </c>
      <c r="M24" s="34">
        <f>+M26+M31+M36+M40</f>
        <v>1907373542.03</v>
      </c>
      <c r="N24" s="34">
        <f>+M24/+M$50*100</f>
        <v>99.93733479666169</v>
      </c>
    </row>
    <row r="25" spans="1:14" s="8" customFormat="1" ht="15" customHeight="1">
      <c r="A25" s="18">
        <v>134251486.39</v>
      </c>
      <c r="B25" s="18">
        <f>+A25/+A$50*100</f>
        <v>11.184240936602151</v>
      </c>
      <c r="C25" s="17" t="s">
        <v>31</v>
      </c>
      <c r="D25" s="18">
        <v>180179.08</v>
      </c>
      <c r="E25" s="18"/>
      <c r="F25" s="18">
        <f>D25+E25</f>
        <v>180179.08</v>
      </c>
      <c r="G25" s="18">
        <f>+F25/+F$50*100</f>
        <v>0.009440529945775702</v>
      </c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0</v>
      </c>
      <c r="B26" s="18">
        <f>+A26/+A$50*100</f>
        <v>0</v>
      </c>
      <c r="C26" s="40"/>
      <c r="D26" s="18">
        <v>0</v>
      </c>
      <c r="E26" s="18"/>
      <c r="F26" s="18">
        <f>D26+E26</f>
        <v>0</v>
      </c>
      <c r="G26" s="18">
        <f>+F26/+F$50*100</f>
        <v>0</v>
      </c>
      <c r="H26" s="36">
        <f>SUM(H28:H30)</f>
        <v>1550916273</v>
      </c>
      <c r="I26" s="34">
        <f>+H26/+H$50*100</f>
        <v>129.20394206541224</v>
      </c>
      <c r="J26" s="41" t="s">
        <v>39</v>
      </c>
      <c r="K26" s="36">
        <f>SUM(K28:K30)</f>
        <v>1550916273</v>
      </c>
      <c r="L26" s="36">
        <f>SUM(L28:L30)</f>
        <v>0</v>
      </c>
      <c r="M26" s="36">
        <f>SUM(M28:M30)</f>
        <v>1550916273</v>
      </c>
      <c r="N26" s="34">
        <f>+M26/+M$50*100</f>
        <v>81.2606631061017</v>
      </c>
    </row>
    <row r="27" spans="1:14" s="16" customFormat="1" ht="15" customHeight="1">
      <c r="A27" s="18">
        <v>0</v>
      </c>
      <c r="B27" s="18">
        <f>+A27/+A$50*100</f>
        <v>0</v>
      </c>
      <c r="C27" s="40"/>
      <c r="D27" s="18">
        <v>0</v>
      </c>
      <c r="E27" s="18"/>
      <c r="F27" s="18">
        <f>D27+E27</f>
        <v>0</v>
      </c>
      <c r="G27" s="18">
        <f>+F27/+F$50*100</f>
        <v>0</v>
      </c>
      <c r="H27" s="44"/>
      <c r="I27" s="18"/>
      <c r="J27" s="17"/>
      <c r="K27" s="44"/>
      <c r="L27" s="18"/>
      <c r="M27" s="44"/>
      <c r="N27" s="18"/>
    </row>
    <row r="28" spans="1:14" s="8" customFormat="1" ht="15" customHeight="1">
      <c r="A28" s="36">
        <f>SUM(A31)</f>
        <v>17139</v>
      </c>
      <c r="B28" s="34"/>
      <c r="C28" s="37" t="s">
        <v>11</v>
      </c>
      <c r="D28" s="36">
        <f>SUM(D31)</f>
        <v>1339780</v>
      </c>
      <c r="E28" s="36"/>
      <c r="F28" s="34">
        <f>F31</f>
        <v>1339780</v>
      </c>
      <c r="G28" s="34">
        <f>+F28/+F$50*100</f>
        <v>0.07019812294940884</v>
      </c>
      <c r="H28" s="18">
        <v>1545600000</v>
      </c>
      <c r="I28" s="18">
        <f>+H28/+H$50*100</f>
        <v>128.76105327724622</v>
      </c>
      <c r="J28" s="17" t="s">
        <v>40</v>
      </c>
      <c r="K28" s="18">
        <v>1545600000</v>
      </c>
      <c r="L28" s="18"/>
      <c r="M28" s="18">
        <f>K28+L28</f>
        <v>1545600000</v>
      </c>
      <c r="N28" s="18">
        <f>+M28/+M$50*100</f>
        <v>80.98211559405748</v>
      </c>
    </row>
    <row r="29" spans="1:14" s="8" customFormat="1" ht="15" customHeight="1">
      <c r="A29" s="36"/>
      <c r="B29" s="34"/>
      <c r="C29" s="37"/>
      <c r="D29" s="36"/>
      <c r="E29" s="36"/>
      <c r="F29" s="34"/>
      <c r="G29" s="34"/>
      <c r="H29" s="18">
        <v>5316273</v>
      </c>
      <c r="I29" s="18">
        <f>+H29/+H$50*100</f>
        <v>0.44288878816601035</v>
      </c>
      <c r="J29" s="17" t="s">
        <v>65</v>
      </c>
      <c r="K29" s="18">
        <v>5316273</v>
      </c>
      <c r="L29" s="18"/>
      <c r="M29" s="18">
        <f>K29+L29</f>
        <v>5316273</v>
      </c>
      <c r="N29" s="18">
        <f>+M29/+M$50*100</f>
        <v>0.2785475120442331</v>
      </c>
    </row>
    <row r="30" spans="1:14" s="8" customFormat="1" ht="15" customHeight="1">
      <c r="A30" s="18" t="s">
        <v>8</v>
      </c>
      <c r="B30" s="18"/>
      <c r="C30" s="17" t="s">
        <v>8</v>
      </c>
      <c r="D30" s="18" t="s">
        <v>8</v>
      </c>
      <c r="E30" s="18"/>
      <c r="F30" s="18"/>
      <c r="G30" s="18"/>
      <c r="H30" s="18"/>
      <c r="I30" s="18"/>
      <c r="J30" s="17"/>
      <c r="K30" s="18">
        <v>0</v>
      </c>
      <c r="L30" s="18"/>
      <c r="M30" s="18">
        <f>K30+L30</f>
        <v>0</v>
      </c>
      <c r="N30" s="18">
        <f>+M30/+M$50*100</f>
        <v>0</v>
      </c>
    </row>
    <row r="31" spans="1:14" s="8" customFormat="1" ht="15" customHeight="1">
      <c r="A31" s="18">
        <v>17139</v>
      </c>
      <c r="B31" s="18"/>
      <c r="C31" s="39" t="s">
        <v>32</v>
      </c>
      <c r="D31" s="18">
        <v>1339780</v>
      </c>
      <c r="E31" s="18"/>
      <c r="F31" s="18">
        <f>D31+E31</f>
        <v>1339780</v>
      </c>
      <c r="G31" s="18">
        <f>+F31/+F$50*100</f>
        <v>0.07019812294940884</v>
      </c>
      <c r="H31" s="34">
        <f>H33+H34</f>
        <v>-2355742358.79</v>
      </c>
      <c r="I31" s="34">
        <f>+H31/+H$50*100</f>
        <v>-196.2525021788463</v>
      </c>
      <c r="J31" s="41" t="s">
        <v>72</v>
      </c>
      <c r="K31" s="34">
        <f>K33+K34</f>
        <v>375710576.89</v>
      </c>
      <c r="L31" s="34">
        <f>L33+L34</f>
        <v>0</v>
      </c>
      <c r="M31" s="34">
        <f>M33+M34</f>
        <v>375710576.89</v>
      </c>
      <c r="N31" s="34">
        <f>+M31/+M$50*100</f>
        <v>19.68545378339544</v>
      </c>
    </row>
    <row r="32" spans="8:14" s="8" customFormat="1" ht="15" customHeight="1">
      <c r="H32" s="18"/>
      <c r="I32" s="18"/>
      <c r="J32" s="40"/>
      <c r="K32" s="18"/>
      <c r="L32" s="18"/>
      <c r="M32" s="18"/>
      <c r="N32" s="18"/>
    </row>
    <row r="33" spans="8:14" s="8" customFormat="1" ht="15" customHeight="1">
      <c r="H33" s="18"/>
      <c r="I33" s="18">
        <f>+H33/+H$50*100</f>
        <v>0</v>
      </c>
      <c r="J33" s="40" t="s">
        <v>73</v>
      </c>
      <c r="K33" s="18">
        <v>375710576.89</v>
      </c>
      <c r="L33" s="18"/>
      <c r="M33" s="18">
        <f>K33+L33</f>
        <v>375710576.89</v>
      </c>
      <c r="N33" s="18">
        <f>+M33/+M$50*100</f>
        <v>19.68545378339544</v>
      </c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8">
        <v>-2355742358.79</v>
      </c>
      <c r="I34" s="18">
        <f>+H34/+H$50*100</f>
        <v>-196.2525021788463</v>
      </c>
      <c r="J34" s="40" t="s">
        <v>41</v>
      </c>
      <c r="K34" s="18"/>
      <c r="L34" s="18"/>
      <c r="M34" s="18">
        <f>K34+L34</f>
        <v>0</v>
      </c>
      <c r="N34" s="18">
        <f>+M34/+M$50*100</f>
        <v>0</v>
      </c>
    </row>
    <row r="35" spans="1:14" s="8" customFormat="1" ht="15" customHeight="1">
      <c r="A35" s="18">
        <v>0</v>
      </c>
      <c r="B35" s="18">
        <f>+A35/+A$50*100</f>
        <v>0</v>
      </c>
      <c r="C35" s="17"/>
      <c r="D35" s="18"/>
      <c r="E35" s="18"/>
      <c r="F35" s="18">
        <f>D35-E35</f>
        <v>0</v>
      </c>
      <c r="G35" s="18">
        <f>+F35/+F$50*100</f>
        <v>0</v>
      </c>
      <c r="H35" s="18"/>
      <c r="I35" s="18"/>
      <c r="J35" s="40"/>
      <c r="K35" s="18"/>
      <c r="L35" s="18"/>
      <c r="M35" s="18"/>
      <c r="N35" s="18"/>
    </row>
    <row r="36" spans="1:14" s="8" customFormat="1" ht="15" customHeight="1">
      <c r="A36" s="18"/>
      <c r="B36" s="18"/>
      <c r="C36" s="40"/>
      <c r="D36" s="18"/>
      <c r="E36" s="18"/>
      <c r="F36" s="18"/>
      <c r="G36" s="18"/>
      <c r="H36" s="34">
        <f>H38</f>
        <v>166682637.19</v>
      </c>
      <c r="I36" s="34">
        <f>+H36/+H$50*100</f>
        <v>13.88601962190314</v>
      </c>
      <c r="J36" s="42" t="s">
        <v>63</v>
      </c>
      <c r="K36" s="34">
        <f>K38</f>
        <v>371692.14</v>
      </c>
      <c r="L36" s="34">
        <f>L38</f>
        <v>0</v>
      </c>
      <c r="M36" s="34">
        <f>M38</f>
        <v>371692.14</v>
      </c>
      <c r="N36" s="34">
        <f>+M36/+M$50*100</f>
        <v>0.01947490673323149</v>
      </c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/>
      <c r="I37" s="18"/>
      <c r="J37" s="40"/>
      <c r="K37" s="18"/>
      <c r="L37" s="18"/>
      <c r="M37" s="18"/>
      <c r="N37" s="18"/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>
        <v>166682637.19</v>
      </c>
      <c r="I38" s="18">
        <f>+H38/+H$50*100</f>
        <v>13.88601962190314</v>
      </c>
      <c r="J38" s="40" t="s">
        <v>64</v>
      </c>
      <c r="K38" s="18">
        <v>371692.14</v>
      </c>
      <c r="L38" s="18"/>
      <c r="M38" s="18">
        <f>K38+L38</f>
        <v>371692.14</v>
      </c>
      <c r="N38" s="18">
        <f>+M38/+M$50*100</f>
        <v>0.01947490673323149</v>
      </c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18"/>
      <c r="I39" s="18"/>
      <c r="J39" s="40"/>
      <c r="K39" s="18"/>
      <c r="L39" s="18"/>
      <c r="M39" s="18"/>
      <c r="N39" s="18"/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41">
        <f>H42</f>
        <v>-19625000</v>
      </c>
      <c r="I40" s="34">
        <f>+H40/+H$50*100</f>
        <v>-1.6349221471053035</v>
      </c>
      <c r="J40" s="41" t="s">
        <v>55</v>
      </c>
      <c r="K40" s="41">
        <f>K42</f>
        <v>-19625000</v>
      </c>
      <c r="L40" s="41">
        <f>L42</f>
        <v>0</v>
      </c>
      <c r="M40" s="41">
        <f>M42</f>
        <v>-19625000</v>
      </c>
      <c r="N40" s="34">
        <f>+M40/+M$50*100</f>
        <v>-1.028256999568697</v>
      </c>
    </row>
    <row r="41" spans="1:14" s="8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8" customFormat="1" ht="15" customHeight="1">
      <c r="A42" s="17"/>
      <c r="B42" s="17"/>
      <c r="C42" s="17"/>
      <c r="D42" s="17"/>
      <c r="E42" s="17"/>
      <c r="F42" s="17"/>
      <c r="G42" s="17"/>
      <c r="H42" s="18">
        <v>-19625000</v>
      </c>
      <c r="I42" s="18">
        <f>+H42/+H$50*100</f>
        <v>-1.6349221471053035</v>
      </c>
      <c r="J42" s="17" t="s">
        <v>56</v>
      </c>
      <c r="K42" s="18">
        <v>-19625000</v>
      </c>
      <c r="L42" s="18"/>
      <c r="M42" s="18">
        <f>K42+L42</f>
        <v>-19625000</v>
      </c>
      <c r="N42" s="18">
        <f>+M42/+M$50*100</f>
        <v>-1.028256999568697</v>
      </c>
    </row>
    <row r="43" spans="1:7" s="8" customFormat="1" ht="15" customHeight="1">
      <c r="A43" s="17"/>
      <c r="B43" s="17"/>
      <c r="C43" s="17"/>
      <c r="D43" s="17"/>
      <c r="E43" s="17"/>
      <c r="F43" s="17"/>
      <c r="G43" s="17"/>
    </row>
    <row r="44" spans="1:7" s="8" customFormat="1" ht="15" customHeight="1">
      <c r="A44" s="17"/>
      <c r="B44" s="17"/>
      <c r="C44" s="17"/>
      <c r="D44" s="17"/>
      <c r="E44" s="17"/>
      <c r="F44" s="17"/>
      <c r="G44" s="17"/>
    </row>
    <row r="45" spans="1:7" s="8" customFormat="1" ht="15" customHeight="1">
      <c r="A45" s="17"/>
      <c r="B45" s="17"/>
      <c r="C45" s="17"/>
      <c r="D45" s="17"/>
      <c r="E45" s="17"/>
      <c r="F45" s="17"/>
      <c r="G45" s="17"/>
    </row>
    <row r="46" spans="1:7" s="8" customFormat="1" ht="15" customHeight="1">
      <c r="A46" s="18"/>
      <c r="B46" s="18"/>
      <c r="C46" s="17"/>
      <c r="D46" s="18"/>
      <c r="E46" s="18"/>
      <c r="F46" s="18"/>
      <c r="G46" s="18"/>
    </row>
    <row r="47" spans="1:14" s="8" customFormat="1" ht="15" customHeight="1">
      <c r="A47" s="18"/>
      <c r="B47" s="18"/>
      <c r="C47" s="17"/>
      <c r="D47" s="18"/>
      <c r="E47" s="18"/>
      <c r="F47" s="18"/>
      <c r="G47" s="18"/>
      <c r="H47" s="18"/>
      <c r="I47" s="18"/>
      <c r="J47" s="17"/>
      <c r="K47" s="18"/>
      <c r="L47" s="18"/>
      <c r="M47" s="18"/>
      <c r="N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18"/>
      <c r="B49" s="18"/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</row>
    <row r="50" spans="1:14" s="8" customFormat="1" ht="15" customHeight="1">
      <c r="A50" s="45">
        <f>A6</f>
        <v>1200362967.42</v>
      </c>
      <c r="B50" s="46">
        <v>100</v>
      </c>
      <c r="C50" s="47" t="s">
        <v>3</v>
      </c>
      <c r="D50" s="45">
        <f>D6</f>
        <v>1908569551.02</v>
      </c>
      <c r="E50" s="45"/>
      <c r="F50" s="45">
        <f>D50-E50</f>
        <v>1908569551.02</v>
      </c>
      <c r="G50" s="46">
        <v>100</v>
      </c>
      <c r="H50" s="45">
        <f>H6+H24</f>
        <v>1200362967.42</v>
      </c>
      <c r="I50" s="46">
        <v>100</v>
      </c>
      <c r="J50" s="48" t="s">
        <v>42</v>
      </c>
      <c r="K50" s="45">
        <f>K6+K24</f>
        <v>1908569551.02</v>
      </c>
      <c r="L50" s="45">
        <f>L6+L24</f>
        <v>0</v>
      </c>
      <c r="M50" s="45">
        <f>M6+M24</f>
        <v>1908569551.02</v>
      </c>
      <c r="N50" s="46">
        <v>100</v>
      </c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s="8" customFormat="1" ht="15.75">
      <c r="B53" s="15"/>
      <c r="C53" s="15"/>
      <c r="D53" s="15"/>
      <c r="E53" s="15"/>
      <c r="F53" s="15"/>
      <c r="G53" s="15"/>
      <c r="H53" s="19"/>
      <c r="I53" s="19"/>
      <c r="J53" s="19"/>
      <c r="K53" s="19"/>
      <c r="L53" s="19"/>
      <c r="M53" s="19"/>
      <c r="N53" s="19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8" customFormat="1" ht="16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9" customFormat="1" ht="16.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Q208</cp:lastModifiedBy>
  <cp:lastPrinted>2011-04-18T08:01:03Z</cp:lastPrinted>
  <dcterms:created xsi:type="dcterms:W3CDTF">1997-10-15T09:26:55Z</dcterms:created>
  <dcterms:modified xsi:type="dcterms:W3CDTF">2011-04-18T08:01:04Z</dcterms:modified>
  <cp:category/>
  <cp:version/>
  <cp:contentType/>
  <cp:contentStatus/>
</cp:coreProperties>
</file>