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95" activeTab="0"/>
  </bookViews>
  <sheets>
    <sheet name="歲出用途別" sheetId="1" r:id="rId1"/>
  </sheets>
  <definedNames>
    <definedName name="_xlnm.Print_Area" localSheetId="0">'歲出用途別'!$A$1:$N$109</definedName>
    <definedName name="_xlnm.Print_Titles" localSheetId="0">'歲出用途別'!$1:$6</definedName>
  </definedNames>
  <calcPr fullCalcOnLoad="1"/>
</workbook>
</file>

<file path=xl/sharedStrings.xml><?xml version="1.0" encoding="utf-8"?>
<sst xmlns="http://schemas.openxmlformats.org/spreadsheetml/2006/main" count="114" uniqueCount="93">
  <si>
    <t>款</t>
  </si>
  <si>
    <t>項</t>
  </si>
  <si>
    <t>目</t>
  </si>
  <si>
    <t>節</t>
  </si>
  <si>
    <t>交通支出</t>
  </si>
  <si>
    <t>環境保護支出</t>
  </si>
  <si>
    <t>中央</t>
  </si>
  <si>
    <t>政府</t>
  </si>
  <si>
    <t>中華民國</t>
  </si>
  <si>
    <t>單位：新臺幣元</t>
  </si>
  <si>
    <t>科　　　　　　　　目</t>
  </si>
  <si>
    <t>經常支出</t>
  </si>
  <si>
    <r>
      <t>資本支出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　　　　</t>
    </r>
  </si>
  <si>
    <r>
      <t>合</t>
    </r>
    <r>
      <rPr>
        <sz val="12"/>
        <rFont val="Times New Roman"/>
        <family val="1"/>
      </rPr>
      <t xml:space="preserve">             </t>
    </r>
    <r>
      <rPr>
        <sz val="12"/>
        <rFont val="新細明體"/>
        <family val="1"/>
      </rPr>
      <t>計</t>
    </r>
  </si>
  <si>
    <r>
      <t xml:space="preserve"> </t>
    </r>
    <r>
      <rPr>
        <sz val="12"/>
        <rFont val="新細明體"/>
        <family val="1"/>
      </rPr>
      <t>名　　　　稱</t>
    </r>
  </si>
  <si>
    <t>人事費</t>
  </si>
  <si>
    <t>業務費</t>
  </si>
  <si>
    <t>獎補助費</t>
  </si>
  <si>
    <t>設備及投資</t>
  </si>
  <si>
    <r>
      <t>小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　　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</si>
  <si>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t>各機關歲出用途</t>
  </si>
  <si>
    <t>別決算分析表</t>
  </si>
  <si>
    <t>小            計</t>
  </si>
  <si>
    <t>共建設特別決算</t>
  </si>
  <si>
    <t>振興經濟擴大公</t>
  </si>
  <si>
    <t>合          計</t>
  </si>
  <si>
    <t>行政院主管</t>
  </si>
  <si>
    <t>原住民族委員會</t>
  </si>
  <si>
    <t>民政支出</t>
  </si>
  <si>
    <t>原住民族基礎建設</t>
  </si>
  <si>
    <t>體育委員會</t>
  </si>
  <si>
    <t>文化支出</t>
  </si>
  <si>
    <t>自行車道路網建置</t>
  </si>
  <si>
    <t>優質生活設施</t>
  </si>
  <si>
    <t>內政部主管</t>
  </si>
  <si>
    <t>內政部</t>
  </si>
  <si>
    <t>戶政業務</t>
  </si>
  <si>
    <t>國家資通訊應用建設</t>
  </si>
  <si>
    <t>營建署及所屬</t>
  </si>
  <si>
    <t>工業支出</t>
  </si>
  <si>
    <t>營建業務</t>
  </si>
  <si>
    <t>都市及工業區更新</t>
  </si>
  <si>
    <t>交通支出</t>
  </si>
  <si>
    <t>道路建設及養護</t>
  </si>
  <si>
    <t>下水道建設</t>
  </si>
  <si>
    <t>污水下水道</t>
  </si>
  <si>
    <t>雨水下水道</t>
  </si>
  <si>
    <t>教育部主管</t>
  </si>
  <si>
    <t>教育部</t>
  </si>
  <si>
    <t>教育支出</t>
  </si>
  <si>
    <t>老舊校舍補強整建</t>
  </si>
  <si>
    <t>就學安全網</t>
  </si>
  <si>
    <t>培育優質人力促進就業</t>
  </si>
  <si>
    <t>經濟部主管</t>
  </si>
  <si>
    <t>其他經濟服務支出</t>
  </si>
  <si>
    <t>工業局</t>
  </si>
  <si>
    <t>水利署及所屬</t>
  </si>
  <si>
    <t>農業支出</t>
  </si>
  <si>
    <t>山坡地及地層下陷地區防災</t>
  </si>
  <si>
    <t>自來水穩定供水及河川環境營造</t>
  </si>
  <si>
    <t>農村再生</t>
  </si>
  <si>
    <t>能源局</t>
  </si>
  <si>
    <t>交通部主管</t>
  </si>
  <si>
    <t>交通部</t>
  </si>
  <si>
    <t>營業基金－臺灣鐵路管理局</t>
  </si>
  <si>
    <t>臺鐵安全提昇及支線改善</t>
  </si>
  <si>
    <t>營業基金—高雄港務局</t>
  </si>
  <si>
    <t>離島海運設施</t>
  </si>
  <si>
    <t>高快速公路健全路網</t>
  </si>
  <si>
    <t>鐵公路重要交通工程</t>
  </si>
  <si>
    <t>東部鐵路服務效能提昇</t>
  </si>
  <si>
    <t>北中南都市鐵路立體化及捷運化</t>
  </si>
  <si>
    <t>都會區捷運</t>
  </si>
  <si>
    <t>國際航空城</t>
  </si>
  <si>
    <t>金馬交通建設</t>
  </si>
  <si>
    <t>公路總局及所屬</t>
  </si>
  <si>
    <t>公路建設及改善計畫</t>
  </si>
  <si>
    <t>省道橋梁及危險路段防災</t>
  </si>
  <si>
    <t>科學支出</t>
  </si>
  <si>
    <t>農業委員會主管</t>
  </si>
  <si>
    <t>農業委員會</t>
  </si>
  <si>
    <t>林務局</t>
  </si>
  <si>
    <t>水土保持局</t>
  </si>
  <si>
    <t>漁業署及所屬</t>
  </si>
  <si>
    <t>海岸新生</t>
  </si>
  <si>
    <t>衛生署主管</t>
  </si>
  <si>
    <t>衛生署</t>
  </si>
  <si>
    <t>山坡地及地層下陷地區防災</t>
  </si>
  <si>
    <t>都市及工業區更新</t>
  </si>
  <si>
    <t>100年度</t>
  </si>
  <si>
    <t>自來水穩定供水及河川環境營造</t>
  </si>
  <si>
    <t>自來水穩定供水及河川環境營造</t>
  </si>
  <si>
    <t>加速辦理智慧醫療照護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</si>
</sst>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#,##0.00;[Red]\-#,##0.00;&quot;…&quot;"/>
    <numFmt numFmtId="186" formatCode="#,##0.00\ ;[Red]\-#,##0.00\ ;&quot;… &quot;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_);[Red]\(#,##0\)"/>
    <numFmt numFmtId="192" formatCode="#,##0_ "/>
    <numFmt numFmtId="193" formatCode="_-\ #,##0.00_-;\-* #,##0.00_-;_-* &quot;-&quot;??_-;_-@_-"/>
    <numFmt numFmtId="194" formatCode="_-#,##0.00_-;\-* #,##0.00_-;_-* &quot;-&quot;??_-;_-@_-"/>
    <numFmt numFmtId="195" formatCode="_-* #,##0.00_-;\-* #,##0.00_-;_-* &quot;-&quot;_-;_-@_-"/>
    <numFmt numFmtId="196" formatCode="0.00_ "/>
    <numFmt numFmtId="197" formatCode="#,##0.00_ ;[Red]\-#,##0.00\ "/>
    <numFmt numFmtId="198" formatCode="#,##0.0_ "/>
    <numFmt numFmtId="199" formatCode="#,##0.0\ ;[Red]\-#,##0.0\ ;&quot;… &quot;"/>
    <numFmt numFmtId="200" formatCode="#,##0\ ;[Red]\-#,##0\ ;&quot;… &quot;"/>
    <numFmt numFmtId="201" formatCode="#,##0.00_);[Red]\(#,##0.00\)"/>
  </numFmts>
  <fonts count="2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b/>
      <u val="single"/>
      <sz val="18"/>
      <name val="新細明體"/>
      <family val="1"/>
    </font>
    <font>
      <b/>
      <u val="single"/>
      <sz val="14"/>
      <name val="Times New Roman"/>
      <family val="1"/>
    </font>
    <font>
      <u val="single"/>
      <sz val="12"/>
      <name val="Times New Roman"/>
      <family val="1"/>
    </font>
    <font>
      <b/>
      <u val="single"/>
      <sz val="18"/>
      <name val="Times New Roman"/>
      <family val="1"/>
    </font>
    <font>
      <b/>
      <u val="single"/>
      <sz val="15"/>
      <name val="Times New Roman"/>
      <family val="1"/>
    </font>
    <font>
      <u val="single"/>
      <sz val="15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name val="細明體"/>
      <family val="3"/>
    </font>
    <font>
      <b/>
      <sz val="14"/>
      <name val="標楷體"/>
      <family val="4"/>
    </font>
    <font>
      <b/>
      <sz val="10"/>
      <name val="Times New Roman"/>
      <family val="1"/>
    </font>
    <font>
      <b/>
      <sz val="12"/>
      <name val="新細明體"/>
      <family val="1"/>
    </font>
    <font>
      <sz val="9"/>
      <name val="新細明體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center" vertical="top"/>
    </xf>
    <xf numFmtId="0" fontId="9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 quotePrefix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0" fontId="17" fillId="0" borderId="0" xfId="0" applyFont="1" applyAlignment="1">
      <alignment horizontal="right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 quotePrefix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200" fontId="19" fillId="0" borderId="6" xfId="0" applyNumberFormat="1" applyFont="1" applyBorder="1" applyAlignment="1">
      <alignment horizontal="right" vertical="center"/>
    </xf>
    <xf numFmtId="0" fontId="15" fillId="0" borderId="4" xfId="0" applyFont="1" applyBorder="1" applyAlignment="1">
      <alignment/>
    </xf>
    <xf numFmtId="0" fontId="15" fillId="0" borderId="7" xfId="0" applyFont="1" applyBorder="1" applyAlignment="1">
      <alignment/>
    </xf>
    <xf numFmtId="200" fontId="15" fillId="0" borderId="6" xfId="0" applyNumberFormat="1" applyFont="1" applyBorder="1" applyAlignment="1">
      <alignment horizontal="right" vertical="center"/>
    </xf>
    <xf numFmtId="200" fontId="19" fillId="0" borderId="8" xfId="0" applyNumberFormat="1" applyFont="1" applyBorder="1" applyAlignment="1">
      <alignment horizontal="right" vertical="center"/>
    </xf>
    <xf numFmtId="200" fontId="15" fillId="0" borderId="8" xfId="0" applyNumberFormat="1" applyFont="1" applyBorder="1" applyAlignment="1">
      <alignment horizontal="right" vertical="center"/>
    </xf>
    <xf numFmtId="0" fontId="15" fillId="0" borderId="3" xfId="0" applyFont="1" applyBorder="1" applyAlignment="1">
      <alignment/>
    </xf>
    <xf numFmtId="200" fontId="19" fillId="0" borderId="9" xfId="0" applyNumberFormat="1" applyFont="1" applyBorder="1" applyAlignment="1">
      <alignment horizontal="right" vertical="center"/>
    </xf>
    <xf numFmtId="200" fontId="15" fillId="0" borderId="9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8" fillId="0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8" fillId="0" borderId="9" xfId="15" applyNumberFormat="1" applyFont="1" applyBorder="1" applyAlignment="1">
      <alignment horizontal="left" vertical="center" wrapText="1"/>
    </xf>
    <xf numFmtId="49" fontId="20" fillId="0" borderId="9" xfId="15" applyNumberFormat="1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86" fontId="15" fillId="0" borderId="9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186" fontId="19" fillId="0" borderId="9" xfId="0" applyNumberFormat="1" applyFont="1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49" fontId="20" fillId="0" borderId="6" xfId="15" applyNumberFormat="1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49" fontId="18" fillId="0" borderId="6" xfId="15" applyNumberFormat="1" applyFont="1" applyBorder="1" applyAlignment="1">
      <alignment horizontal="left" vertical="center" wrapText="1"/>
    </xf>
    <xf numFmtId="49" fontId="4" fillId="0" borderId="9" xfId="15" applyNumberFormat="1" applyFont="1" applyBorder="1" applyAlignment="1">
      <alignment horizontal="left" vertical="center" wrapText="1" indent="1"/>
    </xf>
    <xf numFmtId="49" fontId="4" fillId="0" borderId="9" xfId="15" applyNumberFormat="1" applyFont="1" applyBorder="1" applyAlignment="1">
      <alignment horizontal="left" vertical="center" wrapText="1" indent="2"/>
    </xf>
    <xf numFmtId="0" fontId="17" fillId="0" borderId="9" xfId="0" applyFont="1" applyBorder="1" applyAlignment="1">
      <alignment horizontal="left" vertical="center" indent="2"/>
    </xf>
    <xf numFmtId="0" fontId="17" fillId="0" borderId="9" xfId="0" applyFont="1" applyBorder="1" applyAlignment="1">
      <alignment horizontal="left" vertical="center" wrapText="1" indent="2"/>
    </xf>
    <xf numFmtId="0" fontId="0" fillId="0" borderId="8" xfId="0" applyFont="1" applyBorder="1" applyAlignment="1">
      <alignment horizontal="center" vertical="top"/>
    </xf>
    <xf numFmtId="0" fontId="0" fillId="0" borderId="9" xfId="0" applyFont="1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200" fontId="22" fillId="0" borderId="6" xfId="0" applyNumberFormat="1" applyFont="1" applyBorder="1" applyAlignment="1">
      <alignment horizontal="right" vertical="center"/>
    </xf>
    <xf numFmtId="200" fontId="22" fillId="0" borderId="7" xfId="0" applyNumberFormat="1" applyFont="1" applyBorder="1" applyAlignment="1">
      <alignment horizontal="right" vertical="center"/>
    </xf>
    <xf numFmtId="200" fontId="19" fillId="0" borderId="7" xfId="0" applyNumberFormat="1" applyFont="1" applyBorder="1" applyAlignment="1">
      <alignment horizontal="right" vertical="center"/>
    </xf>
    <xf numFmtId="0" fontId="17" fillId="0" borderId="4" xfId="0" applyFont="1" applyBorder="1" applyAlignment="1">
      <alignment horizontal="left" vertical="center" wrapText="1" indent="2"/>
    </xf>
    <xf numFmtId="49" fontId="18" fillId="0" borderId="7" xfId="15" applyNumberFormat="1" applyFont="1" applyBorder="1" applyAlignment="1">
      <alignment horizontal="left" vertical="center" wrapText="1"/>
    </xf>
    <xf numFmtId="186" fontId="19" fillId="0" borderId="4" xfId="0" applyNumberFormat="1" applyFont="1" applyBorder="1" applyAlignment="1">
      <alignment horizontal="right" vertical="center"/>
    </xf>
    <xf numFmtId="200" fontId="19" fillId="0" borderId="4" xfId="0" applyNumberFormat="1" applyFont="1" applyBorder="1" applyAlignment="1">
      <alignment horizontal="right" vertical="center"/>
    </xf>
    <xf numFmtId="200" fontId="19" fillId="0" borderId="3" xfId="0" applyNumberFormat="1" applyFont="1" applyBorder="1" applyAlignment="1">
      <alignment horizontal="right" vertical="center"/>
    </xf>
    <xf numFmtId="200" fontId="14" fillId="0" borderId="6" xfId="0" applyNumberFormat="1" applyFont="1" applyBorder="1" applyAlignment="1">
      <alignment horizontal="right" vertical="center"/>
    </xf>
    <xf numFmtId="186" fontId="22" fillId="0" borderId="6" xfId="0" applyNumberFormat="1" applyFont="1" applyBorder="1" applyAlignment="1">
      <alignment horizontal="right" vertical="center"/>
    </xf>
    <xf numFmtId="186" fontId="22" fillId="0" borderId="11" xfId="0" applyNumberFormat="1" applyFont="1" applyBorder="1" applyAlignment="1">
      <alignment horizontal="right" vertical="center"/>
    </xf>
    <xf numFmtId="186" fontId="22" fillId="0" borderId="10" xfId="0" applyNumberFormat="1" applyFont="1" applyBorder="1" applyAlignment="1">
      <alignment horizontal="right" vertical="center"/>
    </xf>
    <xf numFmtId="186" fontId="22" fillId="0" borderId="9" xfId="0" applyNumberFormat="1" applyFont="1" applyBorder="1" applyAlignment="1">
      <alignment horizontal="right" vertical="center"/>
    </xf>
    <xf numFmtId="186" fontId="22" fillId="0" borderId="8" xfId="0" applyNumberFormat="1" applyFont="1" applyBorder="1" applyAlignment="1">
      <alignment horizontal="right" vertical="center"/>
    </xf>
    <xf numFmtId="186" fontId="14" fillId="0" borderId="6" xfId="0" applyNumberFormat="1" applyFont="1" applyBorder="1" applyAlignment="1">
      <alignment horizontal="right" vertical="center"/>
    </xf>
    <xf numFmtId="186" fontId="22" fillId="0" borderId="7" xfId="0" applyNumberFormat="1" applyFont="1" applyBorder="1" applyAlignment="1">
      <alignment horizontal="right" vertical="center"/>
    </xf>
    <xf numFmtId="186" fontId="22" fillId="0" borderId="4" xfId="0" applyNumberFormat="1" applyFont="1" applyBorder="1" applyAlignment="1">
      <alignment horizontal="right" vertical="center"/>
    </xf>
    <xf numFmtId="186" fontId="22" fillId="0" borderId="3" xfId="0" applyNumberFormat="1" applyFont="1" applyBorder="1" applyAlignment="1">
      <alignment horizontal="right" vertical="center"/>
    </xf>
    <xf numFmtId="186" fontId="14" fillId="0" borderId="7" xfId="0" applyNumberFormat="1" applyFont="1" applyBorder="1" applyAlignment="1">
      <alignment horizontal="right" vertical="center"/>
    </xf>
    <xf numFmtId="186" fontId="14" fillId="0" borderId="9" xfId="0" applyNumberFormat="1" applyFont="1" applyBorder="1" applyAlignment="1">
      <alignment horizontal="right" vertical="center"/>
    </xf>
    <xf numFmtId="186" fontId="14" fillId="0" borderId="8" xfId="0" applyNumberFormat="1" applyFont="1" applyBorder="1" applyAlignment="1">
      <alignment horizontal="right" vertical="center"/>
    </xf>
    <xf numFmtId="49" fontId="18" fillId="0" borderId="4" xfId="15" applyNumberFormat="1" applyFont="1" applyBorder="1" applyAlignment="1">
      <alignment horizontal="left" vertical="center" wrapText="1"/>
    </xf>
    <xf numFmtId="186" fontId="14" fillId="0" borderId="4" xfId="0" applyNumberFormat="1" applyFont="1" applyBorder="1" applyAlignment="1">
      <alignment horizontal="right" vertical="center"/>
    </xf>
    <xf numFmtId="186" fontId="14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49" fontId="20" fillId="0" borderId="4" xfId="15" applyNumberFormat="1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 quotePrefix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0"/>
  <sheetViews>
    <sheetView tabSelected="1" zoomScale="85" zoomScaleNormal="85" zoomScaleSheetLayoutView="85" workbookViewId="0" topLeftCell="A1">
      <selection activeCell="G31" sqref="G31"/>
    </sheetView>
  </sheetViews>
  <sheetFormatPr defaultColWidth="9.00390625" defaultRowHeight="15.75"/>
  <cols>
    <col min="1" max="1" width="2.625" style="1" customWidth="1"/>
    <col min="2" max="4" width="2.125" style="1" customWidth="1"/>
    <col min="5" max="5" width="29.125" style="0" customWidth="1"/>
    <col min="6" max="6" width="14.25390625" style="0" customWidth="1"/>
    <col min="7" max="7" width="14.125" style="0" customWidth="1"/>
    <col min="8" max="8" width="15.125" style="0" customWidth="1"/>
    <col min="9" max="9" width="15.00390625" style="0" customWidth="1"/>
    <col min="10" max="10" width="12.50390625" style="0" customWidth="1"/>
    <col min="11" max="11" width="15.875" style="0" customWidth="1"/>
    <col min="12" max="12" width="15.50390625" style="0" customWidth="1"/>
    <col min="13" max="13" width="16.00390625" style="0" customWidth="1"/>
    <col min="14" max="14" width="17.25390625" style="0" customWidth="1"/>
  </cols>
  <sheetData>
    <row r="1" spans="8:9" ht="24.75" customHeight="1">
      <c r="H1" s="2" t="s">
        <v>6</v>
      </c>
      <c r="I1" s="3" t="s">
        <v>7</v>
      </c>
    </row>
    <row r="2" spans="1:9" s="9" customFormat="1" ht="27.75" customHeight="1">
      <c r="A2" s="4"/>
      <c r="B2" s="5"/>
      <c r="C2" s="6"/>
      <c r="D2" s="7"/>
      <c r="E2" s="8"/>
      <c r="H2" s="2" t="s">
        <v>24</v>
      </c>
      <c r="I2" s="3" t="s">
        <v>23</v>
      </c>
    </row>
    <row r="3" spans="1:10" s="9" customFormat="1" ht="27.75" customHeight="1">
      <c r="A3" s="10"/>
      <c r="B3" s="11"/>
      <c r="C3" s="11"/>
      <c r="D3" s="12"/>
      <c r="E3" s="13"/>
      <c r="H3" s="2" t="s">
        <v>20</v>
      </c>
      <c r="I3" s="3" t="s">
        <v>21</v>
      </c>
      <c r="J3" s="3"/>
    </row>
    <row r="4" spans="1:14" s="9" customFormat="1" ht="24.75" customHeight="1" thickBot="1">
      <c r="A4" s="14"/>
      <c r="B4" s="15"/>
      <c r="C4" s="15"/>
      <c r="D4" s="16"/>
      <c r="E4" s="17"/>
      <c r="H4" s="18" t="s">
        <v>8</v>
      </c>
      <c r="I4" s="19" t="s">
        <v>89</v>
      </c>
      <c r="J4" s="20"/>
      <c r="M4" s="21"/>
      <c r="N4" s="22" t="s">
        <v>9</v>
      </c>
    </row>
    <row r="5" spans="1:14" s="23" customFormat="1" ht="21" customHeight="1">
      <c r="A5" s="95" t="s">
        <v>10</v>
      </c>
      <c r="B5" s="95"/>
      <c r="C5" s="95"/>
      <c r="D5" s="95"/>
      <c r="E5" s="96"/>
      <c r="F5" s="100" t="s">
        <v>11</v>
      </c>
      <c r="G5" s="101"/>
      <c r="H5" s="101"/>
      <c r="I5" s="102"/>
      <c r="J5" s="97" t="s">
        <v>12</v>
      </c>
      <c r="K5" s="98"/>
      <c r="L5" s="98"/>
      <c r="M5" s="99"/>
      <c r="N5" s="93" t="s">
        <v>13</v>
      </c>
    </row>
    <row r="6" spans="1:14" s="23" customFormat="1" ht="23.25" customHeight="1">
      <c r="A6" s="24" t="s">
        <v>0</v>
      </c>
      <c r="B6" s="24" t="s">
        <v>1</v>
      </c>
      <c r="C6" s="24" t="s">
        <v>2</v>
      </c>
      <c r="D6" s="24" t="s">
        <v>3</v>
      </c>
      <c r="E6" s="25" t="s">
        <v>14</v>
      </c>
      <c r="F6" s="24" t="s">
        <v>15</v>
      </c>
      <c r="G6" s="24" t="s">
        <v>16</v>
      </c>
      <c r="H6" s="26" t="s">
        <v>17</v>
      </c>
      <c r="I6" s="24" t="s">
        <v>22</v>
      </c>
      <c r="J6" s="26" t="s">
        <v>16</v>
      </c>
      <c r="K6" s="24" t="s">
        <v>18</v>
      </c>
      <c r="L6" s="24" t="s">
        <v>17</v>
      </c>
      <c r="M6" s="24" t="s">
        <v>19</v>
      </c>
      <c r="N6" s="94"/>
    </row>
    <row r="7" spans="1:14" s="43" customFormat="1" ht="24" customHeight="1">
      <c r="A7" s="39"/>
      <c r="B7" s="40"/>
      <c r="C7" s="41"/>
      <c r="D7" s="41"/>
      <c r="E7" s="42" t="s">
        <v>25</v>
      </c>
      <c r="F7" s="76">
        <f aca="true" t="shared" si="0" ref="F7:N7">F8+F16+F32+F38+F50+F73+F90</f>
        <v>4223655</v>
      </c>
      <c r="G7" s="76">
        <f t="shared" si="0"/>
        <v>1519278232</v>
      </c>
      <c r="H7" s="77">
        <f t="shared" si="0"/>
        <v>2434844462</v>
      </c>
      <c r="I7" s="78">
        <f t="shared" si="0"/>
        <v>3958346349</v>
      </c>
      <c r="J7" s="76">
        <f t="shared" si="0"/>
        <v>289367498</v>
      </c>
      <c r="K7" s="76">
        <f t="shared" si="0"/>
        <v>100508042825</v>
      </c>
      <c r="L7" s="76">
        <f t="shared" si="0"/>
        <v>49525313521</v>
      </c>
      <c r="M7" s="76">
        <f t="shared" si="0"/>
        <v>150322723844</v>
      </c>
      <c r="N7" s="76">
        <f t="shared" si="0"/>
        <v>154281070193</v>
      </c>
    </row>
    <row r="8" spans="1:14" s="43" customFormat="1" ht="24" customHeight="1">
      <c r="A8" s="44">
        <v>1</v>
      </c>
      <c r="B8" s="45"/>
      <c r="C8" s="46"/>
      <c r="D8" s="46"/>
      <c r="E8" s="47" t="s">
        <v>26</v>
      </c>
      <c r="F8" s="76">
        <f>F9+F12</f>
        <v>0</v>
      </c>
      <c r="G8" s="76">
        <f>G9+G12</f>
        <v>50352496</v>
      </c>
      <c r="H8" s="79">
        <f aca="true" t="shared" si="1" ref="H8:N8">H9+H12</f>
        <v>0</v>
      </c>
      <c r="I8" s="80">
        <f t="shared" si="1"/>
        <v>50352496</v>
      </c>
      <c r="J8" s="76">
        <f t="shared" si="1"/>
        <v>0</v>
      </c>
      <c r="K8" s="76">
        <f t="shared" si="1"/>
        <v>0</v>
      </c>
      <c r="L8" s="76">
        <f t="shared" si="1"/>
        <v>1302537411</v>
      </c>
      <c r="M8" s="76">
        <f t="shared" si="1"/>
        <v>1302537411</v>
      </c>
      <c r="N8" s="76">
        <f t="shared" si="1"/>
        <v>1352889907</v>
      </c>
    </row>
    <row r="9" spans="1:14" s="43" customFormat="1" ht="24" customHeight="1">
      <c r="A9" s="44"/>
      <c r="B9" s="45">
        <v>1</v>
      </c>
      <c r="C9" s="46"/>
      <c r="D9" s="46"/>
      <c r="E9" s="48" t="s">
        <v>27</v>
      </c>
      <c r="F9" s="76">
        <f>F11</f>
        <v>0</v>
      </c>
      <c r="G9" s="76">
        <f>G11</f>
        <v>5700000</v>
      </c>
      <c r="H9" s="79">
        <f aca="true" t="shared" si="2" ref="H9:N9">H11</f>
        <v>0</v>
      </c>
      <c r="I9" s="80">
        <f t="shared" si="2"/>
        <v>5700000</v>
      </c>
      <c r="J9" s="76">
        <f t="shared" si="2"/>
        <v>0</v>
      </c>
      <c r="K9" s="76">
        <f t="shared" si="2"/>
        <v>0</v>
      </c>
      <c r="L9" s="76">
        <f t="shared" si="2"/>
        <v>657841143</v>
      </c>
      <c r="M9" s="76">
        <f t="shared" si="2"/>
        <v>657841143</v>
      </c>
      <c r="N9" s="76">
        <f t="shared" si="2"/>
        <v>663541143</v>
      </c>
    </row>
    <row r="10" spans="1:14" s="43" customFormat="1" ht="24" customHeight="1">
      <c r="A10" s="44"/>
      <c r="B10" s="45"/>
      <c r="C10" s="46"/>
      <c r="D10" s="46"/>
      <c r="E10" s="47" t="s">
        <v>28</v>
      </c>
      <c r="F10" s="76">
        <f aca="true" t="shared" si="3" ref="F10:N10">F11</f>
        <v>0</v>
      </c>
      <c r="G10" s="76">
        <f t="shared" si="3"/>
        <v>5700000</v>
      </c>
      <c r="H10" s="79">
        <f t="shared" si="3"/>
        <v>0</v>
      </c>
      <c r="I10" s="80">
        <f t="shared" si="3"/>
        <v>5700000</v>
      </c>
      <c r="J10" s="76">
        <f t="shared" si="3"/>
        <v>0</v>
      </c>
      <c r="K10" s="76">
        <f t="shared" si="3"/>
        <v>0</v>
      </c>
      <c r="L10" s="76">
        <f t="shared" si="3"/>
        <v>657841143</v>
      </c>
      <c r="M10" s="76">
        <f t="shared" si="3"/>
        <v>657841143</v>
      </c>
      <c r="N10" s="76">
        <f t="shared" si="3"/>
        <v>663541143</v>
      </c>
    </row>
    <row r="11" spans="1:14" s="49" customFormat="1" ht="24" customHeight="1">
      <c r="A11" s="44"/>
      <c r="B11" s="45"/>
      <c r="C11" s="45">
        <v>1</v>
      </c>
      <c r="D11" s="45"/>
      <c r="E11" s="60" t="s">
        <v>29</v>
      </c>
      <c r="F11" s="81">
        <v>0</v>
      </c>
      <c r="G11" s="81">
        <v>5700000</v>
      </c>
      <c r="H11" s="86">
        <v>0</v>
      </c>
      <c r="I11" s="87">
        <f>SUM(F11:H11)</f>
        <v>5700000</v>
      </c>
      <c r="J11" s="81">
        <v>0</v>
      </c>
      <c r="K11" s="81">
        <v>0</v>
      </c>
      <c r="L11" s="81">
        <v>657841143</v>
      </c>
      <c r="M11" s="81">
        <f>SUM(J11:L11)</f>
        <v>657841143</v>
      </c>
      <c r="N11" s="81">
        <f>I11+M11</f>
        <v>663541143</v>
      </c>
    </row>
    <row r="12" spans="1:14" s="49" customFormat="1" ht="24" customHeight="1">
      <c r="A12" s="44"/>
      <c r="B12" s="45">
        <v>2</v>
      </c>
      <c r="C12" s="45"/>
      <c r="D12" s="45"/>
      <c r="E12" s="48" t="s">
        <v>30</v>
      </c>
      <c r="F12" s="76">
        <f>F14</f>
        <v>0</v>
      </c>
      <c r="G12" s="76">
        <f>G14</f>
        <v>44652496</v>
      </c>
      <c r="H12" s="79">
        <f aca="true" t="shared" si="4" ref="H12:N12">H14</f>
        <v>0</v>
      </c>
      <c r="I12" s="80">
        <f t="shared" si="4"/>
        <v>44652496</v>
      </c>
      <c r="J12" s="76">
        <f t="shared" si="4"/>
        <v>0</v>
      </c>
      <c r="K12" s="76">
        <f t="shared" si="4"/>
        <v>0</v>
      </c>
      <c r="L12" s="76">
        <f t="shared" si="4"/>
        <v>644696268</v>
      </c>
      <c r="M12" s="76">
        <f t="shared" si="4"/>
        <v>644696268</v>
      </c>
      <c r="N12" s="76">
        <f t="shared" si="4"/>
        <v>689348764</v>
      </c>
    </row>
    <row r="13" spans="1:14" s="43" customFormat="1" ht="24" customHeight="1">
      <c r="A13" s="44"/>
      <c r="B13" s="45"/>
      <c r="C13" s="45"/>
      <c r="D13" s="45"/>
      <c r="E13" s="47" t="s">
        <v>31</v>
      </c>
      <c r="F13" s="76">
        <f aca="true" t="shared" si="5" ref="F13:N14">F14</f>
        <v>0</v>
      </c>
      <c r="G13" s="76">
        <f t="shared" si="5"/>
        <v>44652496</v>
      </c>
      <c r="H13" s="79">
        <f t="shared" si="5"/>
        <v>0</v>
      </c>
      <c r="I13" s="80">
        <f t="shared" si="5"/>
        <v>44652496</v>
      </c>
      <c r="J13" s="76">
        <f t="shared" si="5"/>
        <v>0</v>
      </c>
      <c r="K13" s="76">
        <f t="shared" si="5"/>
        <v>0</v>
      </c>
      <c r="L13" s="76">
        <f t="shared" si="5"/>
        <v>644696268</v>
      </c>
      <c r="M13" s="76">
        <f t="shared" si="5"/>
        <v>644696268</v>
      </c>
      <c r="N13" s="76">
        <f t="shared" si="5"/>
        <v>689348764</v>
      </c>
    </row>
    <row r="14" spans="1:14" s="43" customFormat="1" ht="24" customHeight="1">
      <c r="A14" s="44"/>
      <c r="B14" s="45"/>
      <c r="C14" s="45">
        <v>1</v>
      </c>
      <c r="D14" s="45"/>
      <c r="E14" s="60" t="s">
        <v>32</v>
      </c>
      <c r="F14" s="81">
        <f t="shared" si="5"/>
        <v>0</v>
      </c>
      <c r="G14" s="81">
        <f t="shared" si="5"/>
        <v>44652496</v>
      </c>
      <c r="H14" s="86">
        <f t="shared" si="5"/>
        <v>0</v>
      </c>
      <c r="I14" s="87">
        <f t="shared" si="5"/>
        <v>44652496</v>
      </c>
      <c r="J14" s="81">
        <f t="shared" si="5"/>
        <v>0</v>
      </c>
      <c r="K14" s="81">
        <f t="shared" si="5"/>
        <v>0</v>
      </c>
      <c r="L14" s="81">
        <f t="shared" si="5"/>
        <v>644696268</v>
      </c>
      <c r="M14" s="81">
        <f t="shared" si="5"/>
        <v>644696268</v>
      </c>
      <c r="N14" s="81">
        <f t="shared" si="5"/>
        <v>689348764</v>
      </c>
    </row>
    <row r="15" spans="1:14" s="49" customFormat="1" ht="24" customHeight="1">
      <c r="A15" s="44"/>
      <c r="B15" s="45"/>
      <c r="C15" s="45"/>
      <c r="D15" s="45">
        <v>1</v>
      </c>
      <c r="E15" s="62" t="s">
        <v>33</v>
      </c>
      <c r="F15" s="81">
        <v>0</v>
      </c>
      <c r="G15" s="81">
        <v>44652496</v>
      </c>
      <c r="H15" s="86">
        <v>0</v>
      </c>
      <c r="I15" s="87">
        <f>SUM(F15:H15)</f>
        <v>44652496</v>
      </c>
      <c r="J15" s="81">
        <v>0</v>
      </c>
      <c r="K15" s="81">
        <v>0</v>
      </c>
      <c r="L15" s="81">
        <f>651896268-7200000</f>
        <v>644696268</v>
      </c>
      <c r="M15" s="81">
        <f>SUM(J15:L15)</f>
        <v>644696268</v>
      </c>
      <c r="N15" s="81">
        <f>I15+M15</f>
        <v>689348764</v>
      </c>
    </row>
    <row r="16" spans="1:14" s="49" customFormat="1" ht="24" customHeight="1">
      <c r="A16" s="44">
        <v>2</v>
      </c>
      <c r="B16" s="45"/>
      <c r="C16" s="46"/>
      <c r="D16" s="46"/>
      <c r="E16" s="47" t="s">
        <v>34</v>
      </c>
      <c r="F16" s="76">
        <f aca="true" t="shared" si="6" ref="F16:N16">F17+F21</f>
        <v>0</v>
      </c>
      <c r="G16" s="76">
        <f t="shared" si="6"/>
        <v>136012635</v>
      </c>
      <c r="H16" s="79">
        <f t="shared" si="6"/>
        <v>205807429</v>
      </c>
      <c r="I16" s="80">
        <f t="shared" si="6"/>
        <v>341820064</v>
      </c>
      <c r="J16" s="76">
        <f t="shared" si="6"/>
        <v>0</v>
      </c>
      <c r="K16" s="76">
        <f t="shared" si="6"/>
        <v>6335282504</v>
      </c>
      <c r="L16" s="76">
        <f t="shared" si="6"/>
        <v>21372126096</v>
      </c>
      <c r="M16" s="76">
        <f t="shared" si="6"/>
        <v>27707408600</v>
      </c>
      <c r="N16" s="76">
        <f t="shared" si="6"/>
        <v>28049228664</v>
      </c>
    </row>
    <row r="17" spans="1:14" s="43" customFormat="1" ht="24" customHeight="1">
      <c r="A17" s="44"/>
      <c r="B17" s="45">
        <v>1</v>
      </c>
      <c r="C17" s="46"/>
      <c r="D17" s="46"/>
      <c r="E17" s="48" t="s">
        <v>35</v>
      </c>
      <c r="F17" s="76">
        <f aca="true" t="shared" si="7" ref="F17:N17">F18</f>
        <v>0</v>
      </c>
      <c r="G17" s="76">
        <f t="shared" si="7"/>
        <v>9350000</v>
      </c>
      <c r="H17" s="79">
        <f t="shared" si="7"/>
        <v>0</v>
      </c>
      <c r="I17" s="80">
        <f t="shared" si="7"/>
        <v>9350000</v>
      </c>
      <c r="J17" s="76">
        <f t="shared" si="7"/>
        <v>0</v>
      </c>
      <c r="K17" s="76">
        <f t="shared" si="7"/>
        <v>360650000</v>
      </c>
      <c r="L17" s="76">
        <f t="shared" si="7"/>
        <v>0</v>
      </c>
      <c r="M17" s="76">
        <f t="shared" si="7"/>
        <v>360650000</v>
      </c>
      <c r="N17" s="76">
        <f t="shared" si="7"/>
        <v>370000000</v>
      </c>
    </row>
    <row r="18" spans="1:14" s="43" customFormat="1" ht="24" customHeight="1">
      <c r="A18" s="44"/>
      <c r="B18" s="45"/>
      <c r="C18" s="46"/>
      <c r="D18" s="46"/>
      <c r="E18" s="47" t="s">
        <v>28</v>
      </c>
      <c r="F18" s="76">
        <f aca="true" t="shared" si="8" ref="F18:N19">F19</f>
        <v>0</v>
      </c>
      <c r="G18" s="76">
        <f t="shared" si="8"/>
        <v>9350000</v>
      </c>
      <c r="H18" s="79">
        <f t="shared" si="8"/>
        <v>0</v>
      </c>
      <c r="I18" s="80">
        <f t="shared" si="8"/>
        <v>9350000</v>
      </c>
      <c r="J18" s="76">
        <f t="shared" si="8"/>
        <v>0</v>
      </c>
      <c r="K18" s="76">
        <f t="shared" si="8"/>
        <v>360650000</v>
      </c>
      <c r="L18" s="76">
        <f t="shared" si="8"/>
        <v>0</v>
      </c>
      <c r="M18" s="76">
        <f t="shared" si="8"/>
        <v>360650000</v>
      </c>
      <c r="N18" s="76">
        <f t="shared" si="8"/>
        <v>370000000</v>
      </c>
    </row>
    <row r="19" spans="1:14" s="49" customFormat="1" ht="24" customHeight="1">
      <c r="A19" s="44"/>
      <c r="B19" s="45"/>
      <c r="C19" s="45">
        <v>1</v>
      </c>
      <c r="D19" s="46"/>
      <c r="E19" s="60" t="s">
        <v>36</v>
      </c>
      <c r="F19" s="81">
        <f t="shared" si="8"/>
        <v>0</v>
      </c>
      <c r="G19" s="81">
        <f t="shared" si="8"/>
        <v>9350000</v>
      </c>
      <c r="H19" s="86">
        <f t="shared" si="8"/>
        <v>0</v>
      </c>
      <c r="I19" s="87">
        <f t="shared" si="8"/>
        <v>9350000</v>
      </c>
      <c r="J19" s="81">
        <f t="shared" si="8"/>
        <v>0</v>
      </c>
      <c r="K19" s="81">
        <f t="shared" si="8"/>
        <v>360650000</v>
      </c>
      <c r="L19" s="81">
        <f t="shared" si="8"/>
        <v>0</v>
      </c>
      <c r="M19" s="81">
        <f t="shared" si="8"/>
        <v>360650000</v>
      </c>
      <c r="N19" s="81">
        <f t="shared" si="8"/>
        <v>370000000</v>
      </c>
    </row>
    <row r="20" spans="1:14" s="49" customFormat="1" ht="24" customHeight="1">
      <c r="A20" s="44"/>
      <c r="B20" s="45"/>
      <c r="C20" s="45"/>
      <c r="D20" s="45">
        <v>1</v>
      </c>
      <c r="E20" s="62" t="s">
        <v>37</v>
      </c>
      <c r="F20" s="81">
        <v>0</v>
      </c>
      <c r="G20" s="81">
        <v>9350000</v>
      </c>
      <c r="H20" s="86">
        <v>0</v>
      </c>
      <c r="I20" s="87">
        <f>SUM(F20:H20)</f>
        <v>9350000</v>
      </c>
      <c r="J20" s="81">
        <v>0</v>
      </c>
      <c r="K20" s="81">
        <v>360650000</v>
      </c>
      <c r="L20" s="81">
        <v>0</v>
      </c>
      <c r="M20" s="81">
        <f>SUM(J20:L20)</f>
        <v>360650000</v>
      </c>
      <c r="N20" s="81">
        <f>I20+M20</f>
        <v>370000000</v>
      </c>
    </row>
    <row r="21" spans="1:14" s="49" customFormat="1" ht="24" customHeight="1">
      <c r="A21" s="44"/>
      <c r="B21" s="45">
        <v>2</v>
      </c>
      <c r="C21" s="46"/>
      <c r="D21" s="46"/>
      <c r="E21" s="48" t="s">
        <v>38</v>
      </c>
      <c r="F21" s="76">
        <f aca="true" t="shared" si="9" ref="F21:N21">F22+F25+F28</f>
        <v>0</v>
      </c>
      <c r="G21" s="76">
        <f t="shared" si="9"/>
        <v>126662635</v>
      </c>
      <c r="H21" s="79">
        <f t="shared" si="9"/>
        <v>205807429</v>
      </c>
      <c r="I21" s="80">
        <f t="shared" si="9"/>
        <v>332470064</v>
      </c>
      <c r="J21" s="76">
        <f t="shared" si="9"/>
        <v>0</v>
      </c>
      <c r="K21" s="76">
        <f t="shared" si="9"/>
        <v>5974632504</v>
      </c>
      <c r="L21" s="76">
        <f t="shared" si="9"/>
        <v>21372126096</v>
      </c>
      <c r="M21" s="76">
        <f t="shared" si="9"/>
        <v>27346758600</v>
      </c>
      <c r="N21" s="76">
        <f t="shared" si="9"/>
        <v>27679228664</v>
      </c>
    </row>
    <row r="22" spans="1:14" s="43" customFormat="1" ht="24" customHeight="1">
      <c r="A22" s="44"/>
      <c r="B22" s="45"/>
      <c r="C22" s="46"/>
      <c r="D22" s="46"/>
      <c r="E22" s="47" t="s">
        <v>39</v>
      </c>
      <c r="F22" s="76">
        <f aca="true" t="shared" si="10" ref="F22:N22">F23</f>
        <v>0</v>
      </c>
      <c r="G22" s="76">
        <f t="shared" si="10"/>
        <v>9996467</v>
      </c>
      <c r="H22" s="79">
        <f t="shared" si="10"/>
        <v>0</v>
      </c>
      <c r="I22" s="80">
        <f t="shared" si="10"/>
        <v>9996467</v>
      </c>
      <c r="J22" s="76">
        <f t="shared" si="10"/>
        <v>0</v>
      </c>
      <c r="K22" s="76">
        <f t="shared" si="10"/>
        <v>0</v>
      </c>
      <c r="L22" s="76">
        <f t="shared" si="10"/>
        <v>1108124259</v>
      </c>
      <c r="M22" s="76">
        <f t="shared" si="10"/>
        <v>1108124259</v>
      </c>
      <c r="N22" s="76">
        <f t="shared" si="10"/>
        <v>1118120726</v>
      </c>
    </row>
    <row r="23" spans="1:14" s="43" customFormat="1" ht="24" customHeight="1">
      <c r="A23" s="44"/>
      <c r="B23" s="45"/>
      <c r="C23" s="45">
        <v>1</v>
      </c>
      <c r="D23" s="45"/>
      <c r="E23" s="60" t="s">
        <v>40</v>
      </c>
      <c r="F23" s="81">
        <f aca="true" t="shared" si="11" ref="F23:N23">F24</f>
        <v>0</v>
      </c>
      <c r="G23" s="81">
        <f t="shared" si="11"/>
        <v>9996467</v>
      </c>
      <c r="H23" s="86">
        <f t="shared" si="11"/>
        <v>0</v>
      </c>
      <c r="I23" s="87">
        <f t="shared" si="11"/>
        <v>9996467</v>
      </c>
      <c r="J23" s="81">
        <f t="shared" si="11"/>
        <v>0</v>
      </c>
      <c r="K23" s="81">
        <f t="shared" si="11"/>
        <v>0</v>
      </c>
      <c r="L23" s="81">
        <f t="shared" si="11"/>
        <v>1108124259</v>
      </c>
      <c r="M23" s="81">
        <f t="shared" si="11"/>
        <v>1108124259</v>
      </c>
      <c r="N23" s="81">
        <f t="shared" si="11"/>
        <v>1118120726</v>
      </c>
    </row>
    <row r="24" spans="1:14" s="49" customFormat="1" ht="24" customHeight="1">
      <c r="A24" s="44"/>
      <c r="B24" s="45"/>
      <c r="C24" s="45"/>
      <c r="D24" s="45">
        <v>1</v>
      </c>
      <c r="E24" s="62" t="s">
        <v>41</v>
      </c>
      <c r="F24" s="81">
        <v>0</v>
      </c>
      <c r="G24" s="81">
        <v>9996467</v>
      </c>
      <c r="H24" s="86">
        <v>0</v>
      </c>
      <c r="I24" s="87">
        <f>SUM(F24:H24)</f>
        <v>9996467</v>
      </c>
      <c r="J24" s="81">
        <v>0</v>
      </c>
      <c r="K24" s="81">
        <v>0</v>
      </c>
      <c r="L24" s="81">
        <v>1108124259</v>
      </c>
      <c r="M24" s="81">
        <f>SUM(J24:L24)</f>
        <v>1108124259</v>
      </c>
      <c r="N24" s="81">
        <f>I24+M24</f>
        <v>1118120726</v>
      </c>
    </row>
    <row r="25" spans="1:14" s="43" customFormat="1" ht="24" customHeight="1">
      <c r="A25" s="44"/>
      <c r="B25" s="45"/>
      <c r="C25" s="45"/>
      <c r="D25" s="45"/>
      <c r="E25" s="47" t="s">
        <v>42</v>
      </c>
      <c r="F25" s="76">
        <f aca="true" t="shared" si="12" ref="F25:N26">F26</f>
        <v>0</v>
      </c>
      <c r="G25" s="76">
        <f t="shared" si="12"/>
        <v>34527635</v>
      </c>
      <c r="H25" s="79">
        <f t="shared" si="12"/>
        <v>0</v>
      </c>
      <c r="I25" s="80">
        <f t="shared" si="12"/>
        <v>34527635</v>
      </c>
      <c r="J25" s="76">
        <f t="shared" si="12"/>
        <v>0</v>
      </c>
      <c r="K25" s="76">
        <f t="shared" si="12"/>
        <v>5854630607</v>
      </c>
      <c r="L25" s="76">
        <f t="shared" si="12"/>
        <v>4583000677</v>
      </c>
      <c r="M25" s="76">
        <f t="shared" si="12"/>
        <v>10437631284</v>
      </c>
      <c r="N25" s="76">
        <f t="shared" si="12"/>
        <v>10472158919</v>
      </c>
    </row>
    <row r="26" spans="1:14" s="49" customFormat="1" ht="24" customHeight="1">
      <c r="A26" s="44"/>
      <c r="B26" s="45"/>
      <c r="C26" s="45">
        <v>2</v>
      </c>
      <c r="D26" s="45"/>
      <c r="E26" s="60" t="s">
        <v>43</v>
      </c>
      <c r="F26" s="81">
        <f t="shared" si="12"/>
        <v>0</v>
      </c>
      <c r="G26" s="81">
        <f t="shared" si="12"/>
        <v>34527635</v>
      </c>
      <c r="H26" s="86">
        <f t="shared" si="12"/>
        <v>0</v>
      </c>
      <c r="I26" s="87">
        <f t="shared" si="12"/>
        <v>34527635</v>
      </c>
      <c r="J26" s="81">
        <f t="shared" si="12"/>
        <v>0</v>
      </c>
      <c r="K26" s="81">
        <f t="shared" si="12"/>
        <v>5854630607</v>
      </c>
      <c r="L26" s="81">
        <f t="shared" si="12"/>
        <v>4583000677</v>
      </c>
      <c r="M26" s="81">
        <f t="shared" si="12"/>
        <v>10437631284</v>
      </c>
      <c r="N26" s="81">
        <f t="shared" si="12"/>
        <v>10472158919</v>
      </c>
    </row>
    <row r="27" spans="1:14" s="52" customFormat="1" ht="24" customHeight="1">
      <c r="A27" s="44"/>
      <c r="B27" s="45"/>
      <c r="C27" s="45"/>
      <c r="D27" s="45">
        <v>1</v>
      </c>
      <c r="E27" s="62" t="s">
        <v>33</v>
      </c>
      <c r="F27" s="81">
        <v>0</v>
      </c>
      <c r="G27" s="81">
        <v>34527635</v>
      </c>
      <c r="H27" s="86">
        <v>0</v>
      </c>
      <c r="I27" s="87">
        <f>SUM(F27:H27)</f>
        <v>34527635</v>
      </c>
      <c r="J27" s="81">
        <v>0</v>
      </c>
      <c r="K27" s="81">
        <f>5867539040-12908433</f>
        <v>5854630607</v>
      </c>
      <c r="L27" s="81">
        <v>4583000677</v>
      </c>
      <c r="M27" s="81">
        <f>SUM(J27:L27)</f>
        <v>10437631284</v>
      </c>
      <c r="N27" s="81">
        <f>I27+M27</f>
        <v>10472158919</v>
      </c>
    </row>
    <row r="28" spans="1:14" s="43" customFormat="1" ht="24" customHeight="1">
      <c r="A28" s="44"/>
      <c r="B28" s="45"/>
      <c r="C28" s="46"/>
      <c r="D28" s="46"/>
      <c r="E28" s="47" t="s">
        <v>5</v>
      </c>
      <c r="F28" s="76">
        <f aca="true" t="shared" si="13" ref="F28:N28">F29</f>
        <v>0</v>
      </c>
      <c r="G28" s="76">
        <f t="shared" si="13"/>
        <v>82138533</v>
      </c>
      <c r="H28" s="79">
        <f t="shared" si="13"/>
        <v>205807429</v>
      </c>
      <c r="I28" s="80">
        <f t="shared" si="13"/>
        <v>287945962</v>
      </c>
      <c r="J28" s="76">
        <f t="shared" si="13"/>
        <v>0</v>
      </c>
      <c r="K28" s="76">
        <f t="shared" si="13"/>
        <v>120001897</v>
      </c>
      <c r="L28" s="76">
        <f t="shared" si="13"/>
        <v>15681001160</v>
      </c>
      <c r="M28" s="76">
        <f t="shared" si="13"/>
        <v>15801003057</v>
      </c>
      <c r="N28" s="76">
        <f t="shared" si="13"/>
        <v>16088949019</v>
      </c>
    </row>
    <row r="29" spans="1:14" s="43" customFormat="1" ht="24" customHeight="1">
      <c r="A29" s="44"/>
      <c r="B29" s="45"/>
      <c r="C29" s="45">
        <v>3</v>
      </c>
      <c r="D29" s="45"/>
      <c r="E29" s="60" t="s">
        <v>44</v>
      </c>
      <c r="F29" s="81">
        <f>F30+F31</f>
        <v>0</v>
      </c>
      <c r="G29" s="81">
        <f>G30+G31</f>
        <v>82138533</v>
      </c>
      <c r="H29" s="86">
        <f aca="true" t="shared" si="14" ref="H29:N29">H30+H31</f>
        <v>205807429</v>
      </c>
      <c r="I29" s="87">
        <f t="shared" si="14"/>
        <v>287945962</v>
      </c>
      <c r="J29" s="81">
        <f t="shared" si="14"/>
        <v>0</v>
      </c>
      <c r="K29" s="81">
        <f t="shared" si="14"/>
        <v>120001897</v>
      </c>
      <c r="L29" s="81">
        <f t="shared" si="14"/>
        <v>15681001160</v>
      </c>
      <c r="M29" s="81">
        <f t="shared" si="14"/>
        <v>15801003057</v>
      </c>
      <c r="N29" s="81">
        <f t="shared" si="14"/>
        <v>16088949019</v>
      </c>
    </row>
    <row r="30" spans="1:14" s="43" customFormat="1" ht="24" customHeight="1">
      <c r="A30" s="44"/>
      <c r="B30" s="45"/>
      <c r="C30" s="45"/>
      <c r="D30" s="45">
        <v>1</v>
      </c>
      <c r="E30" s="62" t="s">
        <v>45</v>
      </c>
      <c r="F30" s="81">
        <v>0</v>
      </c>
      <c r="G30" s="81">
        <f>55661897-295000</f>
        <v>55366897</v>
      </c>
      <c r="H30" s="86">
        <v>205807429</v>
      </c>
      <c r="I30" s="87">
        <f>SUM(F30:H30)</f>
        <v>261174326</v>
      </c>
      <c r="J30" s="81">
        <v>0</v>
      </c>
      <c r="K30" s="81">
        <v>120001897</v>
      </c>
      <c r="L30" s="81">
        <f>14281911561-20807059</f>
        <v>14261104502</v>
      </c>
      <c r="M30" s="81">
        <f>SUM(J30:L30)</f>
        <v>14381106399</v>
      </c>
      <c r="N30" s="81">
        <f>I30+M30</f>
        <v>14642280725</v>
      </c>
    </row>
    <row r="31" spans="1:14" s="49" customFormat="1" ht="24" customHeight="1">
      <c r="A31" s="44"/>
      <c r="B31" s="45"/>
      <c r="C31" s="45"/>
      <c r="D31" s="45">
        <v>2</v>
      </c>
      <c r="E31" s="62" t="s">
        <v>46</v>
      </c>
      <c r="F31" s="81">
        <v>0</v>
      </c>
      <c r="G31" s="81">
        <v>26771636</v>
      </c>
      <c r="H31" s="86">
        <v>0</v>
      </c>
      <c r="I31" s="87">
        <f>SUM(F31:H31)</f>
        <v>26771636</v>
      </c>
      <c r="J31" s="81">
        <v>0</v>
      </c>
      <c r="K31" s="81">
        <v>0</v>
      </c>
      <c r="L31" s="81">
        <f>1420041151-144493</f>
        <v>1419896658</v>
      </c>
      <c r="M31" s="81">
        <f>SUM(J31:L31)</f>
        <v>1419896658</v>
      </c>
      <c r="N31" s="81">
        <f>I31+M31</f>
        <v>1446668294</v>
      </c>
    </row>
    <row r="32" spans="1:14" s="49" customFormat="1" ht="24" customHeight="1">
      <c r="A32" s="44">
        <v>3</v>
      </c>
      <c r="B32" s="45"/>
      <c r="C32" s="46"/>
      <c r="D32" s="46"/>
      <c r="E32" s="47" t="s">
        <v>47</v>
      </c>
      <c r="F32" s="76">
        <f aca="true" t="shared" si="15" ref="F32:N33">F33</f>
        <v>0</v>
      </c>
      <c r="G32" s="76">
        <f t="shared" si="15"/>
        <v>38801678</v>
      </c>
      <c r="H32" s="79">
        <f t="shared" si="15"/>
        <v>1941110477</v>
      </c>
      <c r="I32" s="80">
        <f t="shared" si="15"/>
        <v>1979912155</v>
      </c>
      <c r="J32" s="76">
        <f t="shared" si="15"/>
        <v>0</v>
      </c>
      <c r="K32" s="76">
        <f t="shared" si="15"/>
        <v>0</v>
      </c>
      <c r="L32" s="76">
        <f t="shared" si="15"/>
        <v>7510281581</v>
      </c>
      <c r="M32" s="76">
        <f t="shared" si="15"/>
        <v>7510281581</v>
      </c>
      <c r="N32" s="76">
        <f t="shared" si="15"/>
        <v>9490193736</v>
      </c>
    </row>
    <row r="33" spans="1:14" s="43" customFormat="1" ht="24" customHeight="1" thickBot="1">
      <c r="A33" s="50"/>
      <c r="B33" s="51">
        <v>1</v>
      </c>
      <c r="C33" s="91"/>
      <c r="D33" s="91"/>
      <c r="E33" s="92" t="s">
        <v>48</v>
      </c>
      <c r="F33" s="82">
        <f t="shared" si="15"/>
        <v>0</v>
      </c>
      <c r="G33" s="82">
        <f t="shared" si="15"/>
        <v>38801678</v>
      </c>
      <c r="H33" s="83">
        <f t="shared" si="15"/>
        <v>1941110477</v>
      </c>
      <c r="I33" s="84">
        <f t="shared" si="15"/>
        <v>1979912155</v>
      </c>
      <c r="J33" s="82">
        <f t="shared" si="15"/>
        <v>0</v>
      </c>
      <c r="K33" s="82">
        <f t="shared" si="15"/>
        <v>0</v>
      </c>
      <c r="L33" s="82">
        <f t="shared" si="15"/>
        <v>7510281581</v>
      </c>
      <c r="M33" s="82">
        <f t="shared" si="15"/>
        <v>7510281581</v>
      </c>
      <c r="N33" s="82">
        <f t="shared" si="15"/>
        <v>9490193736</v>
      </c>
    </row>
    <row r="34" spans="1:14" s="43" customFormat="1" ht="24" customHeight="1">
      <c r="A34" s="44"/>
      <c r="B34" s="45"/>
      <c r="C34" s="46"/>
      <c r="D34" s="46"/>
      <c r="E34" s="47" t="s">
        <v>49</v>
      </c>
      <c r="F34" s="76">
        <f>F35+F36+F37</f>
        <v>0</v>
      </c>
      <c r="G34" s="76">
        <f>G35+G36+G37</f>
        <v>38801678</v>
      </c>
      <c r="H34" s="79">
        <f aca="true" t="shared" si="16" ref="H34:N34">H35+H36+H37</f>
        <v>1941110477</v>
      </c>
      <c r="I34" s="80">
        <f t="shared" si="16"/>
        <v>1979912155</v>
      </c>
      <c r="J34" s="76">
        <f t="shared" si="16"/>
        <v>0</v>
      </c>
      <c r="K34" s="76">
        <f t="shared" si="16"/>
        <v>0</v>
      </c>
      <c r="L34" s="76">
        <f t="shared" si="16"/>
        <v>7510281581</v>
      </c>
      <c r="M34" s="76">
        <f t="shared" si="16"/>
        <v>7510281581</v>
      </c>
      <c r="N34" s="76">
        <f t="shared" si="16"/>
        <v>9490193736</v>
      </c>
    </row>
    <row r="35" spans="1:14" s="49" customFormat="1" ht="24" customHeight="1">
      <c r="A35" s="44"/>
      <c r="B35" s="45"/>
      <c r="C35" s="45">
        <v>1</v>
      </c>
      <c r="D35" s="45"/>
      <c r="E35" s="60" t="s">
        <v>50</v>
      </c>
      <c r="F35" s="81">
        <v>0</v>
      </c>
      <c r="G35" s="81">
        <v>25815891</v>
      </c>
      <c r="H35" s="86">
        <v>439642959</v>
      </c>
      <c r="I35" s="87">
        <f>SUM(F35:H35)</f>
        <v>465458850</v>
      </c>
      <c r="J35" s="81">
        <v>0</v>
      </c>
      <c r="K35" s="81">
        <v>0</v>
      </c>
      <c r="L35" s="81">
        <v>7510281581</v>
      </c>
      <c r="M35" s="81">
        <f>SUM(J35:L35)</f>
        <v>7510281581</v>
      </c>
      <c r="N35" s="81">
        <f>I35+M35</f>
        <v>7975740431</v>
      </c>
    </row>
    <row r="36" spans="1:14" s="49" customFormat="1" ht="24" customHeight="1">
      <c r="A36" s="44"/>
      <c r="B36" s="45"/>
      <c r="C36" s="45">
        <v>2</v>
      </c>
      <c r="D36" s="45"/>
      <c r="E36" s="60" t="s">
        <v>51</v>
      </c>
      <c r="F36" s="81">
        <v>0</v>
      </c>
      <c r="G36" s="81">
        <v>0</v>
      </c>
      <c r="H36" s="86">
        <v>416193191</v>
      </c>
      <c r="I36" s="87">
        <f>SUM(F36:H36)</f>
        <v>416193191</v>
      </c>
      <c r="J36" s="81">
        <v>0</v>
      </c>
      <c r="K36" s="81">
        <v>0</v>
      </c>
      <c r="L36" s="81">
        <v>0</v>
      </c>
      <c r="M36" s="81">
        <f>SUM(J36:L36)</f>
        <v>0</v>
      </c>
      <c r="N36" s="81">
        <f>I36+M36</f>
        <v>416193191</v>
      </c>
    </row>
    <row r="37" spans="1:14" s="43" customFormat="1" ht="24" customHeight="1">
      <c r="A37" s="44"/>
      <c r="B37" s="45"/>
      <c r="C37" s="45">
        <v>3</v>
      </c>
      <c r="D37" s="45"/>
      <c r="E37" s="60" t="s">
        <v>52</v>
      </c>
      <c r="F37" s="81">
        <v>0</v>
      </c>
      <c r="G37" s="81">
        <v>12985787</v>
      </c>
      <c r="H37" s="86">
        <v>1085274327</v>
      </c>
      <c r="I37" s="87">
        <f>SUM(F37:H37)</f>
        <v>1098260114</v>
      </c>
      <c r="J37" s="81">
        <v>0</v>
      </c>
      <c r="K37" s="81">
        <v>0</v>
      </c>
      <c r="L37" s="81">
        <v>0</v>
      </c>
      <c r="M37" s="81">
        <f>SUM(J37:L37)</f>
        <v>0</v>
      </c>
      <c r="N37" s="81">
        <f>I37+M37</f>
        <v>1098260114</v>
      </c>
    </row>
    <row r="38" spans="1:14" s="43" customFormat="1" ht="24" customHeight="1">
      <c r="A38" s="44">
        <v>4</v>
      </c>
      <c r="B38" s="45"/>
      <c r="C38" s="46"/>
      <c r="D38" s="46"/>
      <c r="E38" s="47" t="s">
        <v>53</v>
      </c>
      <c r="F38" s="76">
        <f aca="true" t="shared" si="17" ref="F38:N38">F39+F42+F47</f>
        <v>4223655</v>
      </c>
      <c r="G38" s="76">
        <f t="shared" si="17"/>
        <v>1063101887</v>
      </c>
      <c r="H38" s="79">
        <f t="shared" si="17"/>
        <v>12969789</v>
      </c>
      <c r="I38" s="80">
        <f t="shared" si="17"/>
        <v>1080295331</v>
      </c>
      <c r="J38" s="76">
        <f t="shared" si="17"/>
        <v>1050000</v>
      </c>
      <c r="K38" s="76">
        <f t="shared" si="17"/>
        <v>44920706368</v>
      </c>
      <c r="L38" s="76">
        <f t="shared" si="17"/>
        <v>1444502010</v>
      </c>
      <c r="M38" s="76">
        <f t="shared" si="17"/>
        <v>46366258378</v>
      </c>
      <c r="N38" s="76">
        <f t="shared" si="17"/>
        <v>47446553709</v>
      </c>
    </row>
    <row r="39" spans="1:14" s="49" customFormat="1" ht="24" customHeight="1">
      <c r="A39" s="44"/>
      <c r="B39" s="45">
        <v>1</v>
      </c>
      <c r="C39" s="46"/>
      <c r="D39" s="46"/>
      <c r="E39" s="48" t="s">
        <v>55</v>
      </c>
      <c r="F39" s="76">
        <f aca="true" t="shared" si="18" ref="F39:N40">F40</f>
        <v>0</v>
      </c>
      <c r="G39" s="76">
        <f t="shared" si="18"/>
        <v>249616938</v>
      </c>
      <c r="H39" s="79">
        <f t="shared" si="18"/>
        <v>0</v>
      </c>
      <c r="I39" s="80">
        <f t="shared" si="18"/>
        <v>249616938</v>
      </c>
      <c r="J39" s="76">
        <f t="shared" si="18"/>
        <v>1050000</v>
      </c>
      <c r="K39" s="76">
        <f t="shared" si="18"/>
        <v>3239818084</v>
      </c>
      <c r="L39" s="76">
        <f t="shared" si="18"/>
        <v>0</v>
      </c>
      <c r="M39" s="76">
        <f t="shared" si="18"/>
        <v>3240868084</v>
      </c>
      <c r="N39" s="76">
        <f t="shared" si="18"/>
        <v>3490485022</v>
      </c>
    </row>
    <row r="40" spans="1:14" s="49" customFormat="1" ht="24" customHeight="1">
      <c r="A40" s="44"/>
      <c r="B40" s="45"/>
      <c r="C40" s="46"/>
      <c r="D40" s="46"/>
      <c r="E40" s="47" t="s">
        <v>39</v>
      </c>
      <c r="F40" s="76">
        <f t="shared" si="18"/>
        <v>0</v>
      </c>
      <c r="G40" s="76">
        <f t="shared" si="18"/>
        <v>249616938</v>
      </c>
      <c r="H40" s="79">
        <f t="shared" si="18"/>
        <v>0</v>
      </c>
      <c r="I40" s="80">
        <f t="shared" si="18"/>
        <v>249616938</v>
      </c>
      <c r="J40" s="76">
        <f t="shared" si="18"/>
        <v>1050000</v>
      </c>
      <c r="K40" s="76">
        <f t="shared" si="18"/>
        <v>3239818084</v>
      </c>
      <c r="L40" s="76">
        <f t="shared" si="18"/>
        <v>0</v>
      </c>
      <c r="M40" s="76">
        <f t="shared" si="18"/>
        <v>3240868084</v>
      </c>
      <c r="N40" s="76">
        <f t="shared" si="18"/>
        <v>3490485022</v>
      </c>
    </row>
    <row r="41" spans="1:14" s="49" customFormat="1" ht="24" customHeight="1">
      <c r="A41" s="44"/>
      <c r="B41" s="45"/>
      <c r="C41" s="45">
        <v>1</v>
      </c>
      <c r="D41" s="45"/>
      <c r="E41" s="60" t="s">
        <v>41</v>
      </c>
      <c r="F41" s="81">
        <v>0</v>
      </c>
      <c r="G41" s="81">
        <v>249616938</v>
      </c>
      <c r="H41" s="86">
        <v>0</v>
      </c>
      <c r="I41" s="87">
        <f>SUM(F41:H41)</f>
        <v>249616938</v>
      </c>
      <c r="J41" s="81">
        <v>1050000</v>
      </c>
      <c r="K41" s="81">
        <v>3239818084</v>
      </c>
      <c r="L41" s="81">
        <v>0</v>
      </c>
      <c r="M41" s="81">
        <f>SUM(J41:L41)</f>
        <v>3240868084</v>
      </c>
      <c r="N41" s="81">
        <f>I41+M41</f>
        <v>3490485022</v>
      </c>
    </row>
    <row r="42" spans="1:14" s="49" customFormat="1" ht="24" customHeight="1">
      <c r="A42" s="44"/>
      <c r="B42" s="45">
        <v>2</v>
      </c>
      <c r="C42" s="46"/>
      <c r="D42" s="46"/>
      <c r="E42" s="48" t="s">
        <v>56</v>
      </c>
      <c r="F42" s="76">
        <f aca="true" t="shared" si="19" ref="F42:N42">F43</f>
        <v>4223655</v>
      </c>
      <c r="G42" s="76">
        <f t="shared" si="19"/>
        <v>803984949</v>
      </c>
      <c r="H42" s="79">
        <f t="shared" si="19"/>
        <v>12969789</v>
      </c>
      <c r="I42" s="80">
        <f t="shared" si="19"/>
        <v>821178393</v>
      </c>
      <c r="J42" s="76">
        <f t="shared" si="19"/>
        <v>0</v>
      </c>
      <c r="K42" s="76">
        <f t="shared" si="19"/>
        <v>41680888284</v>
      </c>
      <c r="L42" s="76">
        <f t="shared" si="19"/>
        <v>1088074423</v>
      </c>
      <c r="M42" s="76">
        <f t="shared" si="19"/>
        <v>42768962707</v>
      </c>
      <c r="N42" s="76">
        <f t="shared" si="19"/>
        <v>43590141100</v>
      </c>
    </row>
    <row r="43" spans="1:14" s="49" customFormat="1" ht="24" customHeight="1">
      <c r="A43" s="44"/>
      <c r="B43" s="45"/>
      <c r="C43" s="46"/>
      <c r="D43" s="46"/>
      <c r="E43" s="47" t="s">
        <v>57</v>
      </c>
      <c r="F43" s="76">
        <f>F44+F45+F46</f>
        <v>4223655</v>
      </c>
      <c r="G43" s="76">
        <f>G44+G45+G46</f>
        <v>803984949</v>
      </c>
      <c r="H43" s="79">
        <f aca="true" t="shared" si="20" ref="H43:N43">H44+H45+H46</f>
        <v>12969789</v>
      </c>
      <c r="I43" s="80">
        <f t="shared" si="20"/>
        <v>821178393</v>
      </c>
      <c r="J43" s="76">
        <f t="shared" si="20"/>
        <v>0</v>
      </c>
      <c r="K43" s="76">
        <f t="shared" si="20"/>
        <v>41680888284</v>
      </c>
      <c r="L43" s="76">
        <f t="shared" si="20"/>
        <v>1088074423</v>
      </c>
      <c r="M43" s="76">
        <f t="shared" si="20"/>
        <v>42768962707</v>
      </c>
      <c r="N43" s="76">
        <f t="shared" si="20"/>
        <v>43590141100</v>
      </c>
    </row>
    <row r="44" spans="1:14" s="49" customFormat="1" ht="24" customHeight="1">
      <c r="A44" s="44"/>
      <c r="B44" s="45"/>
      <c r="C44" s="45">
        <v>1</v>
      </c>
      <c r="D44" s="45"/>
      <c r="E44" s="60" t="s">
        <v>58</v>
      </c>
      <c r="F44" s="81">
        <v>0</v>
      </c>
      <c r="G44" s="81">
        <v>0</v>
      </c>
      <c r="H44" s="86">
        <v>0</v>
      </c>
      <c r="I44" s="87">
        <f>SUM(F44:H44)</f>
        <v>0</v>
      </c>
      <c r="J44" s="81">
        <v>0</v>
      </c>
      <c r="K44" s="81">
        <v>727034360</v>
      </c>
      <c r="L44" s="81">
        <v>0</v>
      </c>
      <c r="M44" s="81">
        <f>SUM(J44:L44)</f>
        <v>727034360</v>
      </c>
      <c r="N44" s="81">
        <f>I44+M44</f>
        <v>727034360</v>
      </c>
    </row>
    <row r="45" spans="1:14" s="43" customFormat="1" ht="31.5" customHeight="1">
      <c r="A45" s="44"/>
      <c r="B45" s="45"/>
      <c r="C45" s="45">
        <v>2</v>
      </c>
      <c r="D45" s="45"/>
      <c r="E45" s="60" t="s">
        <v>59</v>
      </c>
      <c r="F45" s="81">
        <v>4223655</v>
      </c>
      <c r="G45" s="81">
        <v>798746645</v>
      </c>
      <c r="H45" s="86">
        <v>12969789</v>
      </c>
      <c r="I45" s="87">
        <f>SUM(F45:H45)</f>
        <v>815940089</v>
      </c>
      <c r="J45" s="81">
        <v>0</v>
      </c>
      <c r="K45" s="81">
        <f>41090902189-137048265</f>
        <v>40953853924</v>
      </c>
      <c r="L45" s="81">
        <v>596236944</v>
      </c>
      <c r="M45" s="81">
        <f>SUM(J45:L45)</f>
        <v>41550090868</v>
      </c>
      <c r="N45" s="81">
        <f>I45+M45</f>
        <v>42366030957</v>
      </c>
    </row>
    <row r="46" spans="1:14" s="43" customFormat="1" ht="24" customHeight="1">
      <c r="A46" s="44"/>
      <c r="B46" s="45"/>
      <c r="C46" s="45">
        <v>3</v>
      </c>
      <c r="D46" s="45"/>
      <c r="E46" s="60" t="s">
        <v>60</v>
      </c>
      <c r="F46" s="81">
        <v>0</v>
      </c>
      <c r="G46" s="81">
        <v>5238304</v>
      </c>
      <c r="H46" s="86">
        <v>0</v>
      </c>
      <c r="I46" s="87">
        <f>SUM(F46:H46)</f>
        <v>5238304</v>
      </c>
      <c r="J46" s="81">
        <v>0</v>
      </c>
      <c r="K46" s="81">
        <v>0</v>
      </c>
      <c r="L46" s="81">
        <v>491837479</v>
      </c>
      <c r="M46" s="81">
        <f>SUM(J46:L46)</f>
        <v>491837479</v>
      </c>
      <c r="N46" s="81">
        <f>I46+M46</f>
        <v>497075783</v>
      </c>
    </row>
    <row r="47" spans="1:14" s="49" customFormat="1" ht="24" customHeight="1">
      <c r="A47" s="44"/>
      <c r="B47" s="45">
        <v>3</v>
      </c>
      <c r="C47" s="45"/>
      <c r="D47" s="45"/>
      <c r="E47" s="48" t="s">
        <v>61</v>
      </c>
      <c r="F47" s="76">
        <f aca="true" t="shared" si="21" ref="F47:N48">F48</f>
        <v>0</v>
      </c>
      <c r="G47" s="76">
        <f t="shared" si="21"/>
        <v>9500000</v>
      </c>
      <c r="H47" s="79">
        <f t="shared" si="21"/>
        <v>0</v>
      </c>
      <c r="I47" s="80">
        <f t="shared" si="21"/>
        <v>9500000</v>
      </c>
      <c r="J47" s="76">
        <f t="shared" si="21"/>
        <v>0</v>
      </c>
      <c r="K47" s="76">
        <f t="shared" si="21"/>
        <v>0</v>
      </c>
      <c r="L47" s="76">
        <f t="shared" si="21"/>
        <v>356427587</v>
      </c>
      <c r="M47" s="76">
        <f t="shared" si="21"/>
        <v>356427587</v>
      </c>
      <c r="N47" s="76">
        <f t="shared" si="21"/>
        <v>365927587</v>
      </c>
    </row>
    <row r="48" spans="1:14" s="49" customFormat="1" ht="24" customHeight="1">
      <c r="A48" s="44"/>
      <c r="B48" s="45"/>
      <c r="C48" s="45"/>
      <c r="D48" s="45"/>
      <c r="E48" s="47" t="s">
        <v>54</v>
      </c>
      <c r="F48" s="76">
        <f t="shared" si="21"/>
        <v>0</v>
      </c>
      <c r="G48" s="76">
        <f t="shared" si="21"/>
        <v>9500000</v>
      </c>
      <c r="H48" s="79">
        <f t="shared" si="21"/>
        <v>0</v>
      </c>
      <c r="I48" s="80">
        <f t="shared" si="21"/>
        <v>9500000</v>
      </c>
      <c r="J48" s="76">
        <f t="shared" si="21"/>
        <v>0</v>
      </c>
      <c r="K48" s="76">
        <f t="shared" si="21"/>
        <v>0</v>
      </c>
      <c r="L48" s="76">
        <f t="shared" si="21"/>
        <v>356427587</v>
      </c>
      <c r="M48" s="76">
        <f t="shared" si="21"/>
        <v>356427587</v>
      </c>
      <c r="N48" s="76">
        <f t="shared" si="21"/>
        <v>365927587</v>
      </c>
    </row>
    <row r="49" spans="1:14" s="43" customFormat="1" ht="33.75" customHeight="1">
      <c r="A49" s="44"/>
      <c r="B49" s="45"/>
      <c r="C49" s="45">
        <v>1</v>
      </c>
      <c r="D49" s="45"/>
      <c r="E49" s="60" t="s">
        <v>37</v>
      </c>
      <c r="F49" s="81">
        <v>0</v>
      </c>
      <c r="G49" s="81">
        <v>9500000</v>
      </c>
      <c r="H49" s="86">
        <v>0</v>
      </c>
      <c r="I49" s="87">
        <f>SUM(F49:H49)</f>
        <v>9500000</v>
      </c>
      <c r="J49" s="81">
        <v>0</v>
      </c>
      <c r="K49" s="81">
        <v>0</v>
      </c>
      <c r="L49" s="81">
        <v>356427587</v>
      </c>
      <c r="M49" s="81">
        <f>SUM(J49:L49)</f>
        <v>356427587</v>
      </c>
      <c r="N49" s="81">
        <f>I49+M49</f>
        <v>365927587</v>
      </c>
    </row>
    <row r="50" spans="1:14" s="43" customFormat="1" ht="24" customHeight="1">
      <c r="A50" s="44">
        <v>5</v>
      </c>
      <c r="B50" s="45"/>
      <c r="C50" s="46"/>
      <c r="D50" s="46"/>
      <c r="E50" s="47" t="s">
        <v>62</v>
      </c>
      <c r="F50" s="76">
        <f aca="true" t="shared" si="22" ref="F50:N50">F51+F67</f>
        <v>0</v>
      </c>
      <c r="G50" s="76">
        <f t="shared" si="22"/>
        <v>49402543</v>
      </c>
      <c r="H50" s="79">
        <f t="shared" si="22"/>
        <v>5441277</v>
      </c>
      <c r="I50" s="80">
        <f t="shared" si="22"/>
        <v>54843820</v>
      </c>
      <c r="J50" s="76">
        <f t="shared" si="22"/>
        <v>0</v>
      </c>
      <c r="K50" s="76">
        <f t="shared" si="22"/>
        <v>45394460473</v>
      </c>
      <c r="L50" s="76">
        <f t="shared" si="22"/>
        <v>14309385775</v>
      </c>
      <c r="M50" s="76">
        <f t="shared" si="22"/>
        <v>59703846248</v>
      </c>
      <c r="N50" s="76">
        <f t="shared" si="22"/>
        <v>59758690068</v>
      </c>
    </row>
    <row r="51" spans="1:14" s="49" customFormat="1" ht="24" customHeight="1">
      <c r="A51" s="44"/>
      <c r="B51" s="45">
        <v>1</v>
      </c>
      <c r="C51" s="46"/>
      <c r="D51" s="46"/>
      <c r="E51" s="48" t="s">
        <v>63</v>
      </c>
      <c r="F51" s="76">
        <f aca="true" t="shared" si="23" ref="F51:N51">F52</f>
        <v>0</v>
      </c>
      <c r="G51" s="76">
        <f t="shared" si="23"/>
        <v>0</v>
      </c>
      <c r="H51" s="79">
        <f t="shared" si="23"/>
        <v>0</v>
      </c>
      <c r="I51" s="80">
        <f t="shared" si="23"/>
        <v>0</v>
      </c>
      <c r="J51" s="76">
        <f t="shared" si="23"/>
        <v>0</v>
      </c>
      <c r="K51" s="76">
        <f t="shared" si="23"/>
        <v>28529624739</v>
      </c>
      <c r="L51" s="76">
        <f t="shared" si="23"/>
        <v>14309385775</v>
      </c>
      <c r="M51" s="76">
        <f t="shared" si="23"/>
        <v>42839010514</v>
      </c>
      <c r="N51" s="76">
        <f t="shared" si="23"/>
        <v>42839010514</v>
      </c>
    </row>
    <row r="52" spans="1:14" s="49" customFormat="1" ht="24" customHeight="1">
      <c r="A52" s="44"/>
      <c r="B52" s="45"/>
      <c r="C52" s="46"/>
      <c r="D52" s="46"/>
      <c r="E52" s="47" t="s">
        <v>4</v>
      </c>
      <c r="F52" s="81">
        <f aca="true" t="shared" si="24" ref="F52:N52">F53+F55+F57+F65</f>
        <v>0</v>
      </c>
      <c r="G52" s="81">
        <f t="shared" si="24"/>
        <v>0</v>
      </c>
      <c r="H52" s="86">
        <f t="shared" si="24"/>
        <v>0</v>
      </c>
      <c r="I52" s="87">
        <f t="shared" si="24"/>
        <v>0</v>
      </c>
      <c r="J52" s="81">
        <f t="shared" si="24"/>
        <v>0</v>
      </c>
      <c r="K52" s="76">
        <f t="shared" si="24"/>
        <v>28529624739</v>
      </c>
      <c r="L52" s="76">
        <f t="shared" si="24"/>
        <v>14309385775</v>
      </c>
      <c r="M52" s="76">
        <f t="shared" si="24"/>
        <v>42839010514</v>
      </c>
      <c r="N52" s="76">
        <f t="shared" si="24"/>
        <v>42839010514</v>
      </c>
    </row>
    <row r="53" spans="1:14" s="49" customFormat="1" ht="24" customHeight="1">
      <c r="A53" s="44"/>
      <c r="B53" s="45"/>
      <c r="C53" s="45">
        <v>1</v>
      </c>
      <c r="D53" s="45"/>
      <c r="E53" s="60" t="s">
        <v>64</v>
      </c>
      <c r="F53" s="81">
        <f aca="true" t="shared" si="25" ref="F53:N53">F54</f>
        <v>0</v>
      </c>
      <c r="G53" s="81">
        <f t="shared" si="25"/>
        <v>0</v>
      </c>
      <c r="H53" s="86">
        <f t="shared" si="25"/>
        <v>0</v>
      </c>
      <c r="I53" s="87">
        <f t="shared" si="25"/>
        <v>0</v>
      </c>
      <c r="J53" s="81">
        <f t="shared" si="25"/>
        <v>0</v>
      </c>
      <c r="K53" s="81">
        <f t="shared" si="25"/>
        <v>3418000000</v>
      </c>
      <c r="L53" s="81">
        <f t="shared" si="25"/>
        <v>0</v>
      </c>
      <c r="M53" s="81">
        <f t="shared" si="25"/>
        <v>3418000000</v>
      </c>
      <c r="N53" s="81">
        <f t="shared" si="25"/>
        <v>3418000000</v>
      </c>
    </row>
    <row r="54" spans="1:14" s="49" customFormat="1" ht="24" customHeight="1">
      <c r="A54" s="44"/>
      <c r="B54" s="45"/>
      <c r="C54" s="45"/>
      <c r="D54" s="45">
        <v>1</v>
      </c>
      <c r="E54" s="63" t="s">
        <v>65</v>
      </c>
      <c r="F54" s="81">
        <v>0</v>
      </c>
      <c r="G54" s="81">
        <v>0</v>
      </c>
      <c r="H54" s="86">
        <v>0</v>
      </c>
      <c r="I54" s="87">
        <f>SUM(F54:H54)</f>
        <v>0</v>
      </c>
      <c r="J54" s="81">
        <v>0</v>
      </c>
      <c r="K54" s="81">
        <v>3418000000</v>
      </c>
      <c r="L54" s="81">
        <v>0</v>
      </c>
      <c r="M54" s="81">
        <f>SUM(J54:L54)</f>
        <v>3418000000</v>
      </c>
      <c r="N54" s="81">
        <f>I54+M54</f>
        <v>3418000000</v>
      </c>
    </row>
    <row r="55" spans="1:14" s="49" customFormat="1" ht="24" customHeight="1">
      <c r="A55" s="44"/>
      <c r="B55" s="45"/>
      <c r="C55" s="45">
        <v>2</v>
      </c>
      <c r="D55" s="45"/>
      <c r="E55" s="60" t="s">
        <v>66</v>
      </c>
      <c r="F55" s="81">
        <f aca="true" t="shared" si="26" ref="F55:N55">F56</f>
        <v>0</v>
      </c>
      <c r="G55" s="81">
        <f t="shared" si="26"/>
        <v>0</v>
      </c>
      <c r="H55" s="86">
        <f t="shared" si="26"/>
        <v>0</v>
      </c>
      <c r="I55" s="87">
        <f t="shared" si="26"/>
        <v>0</v>
      </c>
      <c r="J55" s="81">
        <f t="shared" si="26"/>
        <v>0</v>
      </c>
      <c r="K55" s="81">
        <f t="shared" si="26"/>
        <v>114603869</v>
      </c>
      <c r="L55" s="81">
        <f t="shared" si="26"/>
        <v>0</v>
      </c>
      <c r="M55" s="81">
        <f t="shared" si="26"/>
        <v>114603869</v>
      </c>
      <c r="N55" s="81">
        <f t="shared" si="26"/>
        <v>114603869</v>
      </c>
    </row>
    <row r="56" spans="1:14" s="49" customFormat="1" ht="24" customHeight="1">
      <c r="A56" s="44"/>
      <c r="B56" s="45"/>
      <c r="C56" s="45"/>
      <c r="D56" s="45">
        <v>1</v>
      </c>
      <c r="E56" s="63" t="s">
        <v>67</v>
      </c>
      <c r="F56" s="81">
        <v>0</v>
      </c>
      <c r="G56" s="81">
        <v>0</v>
      </c>
      <c r="H56" s="86">
        <v>0</v>
      </c>
      <c r="I56" s="87">
        <f>SUM(F56:H56)</f>
        <v>0</v>
      </c>
      <c r="J56" s="81">
        <v>0</v>
      </c>
      <c r="K56" s="81">
        <v>114603869</v>
      </c>
      <c r="L56" s="81">
        <v>0</v>
      </c>
      <c r="M56" s="81">
        <f>SUM(J56:L56)</f>
        <v>114603869</v>
      </c>
      <c r="N56" s="81">
        <f>I56+M56</f>
        <v>114603869</v>
      </c>
    </row>
    <row r="57" spans="1:14" s="23" customFormat="1" ht="36.75" customHeight="1">
      <c r="A57" s="44"/>
      <c r="B57" s="45"/>
      <c r="C57" s="45">
        <v>3</v>
      </c>
      <c r="D57" s="45"/>
      <c r="E57" s="60" t="s">
        <v>69</v>
      </c>
      <c r="F57" s="81">
        <f aca="true" t="shared" si="27" ref="F57:N57">F58+F59+F60+F61+F62+F63+F64</f>
        <v>0</v>
      </c>
      <c r="G57" s="81">
        <f t="shared" si="27"/>
        <v>0</v>
      </c>
      <c r="H57" s="86">
        <f t="shared" si="27"/>
        <v>0</v>
      </c>
      <c r="I57" s="87">
        <f t="shared" si="27"/>
        <v>0</v>
      </c>
      <c r="J57" s="81">
        <f t="shared" si="27"/>
        <v>0</v>
      </c>
      <c r="K57" s="81">
        <f t="shared" si="27"/>
        <v>24997020870</v>
      </c>
      <c r="L57" s="81">
        <f t="shared" si="27"/>
        <v>13488485775</v>
      </c>
      <c r="M57" s="81">
        <f t="shared" si="27"/>
        <v>38485506645</v>
      </c>
      <c r="N57" s="81">
        <f t="shared" si="27"/>
        <v>38485506645</v>
      </c>
    </row>
    <row r="58" spans="1:15" s="23" customFormat="1" ht="24" customHeight="1" thickBot="1">
      <c r="A58" s="50"/>
      <c r="B58" s="51"/>
      <c r="C58" s="51"/>
      <c r="D58" s="51">
        <v>1</v>
      </c>
      <c r="E58" s="70" t="s">
        <v>65</v>
      </c>
      <c r="F58" s="85">
        <v>0</v>
      </c>
      <c r="G58" s="85">
        <v>0</v>
      </c>
      <c r="H58" s="89">
        <v>0</v>
      </c>
      <c r="I58" s="90">
        <f aca="true" t="shared" si="28" ref="I58:I64">SUM(F58:H58)</f>
        <v>0</v>
      </c>
      <c r="J58" s="85">
        <v>0</v>
      </c>
      <c r="K58" s="85">
        <v>1354220870</v>
      </c>
      <c r="L58" s="85">
        <v>0</v>
      </c>
      <c r="M58" s="85">
        <f aca="true" t="shared" si="29" ref="M58:M64">SUM(J58:L58)</f>
        <v>1354220870</v>
      </c>
      <c r="N58" s="85">
        <f aca="true" t="shared" si="30" ref="N58:N64">I58+M58</f>
        <v>1354220870</v>
      </c>
      <c r="O58" s="54"/>
    </row>
    <row r="59" spans="1:14" s="23" customFormat="1" ht="24" customHeight="1">
      <c r="A59" s="44"/>
      <c r="B59" s="45"/>
      <c r="C59" s="45"/>
      <c r="D59" s="45">
        <v>2</v>
      </c>
      <c r="E59" s="63" t="s">
        <v>70</v>
      </c>
      <c r="F59" s="81">
        <v>0</v>
      </c>
      <c r="G59" s="81">
        <v>0</v>
      </c>
      <c r="H59" s="86">
        <v>0</v>
      </c>
      <c r="I59" s="87">
        <f t="shared" si="28"/>
        <v>0</v>
      </c>
      <c r="J59" s="81">
        <v>0</v>
      </c>
      <c r="K59" s="81">
        <v>4000000000</v>
      </c>
      <c r="L59" s="81">
        <v>0</v>
      </c>
      <c r="M59" s="81">
        <f t="shared" si="29"/>
        <v>4000000000</v>
      </c>
      <c r="N59" s="81">
        <f t="shared" si="30"/>
        <v>4000000000</v>
      </c>
    </row>
    <row r="60" spans="1:15" s="23" customFormat="1" ht="35.25" customHeight="1">
      <c r="A60" s="44"/>
      <c r="B60" s="45"/>
      <c r="C60" s="45"/>
      <c r="D60" s="45">
        <v>3</v>
      </c>
      <c r="E60" s="63" t="s">
        <v>71</v>
      </c>
      <c r="F60" s="81">
        <v>0</v>
      </c>
      <c r="G60" s="81">
        <v>0</v>
      </c>
      <c r="H60" s="86">
        <v>0</v>
      </c>
      <c r="I60" s="87">
        <f t="shared" si="28"/>
        <v>0</v>
      </c>
      <c r="J60" s="81">
        <v>0</v>
      </c>
      <c r="K60" s="81">
        <v>0</v>
      </c>
      <c r="L60" s="81">
        <v>8129100000</v>
      </c>
      <c r="M60" s="81">
        <f t="shared" si="29"/>
        <v>8129100000</v>
      </c>
      <c r="N60" s="81">
        <f t="shared" si="30"/>
        <v>8129100000</v>
      </c>
      <c r="O60" s="54"/>
    </row>
    <row r="61" spans="1:14" s="23" customFormat="1" ht="24" customHeight="1">
      <c r="A61" s="44"/>
      <c r="B61" s="45"/>
      <c r="C61" s="45"/>
      <c r="D61" s="45">
        <v>4</v>
      </c>
      <c r="E61" s="63" t="s">
        <v>68</v>
      </c>
      <c r="F61" s="81">
        <v>0</v>
      </c>
      <c r="G61" s="81">
        <v>0</v>
      </c>
      <c r="H61" s="86">
        <v>0</v>
      </c>
      <c r="I61" s="87">
        <f t="shared" si="28"/>
        <v>0</v>
      </c>
      <c r="J61" s="81">
        <v>0</v>
      </c>
      <c r="K61" s="81">
        <v>0</v>
      </c>
      <c r="L61" s="81">
        <v>2197385775</v>
      </c>
      <c r="M61" s="81">
        <f t="shared" si="29"/>
        <v>2197385775</v>
      </c>
      <c r="N61" s="81">
        <f t="shared" si="30"/>
        <v>2197385775</v>
      </c>
    </row>
    <row r="62" spans="1:15" s="23" customFormat="1" ht="24" customHeight="1">
      <c r="A62" s="44"/>
      <c r="B62" s="45"/>
      <c r="C62" s="45"/>
      <c r="D62" s="45">
        <v>5</v>
      </c>
      <c r="E62" s="63" t="s">
        <v>72</v>
      </c>
      <c r="F62" s="81">
        <v>0</v>
      </c>
      <c r="G62" s="81">
        <v>0</v>
      </c>
      <c r="H62" s="86">
        <v>0</v>
      </c>
      <c r="I62" s="87">
        <f t="shared" si="28"/>
        <v>0</v>
      </c>
      <c r="J62" s="81">
        <v>0</v>
      </c>
      <c r="K62" s="81">
        <v>0</v>
      </c>
      <c r="L62" s="81">
        <v>3162000000</v>
      </c>
      <c r="M62" s="81">
        <f t="shared" si="29"/>
        <v>3162000000</v>
      </c>
      <c r="N62" s="81">
        <f t="shared" si="30"/>
        <v>3162000000</v>
      </c>
      <c r="O62" s="54"/>
    </row>
    <row r="63" spans="1:14" s="23" customFormat="1" ht="24" customHeight="1">
      <c r="A63" s="44"/>
      <c r="B63" s="45"/>
      <c r="C63" s="45"/>
      <c r="D63" s="45">
        <v>6</v>
      </c>
      <c r="E63" s="63" t="s">
        <v>73</v>
      </c>
      <c r="F63" s="81">
        <v>0</v>
      </c>
      <c r="G63" s="81">
        <v>0</v>
      </c>
      <c r="H63" s="86">
        <v>0</v>
      </c>
      <c r="I63" s="87">
        <f t="shared" si="28"/>
        <v>0</v>
      </c>
      <c r="J63" s="81">
        <v>0</v>
      </c>
      <c r="K63" s="81">
        <v>19000000000</v>
      </c>
      <c r="L63" s="81">
        <v>0</v>
      </c>
      <c r="M63" s="81">
        <f t="shared" si="29"/>
        <v>19000000000</v>
      </c>
      <c r="N63" s="81">
        <f t="shared" si="30"/>
        <v>19000000000</v>
      </c>
    </row>
    <row r="64" spans="1:14" s="23" customFormat="1" ht="24" customHeight="1">
      <c r="A64" s="44"/>
      <c r="B64" s="45"/>
      <c r="C64" s="45"/>
      <c r="D64" s="45">
        <v>7</v>
      </c>
      <c r="E64" s="63" t="s">
        <v>41</v>
      </c>
      <c r="F64" s="81">
        <v>0</v>
      </c>
      <c r="G64" s="81">
        <v>0</v>
      </c>
      <c r="H64" s="86">
        <v>0</v>
      </c>
      <c r="I64" s="87">
        <f t="shared" si="28"/>
        <v>0</v>
      </c>
      <c r="J64" s="81">
        <v>0</v>
      </c>
      <c r="K64" s="81">
        <v>642800000</v>
      </c>
      <c r="L64" s="81">
        <v>0</v>
      </c>
      <c r="M64" s="81">
        <f t="shared" si="29"/>
        <v>642800000</v>
      </c>
      <c r="N64" s="81">
        <f t="shared" si="30"/>
        <v>642800000</v>
      </c>
    </row>
    <row r="65" spans="1:14" s="23" customFormat="1" ht="36" customHeight="1">
      <c r="A65" s="44"/>
      <c r="B65" s="45"/>
      <c r="C65" s="45">
        <v>4</v>
      </c>
      <c r="D65" s="45"/>
      <c r="E65" s="60" t="s">
        <v>74</v>
      </c>
      <c r="F65" s="81">
        <f>F66</f>
        <v>0</v>
      </c>
      <c r="G65" s="81">
        <f>G66</f>
        <v>0</v>
      </c>
      <c r="H65" s="86">
        <f aca="true" t="shared" si="31" ref="H65:N65">H66</f>
        <v>0</v>
      </c>
      <c r="I65" s="87">
        <f t="shared" si="31"/>
        <v>0</v>
      </c>
      <c r="J65" s="81">
        <f t="shared" si="31"/>
        <v>0</v>
      </c>
      <c r="K65" s="81">
        <f t="shared" si="31"/>
        <v>0</v>
      </c>
      <c r="L65" s="81">
        <f t="shared" si="31"/>
        <v>820900000</v>
      </c>
      <c r="M65" s="81">
        <f t="shared" si="31"/>
        <v>820900000</v>
      </c>
      <c r="N65" s="81">
        <f t="shared" si="31"/>
        <v>820900000</v>
      </c>
    </row>
    <row r="66" spans="1:14" s="23" customFormat="1" ht="24" customHeight="1">
      <c r="A66" s="44"/>
      <c r="B66" s="45"/>
      <c r="C66" s="45"/>
      <c r="D66" s="45">
        <v>1</v>
      </c>
      <c r="E66" s="62" t="s">
        <v>67</v>
      </c>
      <c r="F66" s="81">
        <v>0</v>
      </c>
      <c r="G66" s="81">
        <v>0</v>
      </c>
      <c r="H66" s="86">
        <v>0</v>
      </c>
      <c r="I66" s="87">
        <f>SUM(F66:H66)</f>
        <v>0</v>
      </c>
      <c r="J66" s="81">
        <v>0</v>
      </c>
      <c r="K66" s="81">
        <v>0</v>
      </c>
      <c r="L66" s="81">
        <v>820900000</v>
      </c>
      <c r="M66" s="81">
        <f>SUM(J66:L66)</f>
        <v>820900000</v>
      </c>
      <c r="N66" s="81">
        <f>I66+M66</f>
        <v>820900000</v>
      </c>
    </row>
    <row r="67" spans="1:14" s="23" customFormat="1" ht="24" customHeight="1">
      <c r="A67" s="44"/>
      <c r="B67" s="45">
        <v>2</v>
      </c>
      <c r="C67" s="46"/>
      <c r="D67" s="46"/>
      <c r="E67" s="48" t="s">
        <v>75</v>
      </c>
      <c r="F67" s="76">
        <f aca="true" t="shared" si="32" ref="F67:N68">F68</f>
        <v>0</v>
      </c>
      <c r="G67" s="76">
        <f t="shared" si="32"/>
        <v>49402543</v>
      </c>
      <c r="H67" s="79">
        <f t="shared" si="32"/>
        <v>5441277</v>
      </c>
      <c r="I67" s="80">
        <f t="shared" si="32"/>
        <v>54843820</v>
      </c>
      <c r="J67" s="76">
        <f t="shared" si="32"/>
        <v>0</v>
      </c>
      <c r="K67" s="76">
        <f t="shared" si="32"/>
        <v>16864835734</v>
      </c>
      <c r="L67" s="76">
        <f t="shared" si="32"/>
        <v>0</v>
      </c>
      <c r="M67" s="76">
        <f t="shared" si="32"/>
        <v>16864835734</v>
      </c>
      <c r="N67" s="76">
        <f t="shared" si="32"/>
        <v>16919679554</v>
      </c>
    </row>
    <row r="68" spans="1:14" s="54" customFormat="1" ht="24" customHeight="1">
      <c r="A68" s="44"/>
      <c r="B68" s="45"/>
      <c r="C68" s="46"/>
      <c r="D68" s="46"/>
      <c r="E68" s="47" t="s">
        <v>4</v>
      </c>
      <c r="F68" s="76">
        <f t="shared" si="32"/>
        <v>0</v>
      </c>
      <c r="G68" s="76">
        <f t="shared" si="32"/>
        <v>49402543</v>
      </c>
      <c r="H68" s="79">
        <f t="shared" si="32"/>
        <v>5441277</v>
      </c>
      <c r="I68" s="80">
        <f t="shared" si="32"/>
        <v>54843820</v>
      </c>
      <c r="J68" s="76">
        <f t="shared" si="32"/>
        <v>0</v>
      </c>
      <c r="K68" s="76">
        <f t="shared" si="32"/>
        <v>16864835734</v>
      </c>
      <c r="L68" s="76">
        <f t="shared" si="32"/>
        <v>0</v>
      </c>
      <c r="M68" s="76">
        <f t="shared" si="32"/>
        <v>16864835734</v>
      </c>
      <c r="N68" s="76">
        <f t="shared" si="32"/>
        <v>16919679554</v>
      </c>
    </row>
    <row r="69" spans="1:15" s="23" customFormat="1" ht="24" customHeight="1">
      <c r="A69" s="44"/>
      <c r="B69" s="45"/>
      <c r="C69" s="45">
        <v>1</v>
      </c>
      <c r="D69" s="45"/>
      <c r="E69" s="60" t="s">
        <v>76</v>
      </c>
      <c r="F69" s="81">
        <f>F70+F71+F72</f>
        <v>0</v>
      </c>
      <c r="G69" s="81">
        <f>G70+G71+G72</f>
        <v>49402543</v>
      </c>
      <c r="H69" s="86">
        <f aca="true" t="shared" si="33" ref="H69:N69">H70+H71+H72</f>
        <v>5441277</v>
      </c>
      <c r="I69" s="87">
        <f t="shared" si="33"/>
        <v>54843820</v>
      </c>
      <c r="J69" s="81">
        <f t="shared" si="33"/>
        <v>0</v>
      </c>
      <c r="K69" s="81">
        <f t="shared" si="33"/>
        <v>16864835734</v>
      </c>
      <c r="L69" s="81">
        <f t="shared" si="33"/>
        <v>0</v>
      </c>
      <c r="M69" s="81">
        <f t="shared" si="33"/>
        <v>16864835734</v>
      </c>
      <c r="N69" s="81">
        <f t="shared" si="33"/>
        <v>16919679554</v>
      </c>
      <c r="O69" s="54"/>
    </row>
    <row r="70" spans="1:15" s="23" customFormat="1" ht="24" customHeight="1">
      <c r="A70" s="44"/>
      <c r="B70" s="45"/>
      <c r="C70" s="45"/>
      <c r="D70" s="45">
        <v>1</v>
      </c>
      <c r="E70" s="63" t="s">
        <v>68</v>
      </c>
      <c r="F70" s="81">
        <v>0</v>
      </c>
      <c r="G70" s="81">
        <v>0</v>
      </c>
      <c r="H70" s="86">
        <v>0</v>
      </c>
      <c r="I70" s="87">
        <f>SUM(F70:H70)</f>
        <v>0</v>
      </c>
      <c r="J70" s="81">
        <v>0</v>
      </c>
      <c r="K70" s="81">
        <v>10999988303</v>
      </c>
      <c r="L70" s="81">
        <v>0</v>
      </c>
      <c r="M70" s="81">
        <f>SUM(J70:L70)</f>
        <v>10999988303</v>
      </c>
      <c r="N70" s="81">
        <f>I70+M70</f>
        <v>10999988303</v>
      </c>
      <c r="O70" s="54"/>
    </row>
    <row r="71" spans="1:15" s="23" customFormat="1" ht="24" customHeight="1">
      <c r="A71" s="44"/>
      <c r="B71" s="45"/>
      <c r="C71" s="45"/>
      <c r="D71" s="45">
        <v>2</v>
      </c>
      <c r="E71" s="63" t="s">
        <v>33</v>
      </c>
      <c r="F71" s="81">
        <v>0</v>
      </c>
      <c r="G71" s="81">
        <v>49402543</v>
      </c>
      <c r="H71" s="86">
        <v>5441277</v>
      </c>
      <c r="I71" s="87">
        <f>SUM(F71:H71)</f>
        <v>54843820</v>
      </c>
      <c r="J71" s="81">
        <v>0</v>
      </c>
      <c r="K71" s="81">
        <v>136848332</v>
      </c>
      <c r="L71" s="81">
        <v>0</v>
      </c>
      <c r="M71" s="81">
        <f>SUM(J71:L71)</f>
        <v>136848332</v>
      </c>
      <c r="N71" s="81">
        <f>I71+M71</f>
        <v>191692152</v>
      </c>
      <c r="O71" s="54"/>
    </row>
    <row r="72" spans="1:15" s="23" customFormat="1" ht="24" customHeight="1">
      <c r="A72" s="44"/>
      <c r="B72" s="45"/>
      <c r="C72" s="45"/>
      <c r="D72" s="45">
        <v>3</v>
      </c>
      <c r="E72" s="63" t="s">
        <v>77</v>
      </c>
      <c r="F72" s="81">
        <v>0</v>
      </c>
      <c r="G72" s="81">
        <v>0</v>
      </c>
      <c r="H72" s="86">
        <v>0</v>
      </c>
      <c r="I72" s="87">
        <f>SUM(F72:H72)</f>
        <v>0</v>
      </c>
      <c r="J72" s="81">
        <v>0</v>
      </c>
      <c r="K72" s="81">
        <v>5727999099</v>
      </c>
      <c r="L72" s="81">
        <v>0</v>
      </c>
      <c r="M72" s="81">
        <f>SUM(J72:L72)</f>
        <v>5727999099</v>
      </c>
      <c r="N72" s="81">
        <f>I72+M72</f>
        <v>5727999099</v>
      </c>
      <c r="O72" s="54"/>
    </row>
    <row r="73" spans="1:14" s="23" customFormat="1" ht="24" customHeight="1">
      <c r="A73" s="44">
        <v>6</v>
      </c>
      <c r="B73" s="45"/>
      <c r="C73" s="56"/>
      <c r="D73" s="56"/>
      <c r="E73" s="47" t="s">
        <v>79</v>
      </c>
      <c r="F73" s="76">
        <f aca="true" t="shared" si="34" ref="F73:N73">F74+F77+F82+F86</f>
        <v>0</v>
      </c>
      <c r="G73" s="76">
        <f t="shared" si="34"/>
        <v>163017016</v>
      </c>
      <c r="H73" s="79">
        <f t="shared" si="34"/>
        <v>249077246</v>
      </c>
      <c r="I73" s="80">
        <f t="shared" si="34"/>
        <v>412094262</v>
      </c>
      <c r="J73" s="76">
        <f t="shared" si="34"/>
        <v>288317498</v>
      </c>
      <c r="K73" s="76">
        <f t="shared" si="34"/>
        <v>3836607424</v>
      </c>
      <c r="L73" s="76">
        <f t="shared" si="34"/>
        <v>3404783496</v>
      </c>
      <c r="M73" s="76">
        <f t="shared" si="34"/>
        <v>7529708418</v>
      </c>
      <c r="N73" s="76">
        <f t="shared" si="34"/>
        <v>7941802680</v>
      </c>
    </row>
    <row r="74" spans="1:14" s="23" customFormat="1" ht="24" customHeight="1">
      <c r="A74" s="44"/>
      <c r="B74" s="45">
        <v>1</v>
      </c>
      <c r="C74" s="56"/>
      <c r="D74" s="56"/>
      <c r="E74" s="48" t="s">
        <v>80</v>
      </c>
      <c r="F74" s="76">
        <f aca="true" t="shared" si="35" ref="F74:N74">F75</f>
        <v>0</v>
      </c>
      <c r="G74" s="76">
        <f t="shared" si="35"/>
        <v>26628699</v>
      </c>
      <c r="H74" s="79">
        <f t="shared" si="35"/>
        <v>130604911</v>
      </c>
      <c r="I74" s="80">
        <f t="shared" si="35"/>
        <v>157233610</v>
      </c>
      <c r="J74" s="76">
        <f t="shared" si="35"/>
        <v>0</v>
      </c>
      <c r="K74" s="76">
        <f t="shared" si="35"/>
        <v>43881</v>
      </c>
      <c r="L74" s="76">
        <f t="shared" si="35"/>
        <v>1155658736</v>
      </c>
      <c r="M74" s="76">
        <f t="shared" si="35"/>
        <v>1155702617</v>
      </c>
      <c r="N74" s="76">
        <f t="shared" si="35"/>
        <v>1312936227</v>
      </c>
    </row>
    <row r="75" spans="1:14" s="23" customFormat="1" ht="24" customHeight="1">
      <c r="A75" s="44"/>
      <c r="B75" s="45"/>
      <c r="C75" s="56"/>
      <c r="D75" s="56"/>
      <c r="E75" s="47" t="s">
        <v>57</v>
      </c>
      <c r="F75" s="76">
        <f aca="true" t="shared" si="36" ref="F75:N75">F76</f>
        <v>0</v>
      </c>
      <c r="G75" s="76">
        <f t="shared" si="36"/>
        <v>26628699</v>
      </c>
      <c r="H75" s="79">
        <f t="shared" si="36"/>
        <v>130604911</v>
      </c>
      <c r="I75" s="80">
        <f t="shared" si="36"/>
        <v>157233610</v>
      </c>
      <c r="J75" s="76">
        <f t="shared" si="36"/>
        <v>0</v>
      </c>
      <c r="K75" s="76">
        <f t="shared" si="36"/>
        <v>43881</v>
      </c>
      <c r="L75" s="76">
        <f t="shared" si="36"/>
        <v>1155658736</v>
      </c>
      <c r="M75" s="76">
        <f t="shared" si="36"/>
        <v>1155702617</v>
      </c>
      <c r="N75" s="76">
        <f t="shared" si="36"/>
        <v>1312936227</v>
      </c>
    </row>
    <row r="76" spans="1:15" s="23" customFormat="1" ht="24" customHeight="1">
      <c r="A76" s="44"/>
      <c r="B76" s="45"/>
      <c r="C76" s="56">
        <v>1</v>
      </c>
      <c r="D76" s="56"/>
      <c r="E76" s="60" t="s">
        <v>60</v>
      </c>
      <c r="F76" s="81">
        <v>0</v>
      </c>
      <c r="G76" s="81">
        <v>26628699</v>
      </c>
      <c r="H76" s="86">
        <v>130604911</v>
      </c>
      <c r="I76" s="87">
        <f>SUM(F76:H76)</f>
        <v>157233610</v>
      </c>
      <c r="J76" s="81">
        <v>0</v>
      </c>
      <c r="K76" s="81">
        <v>43881</v>
      </c>
      <c r="L76" s="81">
        <v>1155658736</v>
      </c>
      <c r="M76" s="81">
        <f>SUM(J76:L76)</f>
        <v>1155702617</v>
      </c>
      <c r="N76" s="81">
        <f>I76+M76</f>
        <v>1312936227</v>
      </c>
      <c r="O76" s="54"/>
    </row>
    <row r="77" spans="1:15" s="23" customFormat="1" ht="24" customHeight="1">
      <c r="A77" s="44"/>
      <c r="B77" s="45">
        <v>2</v>
      </c>
      <c r="C77" s="56"/>
      <c r="D77" s="56"/>
      <c r="E77" s="48" t="s">
        <v>81</v>
      </c>
      <c r="F77" s="76">
        <f aca="true" t="shared" si="37" ref="F77:N77">F78</f>
        <v>0</v>
      </c>
      <c r="G77" s="76">
        <f t="shared" si="37"/>
        <v>37366520</v>
      </c>
      <c r="H77" s="79">
        <f t="shared" si="37"/>
        <v>0</v>
      </c>
      <c r="I77" s="80">
        <f t="shared" si="37"/>
        <v>37366520</v>
      </c>
      <c r="J77" s="76">
        <f t="shared" si="37"/>
        <v>0</v>
      </c>
      <c r="K77" s="76">
        <f t="shared" si="37"/>
        <v>2110546293</v>
      </c>
      <c r="L77" s="76">
        <f t="shared" si="37"/>
        <v>0</v>
      </c>
      <c r="M77" s="76">
        <f t="shared" si="37"/>
        <v>2110546293</v>
      </c>
      <c r="N77" s="76">
        <f t="shared" si="37"/>
        <v>2147912813</v>
      </c>
      <c r="O77" s="54"/>
    </row>
    <row r="78" spans="1:15" s="23" customFormat="1" ht="28.5" customHeight="1">
      <c r="A78" s="44"/>
      <c r="B78" s="45"/>
      <c r="C78" s="56"/>
      <c r="D78" s="56"/>
      <c r="E78" s="47" t="s">
        <v>57</v>
      </c>
      <c r="F78" s="76">
        <f>F79+F80+F81</f>
        <v>0</v>
      </c>
      <c r="G78" s="76">
        <f>G79+G80+G81</f>
        <v>37366520</v>
      </c>
      <c r="H78" s="79">
        <f aca="true" t="shared" si="38" ref="H78:N78">H79+H80+H81</f>
        <v>0</v>
      </c>
      <c r="I78" s="80">
        <f t="shared" si="38"/>
        <v>37366520</v>
      </c>
      <c r="J78" s="76">
        <f t="shared" si="38"/>
        <v>0</v>
      </c>
      <c r="K78" s="76">
        <f t="shared" si="38"/>
        <v>2110546293</v>
      </c>
      <c r="L78" s="76">
        <f t="shared" si="38"/>
        <v>0</v>
      </c>
      <c r="M78" s="76">
        <f t="shared" si="38"/>
        <v>2110546293</v>
      </c>
      <c r="N78" s="76">
        <f t="shared" si="38"/>
        <v>2147912813</v>
      </c>
      <c r="O78" s="54"/>
    </row>
    <row r="79" spans="1:14" s="23" customFormat="1" ht="24" customHeight="1">
      <c r="A79" s="44"/>
      <c r="B79" s="45"/>
      <c r="C79" s="56">
        <v>1</v>
      </c>
      <c r="D79" s="56"/>
      <c r="E79" s="60" t="s">
        <v>87</v>
      </c>
      <c r="F79" s="81">
        <v>0</v>
      </c>
      <c r="G79" s="81">
        <v>6462117</v>
      </c>
      <c r="H79" s="86">
        <v>0</v>
      </c>
      <c r="I79" s="87">
        <f>SUM(F79:H79)</f>
        <v>6462117</v>
      </c>
      <c r="J79" s="81">
        <v>0</v>
      </c>
      <c r="K79" s="81">
        <v>1108652581</v>
      </c>
      <c r="L79" s="81">
        <v>0</v>
      </c>
      <c r="M79" s="81">
        <f>SUM(J79:L79)</f>
        <v>1108652581</v>
      </c>
      <c r="N79" s="81">
        <f>I79+M79</f>
        <v>1115114698</v>
      </c>
    </row>
    <row r="80" spans="1:15" s="23" customFormat="1" ht="24" customHeight="1">
      <c r="A80" s="44"/>
      <c r="B80" s="45"/>
      <c r="C80" s="56">
        <v>2</v>
      </c>
      <c r="D80" s="56"/>
      <c r="E80" s="60" t="s">
        <v>88</v>
      </c>
      <c r="F80" s="81">
        <v>0</v>
      </c>
      <c r="G80" s="81">
        <v>23906412</v>
      </c>
      <c r="H80" s="86">
        <v>0</v>
      </c>
      <c r="I80" s="87">
        <f>SUM(F80:H80)</f>
        <v>23906412</v>
      </c>
      <c r="J80" s="81">
        <v>0</v>
      </c>
      <c r="K80" s="81">
        <v>51310753</v>
      </c>
      <c r="L80" s="81">
        <v>0</v>
      </c>
      <c r="M80" s="81">
        <f>SUM(J80:L80)</f>
        <v>51310753</v>
      </c>
      <c r="N80" s="81">
        <f>I80+M80</f>
        <v>75217165</v>
      </c>
      <c r="O80" s="54"/>
    </row>
    <row r="81" spans="1:15" s="23" customFormat="1" ht="35.25" customHeight="1">
      <c r="A81" s="44"/>
      <c r="B81" s="45"/>
      <c r="C81" s="56">
        <v>3</v>
      </c>
      <c r="D81" s="56"/>
      <c r="E81" s="60" t="s">
        <v>90</v>
      </c>
      <c r="F81" s="81">
        <v>0</v>
      </c>
      <c r="G81" s="81">
        <v>6997991</v>
      </c>
      <c r="H81" s="86">
        <v>0</v>
      </c>
      <c r="I81" s="87">
        <f>SUM(F81:H81)</f>
        <v>6997991</v>
      </c>
      <c r="J81" s="81">
        <v>0</v>
      </c>
      <c r="K81" s="81">
        <v>950582959</v>
      </c>
      <c r="L81" s="81">
        <v>0</v>
      </c>
      <c r="M81" s="81">
        <f>SUM(J81:L81)</f>
        <v>950582959</v>
      </c>
      <c r="N81" s="81">
        <f>I81+M81</f>
        <v>957580950</v>
      </c>
      <c r="O81" s="54"/>
    </row>
    <row r="82" spans="1:15" s="23" customFormat="1" ht="24" customHeight="1">
      <c r="A82" s="44"/>
      <c r="B82" s="45">
        <v>3</v>
      </c>
      <c r="C82" s="56"/>
      <c r="D82" s="56"/>
      <c r="E82" s="48" t="s">
        <v>82</v>
      </c>
      <c r="F82" s="76">
        <f aca="true" t="shared" si="39" ref="F82:N82">F83</f>
        <v>0</v>
      </c>
      <c r="G82" s="76">
        <f t="shared" si="39"/>
        <v>26176028</v>
      </c>
      <c r="H82" s="79">
        <f t="shared" si="39"/>
        <v>110000000</v>
      </c>
      <c r="I82" s="80">
        <f t="shared" si="39"/>
        <v>136176028</v>
      </c>
      <c r="J82" s="76">
        <f t="shared" si="39"/>
        <v>0</v>
      </c>
      <c r="K82" s="76">
        <f t="shared" si="39"/>
        <v>925708062</v>
      </c>
      <c r="L82" s="76">
        <f t="shared" si="39"/>
        <v>1710000000</v>
      </c>
      <c r="M82" s="76">
        <f t="shared" si="39"/>
        <v>2635708062</v>
      </c>
      <c r="N82" s="76">
        <f t="shared" si="39"/>
        <v>2771884090</v>
      </c>
      <c r="O82" s="54"/>
    </row>
    <row r="83" spans="1:15" s="23" customFormat="1" ht="24" customHeight="1" thickBot="1">
      <c r="A83" s="50"/>
      <c r="B83" s="51"/>
      <c r="C83" s="58"/>
      <c r="D83" s="58"/>
      <c r="E83" s="88" t="s">
        <v>57</v>
      </c>
      <c r="F83" s="82">
        <f>F84+F85</f>
        <v>0</v>
      </c>
      <c r="G83" s="82">
        <f>G84+G85</f>
        <v>26176028</v>
      </c>
      <c r="H83" s="83">
        <f aca="true" t="shared" si="40" ref="H83:N83">H84+H85</f>
        <v>110000000</v>
      </c>
      <c r="I83" s="84">
        <f t="shared" si="40"/>
        <v>136176028</v>
      </c>
      <c r="J83" s="82">
        <f t="shared" si="40"/>
        <v>0</v>
      </c>
      <c r="K83" s="82">
        <f t="shared" si="40"/>
        <v>925708062</v>
      </c>
      <c r="L83" s="82">
        <f t="shared" si="40"/>
        <v>1710000000</v>
      </c>
      <c r="M83" s="82">
        <f t="shared" si="40"/>
        <v>2635708062</v>
      </c>
      <c r="N83" s="82">
        <f t="shared" si="40"/>
        <v>2771884090</v>
      </c>
      <c r="O83" s="54"/>
    </row>
    <row r="84" spans="1:14" s="23" customFormat="1" ht="24" customHeight="1">
      <c r="A84" s="44"/>
      <c r="B84" s="45"/>
      <c r="C84" s="56">
        <v>1</v>
      </c>
      <c r="D84" s="56"/>
      <c r="E84" s="60" t="s">
        <v>60</v>
      </c>
      <c r="F84" s="81">
        <v>0</v>
      </c>
      <c r="G84" s="81">
        <v>0</v>
      </c>
      <c r="H84" s="86">
        <v>110000000</v>
      </c>
      <c r="I84" s="87">
        <f>SUM(F84:H84)</f>
        <v>110000000</v>
      </c>
      <c r="J84" s="81">
        <v>0</v>
      </c>
      <c r="K84" s="81">
        <v>0</v>
      </c>
      <c r="L84" s="81">
        <v>1710000000</v>
      </c>
      <c r="M84" s="81">
        <f>SUM(J84:L84)</f>
        <v>1710000000</v>
      </c>
      <c r="N84" s="81">
        <f>I84+M84</f>
        <v>1820000000</v>
      </c>
    </row>
    <row r="85" spans="1:14" s="23" customFormat="1" ht="34.5" customHeight="1">
      <c r="A85" s="44"/>
      <c r="B85" s="45"/>
      <c r="C85" s="56">
        <v>2</v>
      </c>
      <c r="D85" s="56"/>
      <c r="E85" s="60" t="s">
        <v>91</v>
      </c>
      <c r="F85" s="81">
        <v>0</v>
      </c>
      <c r="G85" s="81">
        <v>26176028</v>
      </c>
      <c r="H85" s="86">
        <v>0</v>
      </c>
      <c r="I85" s="87">
        <f>SUM(F85:H85)</f>
        <v>26176028</v>
      </c>
      <c r="J85" s="81">
        <v>0</v>
      </c>
      <c r="K85" s="81">
        <v>925708062</v>
      </c>
      <c r="L85" s="81">
        <v>0</v>
      </c>
      <c r="M85" s="81">
        <f>SUM(J85:L85)</f>
        <v>925708062</v>
      </c>
      <c r="N85" s="81">
        <f>I85+M85</f>
        <v>951884090</v>
      </c>
    </row>
    <row r="86" spans="1:15" s="23" customFormat="1" ht="24" customHeight="1">
      <c r="A86" s="44"/>
      <c r="B86" s="45">
        <v>4</v>
      </c>
      <c r="C86" s="56"/>
      <c r="D86" s="56"/>
      <c r="E86" s="48" t="s">
        <v>83</v>
      </c>
      <c r="F86" s="76">
        <f>F88+F89</f>
        <v>0</v>
      </c>
      <c r="G86" s="76">
        <f>G88+G89</f>
        <v>72845769</v>
      </c>
      <c r="H86" s="79">
        <f aca="true" t="shared" si="41" ref="H86:N86">H88+H89</f>
        <v>8472335</v>
      </c>
      <c r="I86" s="80">
        <f t="shared" si="41"/>
        <v>81318104</v>
      </c>
      <c r="J86" s="76">
        <f t="shared" si="41"/>
        <v>288317498</v>
      </c>
      <c r="K86" s="76">
        <f t="shared" si="41"/>
        <v>800309188</v>
      </c>
      <c r="L86" s="76">
        <f t="shared" si="41"/>
        <v>539124760</v>
      </c>
      <c r="M86" s="76">
        <f t="shared" si="41"/>
        <v>1627751446</v>
      </c>
      <c r="N86" s="76">
        <f t="shared" si="41"/>
        <v>1709069550</v>
      </c>
      <c r="O86" s="54"/>
    </row>
    <row r="87" spans="1:14" s="54" customFormat="1" ht="23.25" customHeight="1">
      <c r="A87" s="44"/>
      <c r="B87" s="45"/>
      <c r="C87" s="56"/>
      <c r="D87" s="56"/>
      <c r="E87" s="47" t="s">
        <v>57</v>
      </c>
      <c r="F87" s="76">
        <f>F88+F89</f>
        <v>0</v>
      </c>
      <c r="G87" s="76">
        <f>G88+G89</f>
        <v>72845769</v>
      </c>
      <c r="H87" s="79">
        <f aca="true" t="shared" si="42" ref="H87:N87">H88+H89</f>
        <v>8472335</v>
      </c>
      <c r="I87" s="80">
        <f t="shared" si="42"/>
        <v>81318104</v>
      </c>
      <c r="J87" s="76">
        <f t="shared" si="42"/>
        <v>288317498</v>
      </c>
      <c r="K87" s="76">
        <f t="shared" si="42"/>
        <v>800309188</v>
      </c>
      <c r="L87" s="76">
        <f t="shared" si="42"/>
        <v>539124760</v>
      </c>
      <c r="M87" s="76">
        <f t="shared" si="42"/>
        <v>1627751446</v>
      </c>
      <c r="N87" s="76">
        <f t="shared" si="42"/>
        <v>1709069550</v>
      </c>
    </row>
    <row r="88" spans="1:14" s="23" customFormat="1" ht="23.25" customHeight="1">
      <c r="A88" s="44"/>
      <c r="B88" s="45"/>
      <c r="C88" s="56">
        <v>1</v>
      </c>
      <c r="D88" s="56"/>
      <c r="E88" s="60" t="s">
        <v>84</v>
      </c>
      <c r="F88" s="81">
        <v>0</v>
      </c>
      <c r="G88" s="81">
        <v>68293417</v>
      </c>
      <c r="H88" s="86">
        <v>8472335</v>
      </c>
      <c r="I88" s="87">
        <f>SUM(F88:H88)</f>
        <v>76765752</v>
      </c>
      <c r="J88" s="81">
        <v>288317498</v>
      </c>
      <c r="K88" s="81">
        <v>665444951</v>
      </c>
      <c r="L88" s="81">
        <v>539124760</v>
      </c>
      <c r="M88" s="81">
        <f>SUM(J88:L88)</f>
        <v>1492887209</v>
      </c>
      <c r="N88" s="81">
        <f>I88+M88</f>
        <v>1569652961</v>
      </c>
    </row>
    <row r="89" spans="1:14" s="23" customFormat="1" ht="24" customHeight="1">
      <c r="A89" s="44"/>
      <c r="B89" s="45"/>
      <c r="C89" s="56">
        <v>2</v>
      </c>
      <c r="D89" s="56"/>
      <c r="E89" s="60" t="s">
        <v>58</v>
      </c>
      <c r="F89" s="81">
        <v>0</v>
      </c>
      <c r="G89" s="81">
        <v>4552352</v>
      </c>
      <c r="H89" s="86">
        <v>0</v>
      </c>
      <c r="I89" s="87">
        <f>SUM(F89:H89)</f>
        <v>4552352</v>
      </c>
      <c r="J89" s="81">
        <v>0</v>
      </c>
      <c r="K89" s="81">
        <v>134864237</v>
      </c>
      <c r="L89" s="81">
        <v>0</v>
      </c>
      <c r="M89" s="81">
        <f>SUM(J89:L89)</f>
        <v>134864237</v>
      </c>
      <c r="N89" s="81">
        <f>I89+M89</f>
        <v>139416589</v>
      </c>
    </row>
    <row r="90" spans="1:15" s="23" customFormat="1" ht="24" customHeight="1">
      <c r="A90" s="44">
        <v>7</v>
      </c>
      <c r="B90" s="45"/>
      <c r="C90" s="56"/>
      <c r="D90" s="56"/>
      <c r="E90" s="47" t="s">
        <v>85</v>
      </c>
      <c r="F90" s="76">
        <f aca="true" t="shared" si="43" ref="F90:N93">F91</f>
        <v>0</v>
      </c>
      <c r="G90" s="76">
        <f t="shared" si="43"/>
        <v>18589977</v>
      </c>
      <c r="H90" s="79">
        <f t="shared" si="43"/>
        <v>20438244</v>
      </c>
      <c r="I90" s="80">
        <f t="shared" si="43"/>
        <v>39028221</v>
      </c>
      <c r="J90" s="76">
        <f t="shared" si="43"/>
        <v>0</v>
      </c>
      <c r="K90" s="76">
        <f t="shared" si="43"/>
        <v>20986056</v>
      </c>
      <c r="L90" s="76">
        <f t="shared" si="43"/>
        <v>181697152</v>
      </c>
      <c r="M90" s="76">
        <f t="shared" si="43"/>
        <v>202683208</v>
      </c>
      <c r="N90" s="76">
        <f t="shared" si="43"/>
        <v>241711429</v>
      </c>
      <c r="O90" s="54"/>
    </row>
    <row r="91" spans="1:14" s="23" customFormat="1" ht="23.25" customHeight="1">
      <c r="A91" s="44"/>
      <c r="B91" s="45">
        <v>1</v>
      </c>
      <c r="C91" s="56"/>
      <c r="D91" s="56"/>
      <c r="E91" s="48" t="s">
        <v>86</v>
      </c>
      <c r="F91" s="76">
        <f t="shared" si="43"/>
        <v>0</v>
      </c>
      <c r="G91" s="76">
        <f t="shared" si="43"/>
        <v>18589977</v>
      </c>
      <c r="H91" s="79">
        <f t="shared" si="43"/>
        <v>20438244</v>
      </c>
      <c r="I91" s="80">
        <f t="shared" si="43"/>
        <v>39028221</v>
      </c>
      <c r="J91" s="76">
        <f t="shared" si="43"/>
        <v>0</v>
      </c>
      <c r="K91" s="76">
        <f t="shared" si="43"/>
        <v>20986056</v>
      </c>
      <c r="L91" s="76">
        <f t="shared" si="43"/>
        <v>181697152</v>
      </c>
      <c r="M91" s="76">
        <f t="shared" si="43"/>
        <v>202683208</v>
      </c>
      <c r="N91" s="76">
        <f t="shared" si="43"/>
        <v>241711429</v>
      </c>
    </row>
    <row r="92" spans="1:14" s="23" customFormat="1" ht="23.25" customHeight="1">
      <c r="A92" s="44"/>
      <c r="B92" s="45"/>
      <c r="C92" s="56"/>
      <c r="D92" s="56"/>
      <c r="E92" s="47" t="s">
        <v>78</v>
      </c>
      <c r="F92" s="76">
        <f t="shared" si="43"/>
        <v>0</v>
      </c>
      <c r="G92" s="76">
        <f t="shared" si="43"/>
        <v>18589977</v>
      </c>
      <c r="H92" s="79">
        <f t="shared" si="43"/>
        <v>20438244</v>
      </c>
      <c r="I92" s="80">
        <f t="shared" si="43"/>
        <v>39028221</v>
      </c>
      <c r="J92" s="76">
        <f t="shared" si="43"/>
        <v>0</v>
      </c>
      <c r="K92" s="76">
        <f t="shared" si="43"/>
        <v>20986056</v>
      </c>
      <c r="L92" s="76">
        <f t="shared" si="43"/>
        <v>181697152</v>
      </c>
      <c r="M92" s="76">
        <f t="shared" si="43"/>
        <v>202683208</v>
      </c>
      <c r="N92" s="76">
        <f t="shared" si="43"/>
        <v>241711429</v>
      </c>
    </row>
    <row r="93" spans="1:14" s="23" customFormat="1" ht="23.25" customHeight="1">
      <c r="A93" s="44"/>
      <c r="B93" s="45"/>
      <c r="C93" s="56">
        <v>1</v>
      </c>
      <c r="D93" s="56"/>
      <c r="E93" s="60" t="s">
        <v>37</v>
      </c>
      <c r="F93" s="81">
        <f t="shared" si="43"/>
        <v>0</v>
      </c>
      <c r="G93" s="81">
        <f t="shared" si="43"/>
        <v>18589977</v>
      </c>
      <c r="H93" s="86">
        <f t="shared" si="43"/>
        <v>20438244</v>
      </c>
      <c r="I93" s="87">
        <f t="shared" si="43"/>
        <v>39028221</v>
      </c>
      <c r="J93" s="81">
        <f t="shared" si="43"/>
        <v>0</v>
      </c>
      <c r="K93" s="81">
        <f t="shared" si="43"/>
        <v>20986056</v>
      </c>
      <c r="L93" s="81">
        <f t="shared" si="43"/>
        <v>181697152</v>
      </c>
      <c r="M93" s="81">
        <f t="shared" si="43"/>
        <v>202683208</v>
      </c>
      <c r="N93" s="81">
        <f t="shared" si="43"/>
        <v>241711429</v>
      </c>
    </row>
    <row r="94" spans="1:15" s="23" customFormat="1" ht="24" customHeight="1">
      <c r="A94" s="64"/>
      <c r="B94" s="65"/>
      <c r="C94" s="66"/>
      <c r="D94" s="66">
        <v>1</v>
      </c>
      <c r="E94" s="63" t="s">
        <v>92</v>
      </c>
      <c r="F94" s="81">
        <v>0</v>
      </c>
      <c r="G94" s="81">
        <v>18589977</v>
      </c>
      <c r="H94" s="86">
        <v>20438244</v>
      </c>
      <c r="I94" s="87">
        <f>SUM(F94:H94)</f>
        <v>39028221</v>
      </c>
      <c r="J94" s="81">
        <v>0</v>
      </c>
      <c r="K94" s="81">
        <v>20986056</v>
      </c>
      <c r="L94" s="81">
        <v>181697152</v>
      </c>
      <c r="M94" s="81">
        <f>SUM(J94:L94)</f>
        <v>202683208</v>
      </c>
      <c r="N94" s="81">
        <f>I94+M94</f>
        <v>241711429</v>
      </c>
      <c r="O94" s="54"/>
    </row>
    <row r="95" spans="1:15" s="23" customFormat="1" ht="24" customHeight="1">
      <c r="A95" s="44"/>
      <c r="B95" s="45"/>
      <c r="C95" s="56"/>
      <c r="D95" s="56"/>
      <c r="E95" s="59"/>
      <c r="F95" s="55"/>
      <c r="G95" s="30"/>
      <c r="H95" s="37"/>
      <c r="I95" s="34"/>
      <c r="J95" s="30"/>
      <c r="K95" s="30"/>
      <c r="L95" s="30"/>
      <c r="M95" s="30"/>
      <c r="N95" s="67"/>
      <c r="O95" s="54"/>
    </row>
    <row r="96" spans="1:15" s="23" customFormat="1" ht="24" customHeight="1">
      <c r="A96" s="44"/>
      <c r="B96" s="45"/>
      <c r="C96" s="56"/>
      <c r="D96" s="56"/>
      <c r="E96" s="59"/>
      <c r="F96" s="55"/>
      <c r="G96" s="30"/>
      <c r="H96" s="37"/>
      <c r="I96" s="34"/>
      <c r="J96" s="30"/>
      <c r="K96" s="30"/>
      <c r="L96" s="30"/>
      <c r="M96" s="30"/>
      <c r="N96" s="67"/>
      <c r="O96" s="54"/>
    </row>
    <row r="97" spans="1:15" s="23" customFormat="1" ht="24" customHeight="1">
      <c r="A97" s="44"/>
      <c r="B97" s="45"/>
      <c r="C97" s="56"/>
      <c r="D97" s="56"/>
      <c r="E97" s="59"/>
      <c r="F97" s="55"/>
      <c r="G97" s="30"/>
      <c r="H97" s="37"/>
      <c r="I97" s="34"/>
      <c r="J97" s="30"/>
      <c r="K97" s="30"/>
      <c r="L97" s="30"/>
      <c r="M97" s="30"/>
      <c r="N97" s="67"/>
      <c r="O97" s="54"/>
    </row>
    <row r="98" spans="1:15" s="23" customFormat="1" ht="24" customHeight="1">
      <c r="A98" s="44"/>
      <c r="B98" s="45"/>
      <c r="C98" s="56"/>
      <c r="D98" s="56"/>
      <c r="E98" s="59"/>
      <c r="F98" s="55"/>
      <c r="G98" s="30"/>
      <c r="H98" s="37"/>
      <c r="I98" s="34"/>
      <c r="J98" s="30"/>
      <c r="K98" s="30"/>
      <c r="L98" s="30"/>
      <c r="M98" s="30"/>
      <c r="N98" s="67"/>
      <c r="O98" s="54"/>
    </row>
    <row r="99" spans="1:15" s="23" customFormat="1" ht="24" customHeight="1">
      <c r="A99" s="44"/>
      <c r="B99" s="45"/>
      <c r="C99" s="56"/>
      <c r="D99" s="56"/>
      <c r="E99" s="59"/>
      <c r="F99" s="55"/>
      <c r="G99" s="30"/>
      <c r="H99" s="37"/>
      <c r="I99" s="34"/>
      <c r="J99" s="30"/>
      <c r="K99" s="30"/>
      <c r="L99" s="30"/>
      <c r="M99" s="30"/>
      <c r="N99" s="67"/>
      <c r="O99" s="54"/>
    </row>
    <row r="100" spans="1:15" s="23" customFormat="1" ht="24" customHeight="1">
      <c r="A100" s="44"/>
      <c r="B100" s="45"/>
      <c r="C100" s="56"/>
      <c r="D100" s="56"/>
      <c r="E100" s="59"/>
      <c r="F100" s="55"/>
      <c r="G100" s="30"/>
      <c r="H100" s="37"/>
      <c r="I100" s="34"/>
      <c r="J100" s="30"/>
      <c r="K100" s="30"/>
      <c r="L100" s="30"/>
      <c r="M100" s="30"/>
      <c r="N100" s="67"/>
      <c r="O100" s="54"/>
    </row>
    <row r="101" spans="1:15" s="23" customFormat="1" ht="24" customHeight="1">
      <c r="A101" s="44"/>
      <c r="B101" s="45"/>
      <c r="C101" s="56"/>
      <c r="D101" s="56"/>
      <c r="E101" s="59"/>
      <c r="F101" s="55"/>
      <c r="G101" s="30"/>
      <c r="H101" s="37"/>
      <c r="I101" s="34"/>
      <c r="J101" s="30"/>
      <c r="K101" s="30"/>
      <c r="L101" s="30"/>
      <c r="M101" s="30"/>
      <c r="N101" s="67"/>
      <c r="O101" s="54"/>
    </row>
    <row r="102" spans="1:15" s="23" customFormat="1" ht="24" customHeight="1">
      <c r="A102" s="44"/>
      <c r="B102" s="45"/>
      <c r="C102" s="56"/>
      <c r="D102" s="56"/>
      <c r="E102" s="59"/>
      <c r="F102" s="55"/>
      <c r="G102" s="30"/>
      <c r="H102" s="37"/>
      <c r="I102" s="34"/>
      <c r="J102" s="30"/>
      <c r="K102" s="30"/>
      <c r="L102" s="30"/>
      <c r="M102" s="30"/>
      <c r="N102" s="67"/>
      <c r="O102" s="54"/>
    </row>
    <row r="103" spans="1:15" s="23" customFormat="1" ht="24" customHeight="1">
      <c r="A103" s="44"/>
      <c r="B103" s="45"/>
      <c r="C103" s="56"/>
      <c r="D103" s="56"/>
      <c r="E103" s="59"/>
      <c r="F103" s="55"/>
      <c r="G103" s="30"/>
      <c r="H103" s="37"/>
      <c r="I103" s="34"/>
      <c r="J103" s="30"/>
      <c r="K103" s="30"/>
      <c r="L103" s="30"/>
      <c r="M103" s="30"/>
      <c r="N103" s="67"/>
      <c r="O103" s="54"/>
    </row>
    <row r="104" spans="1:15" s="23" customFormat="1" ht="24" customHeight="1">
      <c r="A104" s="44"/>
      <c r="B104" s="45"/>
      <c r="C104" s="56"/>
      <c r="D104" s="56"/>
      <c r="E104" s="60"/>
      <c r="F104" s="53"/>
      <c r="G104" s="33"/>
      <c r="H104" s="38"/>
      <c r="I104" s="35"/>
      <c r="J104" s="33"/>
      <c r="K104" s="33"/>
      <c r="L104" s="33"/>
      <c r="M104" s="33"/>
      <c r="N104" s="75"/>
      <c r="O104" s="54"/>
    </row>
    <row r="105" spans="1:15" s="23" customFormat="1" ht="24" customHeight="1">
      <c r="A105" s="44"/>
      <c r="B105" s="45"/>
      <c r="C105" s="56"/>
      <c r="D105" s="56"/>
      <c r="E105" s="59"/>
      <c r="F105" s="55"/>
      <c r="G105" s="30"/>
      <c r="H105" s="37"/>
      <c r="I105" s="34"/>
      <c r="J105" s="30"/>
      <c r="K105" s="30"/>
      <c r="L105" s="30"/>
      <c r="M105" s="30"/>
      <c r="N105" s="67"/>
      <c r="O105" s="54"/>
    </row>
    <row r="106" spans="1:15" s="23" customFormat="1" ht="24" customHeight="1">
      <c r="A106" s="44"/>
      <c r="B106" s="45"/>
      <c r="C106" s="56"/>
      <c r="D106" s="56"/>
      <c r="E106" s="57"/>
      <c r="F106" s="55"/>
      <c r="G106" s="30"/>
      <c r="H106" s="37"/>
      <c r="I106" s="34"/>
      <c r="J106" s="30"/>
      <c r="K106" s="30"/>
      <c r="L106" s="30"/>
      <c r="M106" s="30"/>
      <c r="N106" s="67"/>
      <c r="O106" s="54"/>
    </row>
    <row r="107" spans="1:15" s="23" customFormat="1" ht="24" customHeight="1">
      <c r="A107" s="44"/>
      <c r="B107" s="45"/>
      <c r="C107" s="56"/>
      <c r="D107" s="56"/>
      <c r="E107" s="60"/>
      <c r="F107" s="53"/>
      <c r="G107" s="33"/>
      <c r="H107" s="38"/>
      <c r="I107" s="35"/>
      <c r="J107" s="33"/>
      <c r="K107" s="33"/>
      <c r="L107" s="33"/>
      <c r="M107" s="33"/>
      <c r="N107" s="75"/>
      <c r="O107" s="54"/>
    </row>
    <row r="108" spans="1:15" s="23" customFormat="1" ht="24" customHeight="1">
      <c r="A108" s="44"/>
      <c r="B108" s="45"/>
      <c r="C108" s="56"/>
      <c r="D108" s="56"/>
      <c r="E108" s="61"/>
      <c r="F108" s="53"/>
      <c r="G108" s="33"/>
      <c r="H108" s="38"/>
      <c r="I108" s="35"/>
      <c r="J108" s="33"/>
      <c r="K108" s="33"/>
      <c r="L108" s="33"/>
      <c r="M108" s="33"/>
      <c r="N108" s="75"/>
      <c r="O108" s="54"/>
    </row>
    <row r="109" spans="1:15" s="23" customFormat="1" ht="24" customHeight="1" thickBot="1">
      <c r="A109" s="50"/>
      <c r="B109" s="51"/>
      <c r="C109" s="58"/>
      <c r="D109" s="58"/>
      <c r="E109" s="71"/>
      <c r="F109" s="72"/>
      <c r="G109" s="69"/>
      <c r="H109" s="73"/>
      <c r="I109" s="74"/>
      <c r="J109" s="69"/>
      <c r="K109" s="69"/>
      <c r="L109" s="69"/>
      <c r="M109" s="69"/>
      <c r="N109" s="68"/>
      <c r="O109" s="54"/>
    </row>
    <row r="110" spans="1:14" ht="1.5" customHeight="1" thickBot="1">
      <c r="A110" s="27"/>
      <c r="B110" s="28"/>
      <c r="C110" s="28"/>
      <c r="D110" s="28"/>
      <c r="E110" s="29"/>
      <c r="F110" s="31"/>
      <c r="G110" s="31"/>
      <c r="H110" s="31"/>
      <c r="I110" s="36"/>
      <c r="J110" s="31"/>
      <c r="K110" s="31"/>
      <c r="L110" s="31"/>
      <c r="M110" s="31"/>
      <c r="N110" s="32"/>
    </row>
  </sheetData>
  <mergeCells count="4">
    <mergeCell ref="N5:N6"/>
    <mergeCell ref="A5:E5"/>
    <mergeCell ref="J5:M5"/>
    <mergeCell ref="F5:I5"/>
  </mergeCells>
  <printOptions horizontalCentered="1"/>
  <pageMargins left="0.5511811023622047" right="0.27" top="0.7874015748031497" bottom="0.9055118110236221" header="0.5118110236220472" footer="0.5118110236220472"/>
  <pageSetup horizontalDpi="600" verticalDpi="600" orientation="portrait" pageOrder="overThenDown" paperSize="9" scale="94" r:id="rId1"/>
  <colBreaks count="1" manualBreakCount="1">
    <brk id="8" max="1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會計管理中心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chin2593</cp:lastModifiedBy>
  <cp:lastPrinted>2012-04-20T01:33:52Z</cp:lastPrinted>
  <dcterms:created xsi:type="dcterms:W3CDTF">2006-04-26T07:30:43Z</dcterms:created>
  <dcterms:modified xsi:type="dcterms:W3CDTF">2012-05-01T02:20:35Z</dcterms:modified>
  <cp:category/>
  <cp:version/>
  <cp:contentType/>
  <cp:contentStatus/>
</cp:coreProperties>
</file>