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6非營業餘絀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'表6非營業餘絀'!$A$1:$E$96</definedName>
    <definedName name="Print_Area_MI">#REF!</definedName>
    <definedName name="_xlnm.Print_Titles" localSheetId="0">'表6非營業餘絀'!$1:$4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<sst xmlns="http://schemas.openxmlformats.org/spreadsheetml/2006/main" count="100" uniqueCount="91">
  <si>
    <t>單位：百萬元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</si>
  <si>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</si>
  <si>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</si>
  <si>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</si>
  <si>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</si>
  <si>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</si>
  <si>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</si>
  <si>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</si>
  <si>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</si>
  <si>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</si>
  <si>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</si>
  <si>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</si>
  <si>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</si>
  <si>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</si>
  <si>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</si>
  <si>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</si>
  <si>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</si>
  <si>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特別收入基金</t>
  </si>
  <si>
    <t>原子能委員會主管</t>
  </si>
  <si>
    <t>勞工委員會主管</t>
  </si>
  <si>
    <t>環境保護署主管</t>
  </si>
  <si>
    <t>大陸委員會主管</t>
  </si>
  <si>
    <t>金融監督管理委員會主管</t>
  </si>
  <si>
    <t>國家通訊傳播委員會主管</t>
  </si>
  <si>
    <t>資本計畫基金</t>
  </si>
  <si>
    <t>100年度營業基金以外之其他特種基金截至100年12月底實際餘絀情形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</si>
  <si>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</si>
  <si>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</si>
  <si>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實際數</t>
    </r>
    <r>
      <rPr>
        <sz val="12"/>
        <color indexed="8"/>
        <rFont val="Times New Roman"/>
        <family val="1"/>
      </rPr>
      <t xml:space="preserve">
(2)</t>
    </r>
  </si>
  <si>
    <r>
      <t>增減數</t>
    </r>
    <r>
      <rPr>
        <sz val="12"/>
        <color indexed="8"/>
        <rFont val="Times New Roman"/>
        <family val="1"/>
      </rPr>
      <t xml:space="preserve">
(3)=(2)-(1)</t>
    </r>
  </si>
  <si>
    <r>
      <t>增減％</t>
    </r>
    <r>
      <rPr>
        <sz val="12"/>
        <color indexed="8"/>
        <rFont val="Times New Roman"/>
        <family val="1"/>
      </rPr>
      <t xml:space="preserve">
(4)=(3)/(1)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</si>
  <si>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</si>
  <si>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</si>
  <si>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</si>
  <si>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</si>
  <si>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</si>
  <si>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</si>
  <si>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</si>
  <si>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</si>
  <si>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</si>
  <si>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</si>
  <si>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</si>
  <si>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</si>
  <si>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</si>
  <si>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</si>
  <si>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</si>
  <si>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</si>
  <si>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15.法務部監所作業基金（法務部矯正機關作業
     基金）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</si>
  <si>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</si>
  <si>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</si>
  <si>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</si>
  <si>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</si>
  <si>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</si>
  <si>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</si>
  <si>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</si>
  <si>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</si>
  <si>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</si>
  <si>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</si>
  <si>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</si>
  <si>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</si>
  <si>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</si>
  <si>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</si>
  <si>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</si>
  <si>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</si>
  <si>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</si>
  <si>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</si>
  <si>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</si>
  <si>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</si>
  <si>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</si>
  <si>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7.警察消防海巡移民空勤人員及協勤民力安全基
    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</si>
  <si>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</si>
  <si>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</si>
  <si>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</si>
  <si>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</si>
  <si>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</si>
  <si>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</si>
  <si>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</si>
  <si>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</si>
  <si>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</si>
  <si>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</si>
  <si>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</si>
  <si>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19.金融監督管理基金</t>
  </si>
  <si>
    <t>　20.行政院金融重建基金</t>
  </si>
  <si>
    <t>　21.通訊傳播監督管理基金</t>
  </si>
  <si>
    <t>　22.有線廣播電視事業發展基金</t>
  </si>
  <si>
    <t>體育委員會主管</t>
  </si>
  <si>
    <t>　23.運動發展基金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</si>
  <si>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</si>
  <si>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</si>
  <si>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     　</t>
  </si>
  <si>
    <t xml:space="preserve">      者，則以"0"表示。　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</si>
</sst>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4"/>
      <color indexed="9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3" fillId="0" borderId="0" xfId="20" applyFont="1">
      <alignment vertical="top"/>
      <protection/>
    </xf>
    <xf numFmtId="0" fontId="13" fillId="0" borderId="0" xfId="20" applyFont="1" applyFill="1">
      <alignment vertical="top"/>
      <protection/>
    </xf>
    <xf numFmtId="0" fontId="14" fillId="0" borderId="0" xfId="20" applyFont="1" applyBorder="1" applyAlignment="1">
      <alignment horizontal="right"/>
      <protection/>
    </xf>
    <xf numFmtId="0" fontId="13" fillId="0" borderId="0" xfId="20" applyFont="1" applyAlignment="1">
      <alignment horizontal="right" vertical="top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 wrapText="1"/>
      <protection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14" fillId="0" borderId="3" xfId="20" applyNumberFormat="1" applyFont="1" applyBorder="1" applyAlignment="1">
      <alignment horizontal="center" vertical="center" wrapText="1"/>
      <protection/>
    </xf>
    <xf numFmtId="0" fontId="17" fillId="0" borderId="0" xfId="20" applyFont="1">
      <alignment vertical="top"/>
      <protection/>
    </xf>
    <xf numFmtId="0" fontId="16" fillId="0" borderId="4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49" fontId="14" fillId="0" borderId="5" xfId="20" applyNumberFormat="1" applyFont="1" applyBorder="1" applyAlignment="1">
      <alignment horizontal="center" vertical="center" wrapText="1"/>
      <protection/>
    </xf>
    <xf numFmtId="0" fontId="18" fillId="0" borderId="1" xfId="19" applyFont="1" applyBorder="1" applyAlignment="1" applyProtection="1">
      <alignment horizontal="left" vertical="center" wrapText="1"/>
      <protection/>
    </xf>
    <xf numFmtId="178" fontId="19" fillId="0" borderId="1" xfId="19" applyNumberFormat="1" applyFont="1" applyFill="1" applyBorder="1" applyAlignment="1" applyProtection="1">
      <alignment horizontal="right" vertical="center"/>
      <protection/>
    </xf>
    <xf numFmtId="0" fontId="20" fillId="0" borderId="0" xfId="20" applyFont="1">
      <alignment vertical="top"/>
      <protection/>
    </xf>
    <xf numFmtId="0" fontId="18" fillId="0" borderId="1" xfId="19" applyFont="1" applyBorder="1" applyAlignment="1" applyProtection="1">
      <alignment vertical="center" wrapText="1"/>
      <protection/>
    </xf>
    <xf numFmtId="178" fontId="18" fillId="0" borderId="1" xfId="19" applyNumberFormat="1" applyFont="1" applyFill="1" applyBorder="1" applyAlignment="1" applyProtection="1">
      <alignment horizontal="right" vertical="center" wrapText="1"/>
      <protection/>
    </xf>
    <xf numFmtId="0" fontId="18" fillId="0" borderId="1" xfId="19" applyFont="1" applyBorder="1" applyAlignment="1" applyProtection="1">
      <alignment horizontal="left" vertical="center" wrapText="1" indent="1"/>
      <protection/>
    </xf>
    <xf numFmtId="178" fontId="19" fillId="0" borderId="1" xfId="19" applyNumberFormat="1" applyFont="1" applyBorder="1" applyAlignment="1" applyProtection="1">
      <alignment horizontal="right" vertical="center"/>
      <protection/>
    </xf>
    <xf numFmtId="0" fontId="16" fillId="0" borderId="1" xfId="19" applyFont="1" applyBorder="1" applyAlignment="1" applyProtection="1">
      <alignment horizontal="left" vertical="center" wrapText="1" indent="1"/>
      <protection/>
    </xf>
    <xf numFmtId="178" fontId="15" fillId="0" borderId="1" xfId="19" applyNumberFormat="1" applyFont="1" applyBorder="1" applyAlignment="1" applyProtection="1">
      <alignment horizontal="right" vertical="center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178" fontId="16" fillId="0" borderId="1" xfId="19" applyNumberFormat="1" applyFont="1" applyFill="1" applyBorder="1" applyAlignment="1" applyProtection="1">
      <alignment horizontal="right" vertical="center" wrapText="1"/>
      <protection/>
    </xf>
    <xf numFmtId="178" fontId="23" fillId="0" borderId="1" xfId="19" applyNumberFormat="1" applyFont="1" applyBorder="1" applyAlignment="1" applyProtection="1">
      <alignment horizontal="right" vertical="center"/>
      <protection/>
    </xf>
    <xf numFmtId="178" fontId="23" fillId="0" borderId="1" xfId="19" applyNumberFormat="1" applyFont="1" applyFill="1" applyBorder="1" applyAlignment="1" applyProtection="1">
      <alignment horizontal="right" vertical="center"/>
      <protection/>
    </xf>
    <xf numFmtId="178" fontId="15" fillId="0" borderId="1" xfId="19" applyNumberFormat="1" applyFont="1" applyBorder="1" applyAlignment="1" applyProtection="1">
      <alignment horizontal="right" vertical="center" wrapText="1"/>
      <protection/>
    </xf>
    <xf numFmtId="0" fontId="25" fillId="0" borderId="0" xfId="20" applyFont="1">
      <alignment vertical="top"/>
      <protection/>
    </xf>
    <xf numFmtId="0" fontId="26" fillId="0" borderId="0" xfId="20" applyFont="1">
      <alignment vertical="top"/>
      <protection/>
    </xf>
    <xf numFmtId="0" fontId="13" fillId="0" borderId="0" xfId="20" applyFont="1" applyAlignment="1">
      <alignment vertical="center"/>
      <protection/>
    </xf>
    <xf numFmtId="179" fontId="19" fillId="0" borderId="1" xfId="19" applyNumberFormat="1" applyFont="1" applyFill="1" applyBorder="1" applyAlignment="1" applyProtection="1">
      <alignment horizontal="right" vertical="center"/>
      <protection/>
    </xf>
    <xf numFmtId="0" fontId="24" fillId="0" borderId="0" xfId="19" applyFont="1" applyFill="1" applyBorder="1" applyAlignment="1" applyProtection="1">
      <alignment vertical="top" wrapText="1"/>
      <protection/>
    </xf>
    <xf numFmtId="0" fontId="13" fillId="0" borderId="0" xfId="20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24" fillId="0" borderId="0" xfId="19" applyFont="1" applyFill="1" applyBorder="1" applyProtection="1">
      <alignment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99年第4季9912--2科附表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96"/>
  <sheetViews>
    <sheetView showGridLines="0" tabSelected="1" zoomScale="75" zoomScaleNormal="75" zoomScaleSheetLayoutView="75" workbookViewId="0" topLeftCell="A1">
      <selection activeCell="A48" sqref="A48"/>
    </sheetView>
  </sheetViews>
  <sheetFormatPr defaultColWidth="9.00390625" defaultRowHeight="16.5"/>
  <cols>
    <col min="1" max="1" width="62.375" style="4" customWidth="1"/>
    <col min="2" max="2" width="23.625" style="4" customWidth="1"/>
    <col min="3" max="3" width="23.625" style="5" customWidth="1"/>
    <col min="4" max="4" width="23.625" style="4" customWidth="1"/>
    <col min="5" max="5" width="23.625" style="7" customWidth="1"/>
    <col min="6" max="6" width="17.875" style="7" hidden="1" customWidth="1"/>
    <col min="7" max="16384" width="5.875" style="4" customWidth="1"/>
  </cols>
  <sheetData>
    <row r="1" spans="1:6" ht="27.75" customHeight="1">
      <c r="A1" s="1" t="s">
        <v>25</v>
      </c>
      <c r="B1" s="2"/>
      <c r="C1" s="2"/>
      <c r="D1" s="2"/>
      <c r="E1" s="2"/>
      <c r="F1" s="3"/>
    </row>
    <row r="2" ht="17.25" customHeight="1">
      <c r="E2" s="6" t="s">
        <v>0</v>
      </c>
    </row>
    <row r="3" spans="1:6" s="13" customFormat="1" ht="27.75" customHeight="1">
      <c r="A3" s="8" t="s">
        <v>26</v>
      </c>
      <c r="B3" s="9" t="s">
        <v>27</v>
      </c>
      <c r="C3" s="10" t="s">
        <v>28</v>
      </c>
      <c r="D3" s="11" t="s">
        <v>29</v>
      </c>
      <c r="E3" s="11" t="s">
        <v>30</v>
      </c>
      <c r="F3" s="12" t="s">
        <v>31</v>
      </c>
    </row>
    <row r="4" spans="1:6" s="13" customFormat="1" ht="27.75" customHeight="1">
      <c r="A4" s="14"/>
      <c r="B4" s="15"/>
      <c r="C4" s="10"/>
      <c r="D4" s="11"/>
      <c r="E4" s="11"/>
      <c r="F4" s="16"/>
    </row>
    <row r="5" spans="1:6" s="19" customFormat="1" ht="27.75" customHeight="1">
      <c r="A5" s="17" t="s">
        <v>32</v>
      </c>
      <c r="B5" s="18">
        <f>B6+B50+B53+B91</f>
        <v>47512</v>
      </c>
      <c r="C5" s="18">
        <f>C6+C50+C53+C91</f>
        <v>35792</v>
      </c>
      <c r="D5" s="18">
        <f aca="true" t="shared" si="0" ref="D5:D10">C5-B5</f>
        <v>-11720</v>
      </c>
      <c r="E5" s="18">
        <f aca="true" t="shared" si="1" ref="E5:E10">ABS(D5/B5*100)</f>
        <v>24.66745243306954</v>
      </c>
      <c r="F5" s="18"/>
    </row>
    <row r="6" spans="1:6" s="19" customFormat="1" ht="22.5" customHeight="1">
      <c r="A6" s="20" t="s">
        <v>1</v>
      </c>
      <c r="B6" s="18">
        <f>B7+B9+B13+B16+B19+B26+B28+B31+B33+B36+B38+B40+B44+B46+B48</f>
        <v>15618</v>
      </c>
      <c r="C6" s="18">
        <f>C7+C9+C13+C16+C19+C26+C28+C31+C33+C36+C38+C40+C44+C46+C48</f>
        <v>42310</v>
      </c>
      <c r="D6" s="18">
        <f t="shared" si="0"/>
        <v>26692</v>
      </c>
      <c r="E6" s="18">
        <f t="shared" si="1"/>
        <v>170.9053656037905</v>
      </c>
      <c r="F6" s="21"/>
    </row>
    <row r="7" spans="1:6" s="19" customFormat="1" ht="22.5" customHeight="1">
      <c r="A7" s="22" t="s">
        <v>2</v>
      </c>
      <c r="B7" s="23">
        <f>B8</f>
        <v>9452</v>
      </c>
      <c r="C7" s="18">
        <f>C8</f>
        <v>3314</v>
      </c>
      <c r="D7" s="18">
        <f t="shared" si="0"/>
        <v>-6138</v>
      </c>
      <c r="E7" s="23">
        <f t="shared" si="1"/>
        <v>64.93863732543377</v>
      </c>
      <c r="F7" s="23"/>
    </row>
    <row r="8" spans="1:6" ht="22.5" customHeight="1">
      <c r="A8" s="24" t="s">
        <v>33</v>
      </c>
      <c r="B8" s="25">
        <v>9452</v>
      </c>
      <c r="C8" s="26">
        <v>3314</v>
      </c>
      <c r="D8" s="26">
        <f t="shared" si="0"/>
        <v>-6138</v>
      </c>
      <c r="E8" s="25">
        <f t="shared" si="1"/>
        <v>64.93863732543377</v>
      </c>
      <c r="F8" s="25"/>
    </row>
    <row r="9" spans="1:6" s="19" customFormat="1" ht="22.5" customHeight="1">
      <c r="A9" s="22" t="s">
        <v>3</v>
      </c>
      <c r="B9" s="23">
        <f>SUM(B10:B12)</f>
        <v>-4402</v>
      </c>
      <c r="C9" s="18">
        <f>SUM(C10:C12)</f>
        <v>-2661</v>
      </c>
      <c r="D9" s="18">
        <f t="shared" si="0"/>
        <v>1741</v>
      </c>
      <c r="E9" s="23">
        <f t="shared" si="1"/>
        <v>39.550204452521584</v>
      </c>
      <c r="F9" s="21"/>
    </row>
    <row r="10" spans="1:6" ht="22.5" customHeight="1">
      <c r="A10" s="24" t="s">
        <v>34</v>
      </c>
      <c r="B10" s="25">
        <v>-4393</v>
      </c>
      <c r="C10" s="26">
        <v>-2660</v>
      </c>
      <c r="D10" s="26">
        <f t="shared" si="0"/>
        <v>1733</v>
      </c>
      <c r="E10" s="25">
        <f t="shared" si="1"/>
        <v>39.449123605736396</v>
      </c>
      <c r="F10" s="27"/>
    </row>
    <row r="11" spans="1:6" ht="22.5" customHeight="1">
      <c r="A11" s="24" t="s">
        <v>35</v>
      </c>
      <c r="B11" s="28"/>
      <c r="C11" s="29"/>
      <c r="D11" s="26"/>
      <c r="E11" s="25"/>
      <c r="F11" s="30"/>
    </row>
    <row r="12" spans="1:6" ht="22.5" customHeight="1">
      <c r="A12" s="24" t="s">
        <v>36</v>
      </c>
      <c r="B12" s="25">
        <v>-9</v>
      </c>
      <c r="C12" s="26">
        <v>-1</v>
      </c>
      <c r="D12" s="26">
        <f aca="true" t="shared" si="2" ref="D12:D43">C12-B12</f>
        <v>8</v>
      </c>
      <c r="E12" s="25">
        <v>90</v>
      </c>
      <c r="F12" s="25"/>
    </row>
    <row r="13" spans="1:6" s="19" customFormat="1" ht="22.5" customHeight="1">
      <c r="A13" s="22" t="s">
        <v>4</v>
      </c>
      <c r="B13" s="23">
        <f>SUM(B14:B15)</f>
        <v>-2360</v>
      </c>
      <c r="C13" s="18">
        <f>SUM(C14:C15)</f>
        <v>-5918</v>
      </c>
      <c r="D13" s="18">
        <f t="shared" si="2"/>
        <v>-3558</v>
      </c>
      <c r="E13" s="23">
        <f>ABS(D13/B13*100)</f>
        <v>150.76271186440678</v>
      </c>
      <c r="F13" s="23"/>
    </row>
    <row r="14" spans="1:6" ht="21.75" customHeight="1">
      <c r="A14" s="24" t="s">
        <v>37</v>
      </c>
      <c r="B14" s="25">
        <v>2562</v>
      </c>
      <c r="C14" s="26">
        <v>1526</v>
      </c>
      <c r="D14" s="26">
        <f t="shared" si="2"/>
        <v>-1036</v>
      </c>
      <c r="E14" s="25">
        <f>ABS(D14/B14*100)</f>
        <v>40.43715846994536</v>
      </c>
      <c r="F14" s="25"/>
    </row>
    <row r="15" spans="1:6" ht="21.75" customHeight="1">
      <c r="A15" s="24" t="s">
        <v>38</v>
      </c>
      <c r="B15" s="25">
        <v>-4922</v>
      </c>
      <c r="C15" s="26">
        <v>-7444</v>
      </c>
      <c r="D15" s="26">
        <f t="shared" si="2"/>
        <v>-2522</v>
      </c>
      <c r="E15" s="25">
        <f>ABS(D15/B15*100)</f>
        <v>51.23933360422592</v>
      </c>
      <c r="F15" s="25"/>
    </row>
    <row r="16" spans="1:6" s="19" customFormat="1" ht="22.5" customHeight="1">
      <c r="A16" s="22" t="s">
        <v>5</v>
      </c>
      <c r="B16" s="23">
        <f>SUM(B17:B18)</f>
        <v>125</v>
      </c>
      <c r="C16" s="18">
        <f>SUM(C17:C18)</f>
        <v>156</v>
      </c>
      <c r="D16" s="18">
        <f t="shared" si="2"/>
        <v>31</v>
      </c>
      <c r="E16" s="23">
        <f>ABS(D16/B16*100)</f>
        <v>24.8</v>
      </c>
      <c r="F16" s="23"/>
    </row>
    <row r="17" spans="1:6" ht="22.5" customHeight="1">
      <c r="A17" s="24" t="s">
        <v>39</v>
      </c>
      <c r="B17" s="25">
        <v>185</v>
      </c>
      <c r="C17" s="26">
        <v>152</v>
      </c>
      <c r="D17" s="26">
        <f t="shared" si="2"/>
        <v>-33</v>
      </c>
      <c r="E17" s="25">
        <f>ABS(D17/B17*100)</f>
        <v>17.83783783783784</v>
      </c>
      <c r="F17" s="25"/>
    </row>
    <row r="18" spans="1:6" ht="22.5" customHeight="1">
      <c r="A18" s="24" t="s">
        <v>40</v>
      </c>
      <c r="B18" s="25">
        <v>-60</v>
      </c>
      <c r="C18" s="26">
        <v>4</v>
      </c>
      <c r="D18" s="26">
        <f t="shared" si="2"/>
        <v>64</v>
      </c>
      <c r="E18" s="25">
        <v>106</v>
      </c>
      <c r="F18" s="25"/>
    </row>
    <row r="19" spans="1:6" s="19" customFormat="1" ht="22.5" customHeight="1">
      <c r="A19" s="22" t="s">
        <v>6</v>
      </c>
      <c r="B19" s="18">
        <f>SUM(B20:B25)</f>
        <v>-6439</v>
      </c>
      <c r="C19" s="18">
        <f>SUM(C20:C25)</f>
        <v>-5410</v>
      </c>
      <c r="D19" s="18">
        <f t="shared" si="2"/>
        <v>1029</v>
      </c>
      <c r="E19" s="23">
        <f>ABS(D19/B19*100)</f>
        <v>15.980742351296783</v>
      </c>
      <c r="F19" s="23"/>
    </row>
    <row r="20" spans="1:6" s="31" customFormat="1" ht="21.75" customHeight="1">
      <c r="A20" s="24" t="s">
        <v>41</v>
      </c>
      <c r="B20" s="25">
        <v>-4971</v>
      </c>
      <c r="C20" s="26">
        <v>-4915</v>
      </c>
      <c r="D20" s="26">
        <f t="shared" si="2"/>
        <v>56</v>
      </c>
      <c r="E20" s="25">
        <f>ABS(D20/B20*100)</f>
        <v>1.1265338966002816</v>
      </c>
      <c r="F20" s="26"/>
    </row>
    <row r="21" spans="1:6" s="32" customFormat="1" ht="21" customHeight="1">
      <c r="A21" s="24" t="s">
        <v>42</v>
      </c>
      <c r="B21" s="25">
        <v>1999</v>
      </c>
      <c r="C21" s="26">
        <v>1904</v>
      </c>
      <c r="D21" s="26">
        <f t="shared" si="2"/>
        <v>-95</v>
      </c>
      <c r="E21" s="25">
        <f>ABS(D21/B21*100)</f>
        <v>4.752376188094047</v>
      </c>
      <c r="F21" s="26"/>
    </row>
    <row r="22" spans="1:6" s="19" customFormat="1" ht="21" customHeight="1">
      <c r="A22" s="24" t="s">
        <v>43</v>
      </c>
      <c r="B22" s="25">
        <v>125</v>
      </c>
      <c r="C22" s="26">
        <v>220</v>
      </c>
      <c r="D22" s="26">
        <f t="shared" si="2"/>
        <v>95</v>
      </c>
      <c r="E22" s="25">
        <f>ABS(D22/B22*100)</f>
        <v>76</v>
      </c>
      <c r="F22" s="26"/>
    </row>
    <row r="23" spans="1:6" s="19" customFormat="1" ht="21" customHeight="1">
      <c r="A23" s="24" t="s">
        <v>44</v>
      </c>
      <c r="B23" s="25">
        <v>28</v>
      </c>
      <c r="C23" s="26">
        <v>48</v>
      </c>
      <c r="D23" s="26">
        <f t="shared" si="2"/>
        <v>20</v>
      </c>
      <c r="E23" s="25">
        <v>68</v>
      </c>
      <c r="F23" s="26"/>
    </row>
    <row r="24" spans="1:6" ht="21" customHeight="1">
      <c r="A24" s="24" t="s">
        <v>45</v>
      </c>
      <c r="B24" s="25">
        <v>-352</v>
      </c>
      <c r="C24" s="26">
        <v>-252</v>
      </c>
      <c r="D24" s="26">
        <f t="shared" si="2"/>
        <v>100</v>
      </c>
      <c r="E24" s="25">
        <f>ABS(D24/B24*100)</f>
        <v>28.40909090909091</v>
      </c>
      <c r="F24" s="26"/>
    </row>
    <row r="25" spans="1:6" s="19" customFormat="1" ht="21" customHeight="1">
      <c r="A25" s="24" t="s">
        <v>46</v>
      </c>
      <c r="B25" s="25">
        <v>-3268</v>
      </c>
      <c r="C25" s="26">
        <v>-2415</v>
      </c>
      <c r="D25" s="26">
        <f t="shared" si="2"/>
        <v>853</v>
      </c>
      <c r="E25" s="25">
        <f>ABS(D25/B25*100)</f>
        <v>26.1015911872705</v>
      </c>
      <c r="F25" s="26"/>
    </row>
    <row r="26" spans="1:6" ht="22.5" customHeight="1">
      <c r="A26" s="22" t="s">
        <v>7</v>
      </c>
      <c r="B26" s="18">
        <f>SUM(B27)</f>
        <v>-92</v>
      </c>
      <c r="C26" s="18">
        <f>SUM(C27)</f>
        <v>-90</v>
      </c>
      <c r="D26" s="18">
        <f t="shared" si="2"/>
        <v>2</v>
      </c>
      <c r="E26" s="23">
        <f>ABS(D26/B26*100)</f>
        <v>2.1739130434782608</v>
      </c>
      <c r="F26" s="21"/>
    </row>
    <row r="27" spans="1:6" ht="41.25" customHeight="1">
      <c r="A27" s="24" t="s">
        <v>47</v>
      </c>
      <c r="B27" s="25">
        <v>-92</v>
      </c>
      <c r="C27" s="26">
        <v>-90</v>
      </c>
      <c r="D27" s="26">
        <f t="shared" si="2"/>
        <v>2</v>
      </c>
      <c r="E27" s="25">
        <f>ABS(D27/B27*100)</f>
        <v>2.1739130434782608</v>
      </c>
      <c r="F27" s="27"/>
    </row>
    <row r="28" spans="1:6" s="19" customFormat="1" ht="22.5" customHeight="1">
      <c r="A28" s="22" t="s">
        <v>8</v>
      </c>
      <c r="B28" s="18">
        <f>SUM(B29:B30)</f>
        <v>-555</v>
      </c>
      <c r="C28" s="18">
        <f>SUM(C29:C30)</f>
        <v>-3564</v>
      </c>
      <c r="D28" s="18">
        <f t="shared" si="2"/>
        <v>-3009</v>
      </c>
      <c r="E28" s="23">
        <v>543</v>
      </c>
      <c r="F28" s="18"/>
    </row>
    <row r="29" spans="1:6" ht="21.75" customHeight="1">
      <c r="A29" s="24" t="s">
        <v>48</v>
      </c>
      <c r="B29" s="25">
        <v>326</v>
      </c>
      <c r="C29" s="26">
        <v>-3847</v>
      </c>
      <c r="D29" s="26">
        <f t="shared" si="2"/>
        <v>-4173</v>
      </c>
      <c r="E29" s="25">
        <v>1279</v>
      </c>
      <c r="F29" s="26"/>
    </row>
    <row r="30" spans="1:6" s="19" customFormat="1" ht="21.75" customHeight="1">
      <c r="A30" s="24" t="s">
        <v>49</v>
      </c>
      <c r="B30" s="25">
        <v>-881</v>
      </c>
      <c r="C30" s="26">
        <v>283</v>
      </c>
      <c r="D30" s="26">
        <f t="shared" si="2"/>
        <v>1164</v>
      </c>
      <c r="E30" s="25">
        <f aca="true" t="shared" si="3" ref="E30:E37">ABS(D30/B30*100)</f>
        <v>132.12258796821794</v>
      </c>
      <c r="F30" s="26"/>
    </row>
    <row r="31" spans="1:6" ht="22.5" customHeight="1">
      <c r="A31" s="22" t="s">
        <v>9</v>
      </c>
      <c r="B31" s="18">
        <f>SUM(B32)</f>
        <v>16882</v>
      </c>
      <c r="C31" s="18">
        <f>SUM(C32)</f>
        <v>20596</v>
      </c>
      <c r="D31" s="18">
        <f t="shared" si="2"/>
        <v>3714</v>
      </c>
      <c r="E31" s="23">
        <f t="shared" si="3"/>
        <v>21.999763061248668</v>
      </c>
      <c r="F31" s="18"/>
    </row>
    <row r="32" spans="1:6" ht="22.5" customHeight="1">
      <c r="A32" s="24" t="s">
        <v>50</v>
      </c>
      <c r="B32" s="25">
        <v>16882</v>
      </c>
      <c r="C32" s="26">
        <v>20596</v>
      </c>
      <c r="D32" s="26">
        <f t="shared" si="2"/>
        <v>3714</v>
      </c>
      <c r="E32" s="25">
        <f t="shared" si="3"/>
        <v>21.999763061248668</v>
      </c>
      <c r="F32" s="26"/>
    </row>
    <row r="33" spans="1:6" s="19" customFormat="1" ht="22.5" customHeight="1">
      <c r="A33" s="22" t="s">
        <v>10</v>
      </c>
      <c r="B33" s="18">
        <f>SUM(B34:B35)</f>
        <v>1222</v>
      </c>
      <c r="C33" s="18">
        <f>SUM(C34:C35)</f>
        <v>1378</v>
      </c>
      <c r="D33" s="18">
        <f t="shared" si="2"/>
        <v>156</v>
      </c>
      <c r="E33" s="23">
        <f t="shared" si="3"/>
        <v>12.76595744680851</v>
      </c>
      <c r="F33" s="18"/>
    </row>
    <row r="34" spans="1:6" ht="22.5" customHeight="1">
      <c r="A34" s="24" t="s">
        <v>51</v>
      </c>
      <c r="B34" s="25">
        <v>695</v>
      </c>
      <c r="C34" s="26">
        <v>980</v>
      </c>
      <c r="D34" s="26">
        <f t="shared" si="2"/>
        <v>285</v>
      </c>
      <c r="E34" s="25">
        <f t="shared" si="3"/>
        <v>41.007194244604314</v>
      </c>
      <c r="F34" s="26"/>
    </row>
    <row r="35" spans="1:6" s="19" customFormat="1" ht="22.5" customHeight="1">
      <c r="A35" s="24" t="s">
        <v>52</v>
      </c>
      <c r="B35" s="25">
        <v>527</v>
      </c>
      <c r="C35" s="26">
        <v>398</v>
      </c>
      <c r="D35" s="26">
        <f t="shared" si="2"/>
        <v>-129</v>
      </c>
      <c r="E35" s="25">
        <f t="shared" si="3"/>
        <v>24.47817836812144</v>
      </c>
      <c r="F35" s="26"/>
    </row>
    <row r="36" spans="1:6" ht="22.5" customHeight="1">
      <c r="A36" s="22" t="s">
        <v>11</v>
      </c>
      <c r="B36" s="18">
        <f>SUM(B37)</f>
        <v>569</v>
      </c>
      <c r="C36" s="18">
        <f>SUM(C37)</f>
        <v>421</v>
      </c>
      <c r="D36" s="18">
        <f t="shared" si="2"/>
        <v>-148</v>
      </c>
      <c r="E36" s="23">
        <f t="shared" si="3"/>
        <v>26.01054481546573</v>
      </c>
      <c r="F36" s="18"/>
    </row>
    <row r="37" spans="1:6" s="19" customFormat="1" ht="22.5" customHeight="1">
      <c r="A37" s="24" t="s">
        <v>53</v>
      </c>
      <c r="B37" s="25">
        <v>569</v>
      </c>
      <c r="C37" s="26">
        <v>421</v>
      </c>
      <c r="D37" s="26">
        <f t="shared" si="2"/>
        <v>-148</v>
      </c>
      <c r="E37" s="25">
        <f t="shared" si="3"/>
        <v>26.01054481546573</v>
      </c>
      <c r="F37" s="26"/>
    </row>
    <row r="38" spans="1:6" ht="22.5" customHeight="1">
      <c r="A38" s="22" t="s">
        <v>12</v>
      </c>
      <c r="B38" s="18">
        <f>SUM(B39)</f>
        <v>28</v>
      </c>
      <c r="C38" s="18">
        <f>SUM(C39)</f>
        <v>29</v>
      </c>
      <c r="D38" s="18">
        <f t="shared" si="2"/>
        <v>1</v>
      </c>
      <c r="E38" s="23">
        <v>3</v>
      </c>
      <c r="F38" s="18"/>
    </row>
    <row r="39" spans="1:6" ht="22.5" customHeight="1">
      <c r="A39" s="24" t="s">
        <v>54</v>
      </c>
      <c r="B39" s="25">
        <v>28</v>
      </c>
      <c r="C39" s="26">
        <v>29</v>
      </c>
      <c r="D39" s="26">
        <f t="shared" si="2"/>
        <v>1</v>
      </c>
      <c r="E39" s="25">
        <v>3</v>
      </c>
      <c r="F39" s="26"/>
    </row>
    <row r="40" spans="1:6" s="19" customFormat="1" ht="22.5" customHeight="1">
      <c r="A40" s="22" t="s">
        <v>13</v>
      </c>
      <c r="B40" s="18">
        <f>SUM(B41:B43)</f>
        <v>994</v>
      </c>
      <c r="C40" s="18">
        <f>SUM(C41:C43)</f>
        <v>34178</v>
      </c>
      <c r="D40" s="18">
        <f t="shared" si="2"/>
        <v>33184</v>
      </c>
      <c r="E40" s="23">
        <v>3336</v>
      </c>
      <c r="F40" s="21"/>
    </row>
    <row r="41" spans="1:6" ht="22.5" customHeight="1">
      <c r="A41" s="24" t="s">
        <v>55</v>
      </c>
      <c r="B41" s="25">
        <v>733</v>
      </c>
      <c r="C41" s="26">
        <v>596</v>
      </c>
      <c r="D41" s="26">
        <f t="shared" si="2"/>
        <v>-137</v>
      </c>
      <c r="E41" s="25">
        <f>ABS(D41/B41*100)</f>
        <v>18.69031377899045</v>
      </c>
      <c r="F41" s="26"/>
    </row>
    <row r="42" spans="1:6" s="19" customFormat="1" ht="22.5" customHeight="1">
      <c r="A42" s="24" t="s">
        <v>56</v>
      </c>
      <c r="B42" s="25">
        <v>129</v>
      </c>
      <c r="C42" s="26">
        <v>170</v>
      </c>
      <c r="D42" s="26">
        <f t="shared" si="2"/>
        <v>41</v>
      </c>
      <c r="E42" s="25">
        <v>31</v>
      </c>
      <c r="F42" s="26"/>
    </row>
    <row r="43" spans="1:6" s="19" customFormat="1" ht="22.5" customHeight="1">
      <c r="A43" s="24" t="s">
        <v>57</v>
      </c>
      <c r="B43" s="25">
        <v>132</v>
      </c>
      <c r="C43" s="26">
        <v>33412</v>
      </c>
      <c r="D43" s="26">
        <f t="shared" si="2"/>
        <v>33280</v>
      </c>
      <c r="E43" s="25">
        <v>25244</v>
      </c>
      <c r="F43" s="27"/>
    </row>
    <row r="44" spans="1:6" s="33" customFormat="1" ht="22.5" customHeight="1">
      <c r="A44" s="22" t="s">
        <v>14</v>
      </c>
      <c r="B44" s="18">
        <f>SUM(B45)</f>
        <v>135</v>
      </c>
      <c r="C44" s="18">
        <f>SUM(C45)</f>
        <v>109</v>
      </c>
      <c r="D44" s="18">
        <f aca="true" t="shared" si="4" ref="D44:D75">C44-B44</f>
        <v>-26</v>
      </c>
      <c r="E44" s="23">
        <f>ABS(D44/B44*100)</f>
        <v>19.25925925925926</v>
      </c>
      <c r="F44" s="18"/>
    </row>
    <row r="45" spans="1:6" s="19" customFormat="1" ht="22.5" customHeight="1">
      <c r="A45" s="24" t="s">
        <v>58</v>
      </c>
      <c r="B45" s="25">
        <v>135</v>
      </c>
      <c r="C45" s="26">
        <v>109</v>
      </c>
      <c r="D45" s="26">
        <f t="shared" si="4"/>
        <v>-26</v>
      </c>
      <c r="E45" s="25">
        <f>ABS(D45/B45*100)</f>
        <v>19.25925925925926</v>
      </c>
      <c r="F45" s="26"/>
    </row>
    <row r="46" spans="1:6" s="19" customFormat="1" ht="22.5" customHeight="1">
      <c r="A46" s="22" t="s">
        <v>15</v>
      </c>
      <c r="B46" s="18">
        <f>SUM(B47)</f>
        <v>57</v>
      </c>
      <c r="C46" s="18">
        <f>SUM(C47)</f>
        <v>-262</v>
      </c>
      <c r="D46" s="18">
        <f t="shared" si="4"/>
        <v>-319</v>
      </c>
      <c r="E46" s="23">
        <v>562</v>
      </c>
      <c r="F46" s="18"/>
    </row>
    <row r="47" spans="1:6" s="33" customFormat="1" ht="22.5" customHeight="1">
      <c r="A47" s="24" t="s">
        <v>59</v>
      </c>
      <c r="B47" s="25">
        <v>57</v>
      </c>
      <c r="C47" s="26">
        <v>-262</v>
      </c>
      <c r="D47" s="26">
        <f t="shared" si="4"/>
        <v>-319</v>
      </c>
      <c r="E47" s="25">
        <v>562</v>
      </c>
      <c r="F47" s="26"/>
    </row>
    <row r="48" spans="1:6" s="33" customFormat="1" ht="22.5" customHeight="1">
      <c r="A48" s="22" t="s">
        <v>60</v>
      </c>
      <c r="B48" s="18">
        <f>SUM(B49)</f>
        <v>2</v>
      </c>
      <c r="C48" s="18">
        <f>SUM(C49)</f>
        <v>34</v>
      </c>
      <c r="D48" s="18">
        <f t="shared" si="4"/>
        <v>32</v>
      </c>
      <c r="E48" s="23">
        <v>1483</v>
      </c>
      <c r="F48" s="18"/>
    </row>
    <row r="49" spans="1:6" s="33" customFormat="1" ht="22.5" customHeight="1">
      <c r="A49" s="24" t="s">
        <v>61</v>
      </c>
      <c r="B49" s="25">
        <v>2</v>
      </c>
      <c r="C49" s="26">
        <v>34</v>
      </c>
      <c r="D49" s="26">
        <f t="shared" si="4"/>
        <v>32</v>
      </c>
      <c r="E49" s="25">
        <v>1483</v>
      </c>
      <c r="F49" s="26"/>
    </row>
    <row r="50" spans="1:6" s="19" customFormat="1" ht="22.5" customHeight="1">
      <c r="A50" s="20" t="s">
        <v>16</v>
      </c>
      <c r="B50" s="34">
        <f>SUM(B51)</f>
        <v>4</v>
      </c>
      <c r="C50" s="34">
        <f>SUM(C51)</f>
        <v>113</v>
      </c>
      <c r="D50" s="18">
        <f t="shared" si="4"/>
        <v>109</v>
      </c>
      <c r="E50" s="18">
        <v>2317</v>
      </c>
      <c r="F50" s="18"/>
    </row>
    <row r="51" spans="1:6" s="19" customFormat="1" ht="22.5" customHeight="1">
      <c r="A51" s="22" t="s">
        <v>5</v>
      </c>
      <c r="B51" s="34">
        <f>SUM(B52)</f>
        <v>4</v>
      </c>
      <c r="C51" s="34">
        <f>SUM(C52)</f>
        <v>113</v>
      </c>
      <c r="D51" s="18">
        <f t="shared" si="4"/>
        <v>109</v>
      </c>
      <c r="E51" s="18">
        <v>2317</v>
      </c>
      <c r="F51" s="18"/>
    </row>
    <row r="52" spans="1:6" ht="22.5" customHeight="1">
      <c r="A52" s="24" t="s">
        <v>62</v>
      </c>
      <c r="B52" s="25">
        <v>4</v>
      </c>
      <c r="C52" s="26">
        <v>113</v>
      </c>
      <c r="D52" s="26">
        <f t="shared" si="4"/>
        <v>109</v>
      </c>
      <c r="E52" s="25">
        <v>2317</v>
      </c>
      <c r="F52" s="26"/>
    </row>
    <row r="53" spans="1:6" ht="22.5" customHeight="1">
      <c r="A53" s="20" t="s">
        <v>17</v>
      </c>
      <c r="B53" s="18">
        <f>B54+B58+B63+B65+B69+B71+B73+B75+B77+B79+B81+B83+B86+B89</f>
        <v>38224</v>
      </c>
      <c r="C53" s="18">
        <f>C54+C58+C63+C65+C69+C71+C73+C75+C77+C79+C81+C83+C86+C89</f>
        <v>-4528</v>
      </c>
      <c r="D53" s="18">
        <f t="shared" si="4"/>
        <v>-42752</v>
      </c>
      <c r="E53" s="18">
        <f aca="true" t="shared" si="5" ref="E53:E59">ABS(D53/B53*100)</f>
        <v>111.84596065299289</v>
      </c>
      <c r="F53" s="18"/>
    </row>
    <row r="54" spans="1:6" ht="22.5" customHeight="1">
      <c r="A54" s="22" t="s">
        <v>2</v>
      </c>
      <c r="B54" s="18">
        <f>SUM(B55:B57)</f>
        <v>49411</v>
      </c>
      <c r="C54" s="18">
        <f>SUM(C55:C57)</f>
        <v>-9951</v>
      </c>
      <c r="D54" s="18">
        <f t="shared" si="4"/>
        <v>-59362</v>
      </c>
      <c r="E54" s="23">
        <f t="shared" si="5"/>
        <v>120.13924025014673</v>
      </c>
      <c r="F54" s="21"/>
    </row>
    <row r="55" spans="1:6" ht="22.5" customHeight="1">
      <c r="A55" s="24" t="s">
        <v>63</v>
      </c>
      <c r="B55" s="25">
        <v>-6702</v>
      </c>
      <c r="C55" s="26">
        <v>-4742</v>
      </c>
      <c r="D55" s="26">
        <f t="shared" si="4"/>
        <v>1960</v>
      </c>
      <c r="E55" s="25">
        <f t="shared" si="5"/>
        <v>29.245001492091916</v>
      </c>
      <c r="F55" s="27"/>
    </row>
    <row r="56" spans="1:6" s="19" customFormat="1" ht="22.5" customHeight="1">
      <c r="A56" s="24" t="s">
        <v>64</v>
      </c>
      <c r="B56" s="25">
        <v>-1174</v>
      </c>
      <c r="C56" s="26">
        <v>-988</v>
      </c>
      <c r="D56" s="26">
        <f t="shared" si="4"/>
        <v>186</v>
      </c>
      <c r="E56" s="25">
        <f t="shared" si="5"/>
        <v>15.843270868824533</v>
      </c>
      <c r="F56" s="26"/>
    </row>
    <row r="57" spans="1:6" ht="22.5" customHeight="1">
      <c r="A57" s="24" t="s">
        <v>65</v>
      </c>
      <c r="B57" s="25">
        <v>57287</v>
      </c>
      <c r="C57" s="26">
        <v>-4221</v>
      </c>
      <c r="D57" s="26">
        <f t="shared" si="4"/>
        <v>-61508</v>
      </c>
      <c r="E57" s="25">
        <f t="shared" si="5"/>
        <v>107.36816380679734</v>
      </c>
      <c r="F57" s="27"/>
    </row>
    <row r="58" spans="1:6" ht="22.5" customHeight="1">
      <c r="A58" s="22" t="s">
        <v>3</v>
      </c>
      <c r="B58" s="18">
        <f>SUM(B59:B62)</f>
        <v>-225</v>
      </c>
      <c r="C58" s="18">
        <f>SUM(C59:C62)</f>
        <v>524</v>
      </c>
      <c r="D58" s="18">
        <f t="shared" si="4"/>
        <v>749</v>
      </c>
      <c r="E58" s="23">
        <f t="shared" si="5"/>
        <v>332.88888888888886</v>
      </c>
      <c r="F58" s="18"/>
    </row>
    <row r="59" spans="1:6" s="19" customFormat="1" ht="22.5" customHeight="1">
      <c r="A59" s="24" t="s">
        <v>66</v>
      </c>
      <c r="B59" s="25">
        <v>-381</v>
      </c>
      <c r="C59" s="26">
        <v>209</v>
      </c>
      <c r="D59" s="26">
        <f t="shared" si="4"/>
        <v>590</v>
      </c>
      <c r="E59" s="25">
        <f t="shared" si="5"/>
        <v>154.85564304461943</v>
      </c>
      <c r="F59" s="27"/>
    </row>
    <row r="60" spans="1:6" ht="22.5" customHeight="1">
      <c r="A60" s="24" t="s">
        <v>67</v>
      </c>
      <c r="B60" s="25">
        <v>10</v>
      </c>
      <c r="C60" s="26">
        <v>132</v>
      </c>
      <c r="D60" s="26">
        <f t="shared" si="4"/>
        <v>122</v>
      </c>
      <c r="E60" s="25">
        <v>1280</v>
      </c>
      <c r="F60" s="26"/>
    </row>
    <row r="61" spans="1:6" ht="22.5" customHeight="1">
      <c r="A61" s="24" t="s">
        <v>68</v>
      </c>
      <c r="B61" s="25">
        <v>70</v>
      </c>
      <c r="C61" s="26">
        <v>99</v>
      </c>
      <c r="D61" s="26">
        <f t="shared" si="4"/>
        <v>29</v>
      </c>
      <c r="E61" s="25">
        <v>42</v>
      </c>
      <c r="F61" s="26"/>
    </row>
    <row r="62" spans="1:6" ht="43.5" customHeight="1">
      <c r="A62" s="24" t="s">
        <v>69</v>
      </c>
      <c r="B62" s="25">
        <v>76</v>
      </c>
      <c r="C62" s="26">
        <v>84</v>
      </c>
      <c r="D62" s="26">
        <f t="shared" si="4"/>
        <v>8</v>
      </c>
      <c r="E62" s="25">
        <f>ABS(D62/B62*100)</f>
        <v>10.526315789473683</v>
      </c>
      <c r="F62" s="26"/>
    </row>
    <row r="63" spans="1:6" s="19" customFormat="1" ht="22.5" customHeight="1">
      <c r="A63" s="22" t="s">
        <v>6</v>
      </c>
      <c r="B63" s="18">
        <f>SUM(B64)</f>
        <v>47</v>
      </c>
      <c r="C63" s="18">
        <f>SUM(C64)</f>
        <v>-253</v>
      </c>
      <c r="D63" s="18">
        <f t="shared" si="4"/>
        <v>-300</v>
      </c>
      <c r="E63" s="23">
        <v>640</v>
      </c>
      <c r="F63" s="18"/>
    </row>
    <row r="64" spans="1:6" s="33" customFormat="1" ht="22.5" customHeight="1">
      <c r="A64" s="24" t="s">
        <v>70</v>
      </c>
      <c r="B64" s="25">
        <v>47</v>
      </c>
      <c r="C64" s="26">
        <v>-253</v>
      </c>
      <c r="D64" s="26">
        <f t="shared" si="4"/>
        <v>-300</v>
      </c>
      <c r="E64" s="25">
        <v>640</v>
      </c>
      <c r="F64" s="26"/>
    </row>
    <row r="65" spans="1:6" ht="22.5" customHeight="1">
      <c r="A65" s="22" t="s">
        <v>8</v>
      </c>
      <c r="B65" s="18">
        <f>SUM(B66:B68)</f>
        <v>8429</v>
      </c>
      <c r="C65" s="18">
        <f>SUM(C66:C68)</f>
        <v>9990</v>
      </c>
      <c r="D65" s="18">
        <f t="shared" si="4"/>
        <v>1561</v>
      </c>
      <c r="E65" s="23">
        <f aca="true" t="shared" si="6" ref="E65:E70">ABS(D65/B65*100)</f>
        <v>18.5193973187804</v>
      </c>
      <c r="F65" s="18"/>
    </row>
    <row r="66" spans="1:6" s="19" customFormat="1" ht="22.5" customHeight="1">
      <c r="A66" s="24" t="s">
        <v>71</v>
      </c>
      <c r="B66" s="25">
        <v>-669</v>
      </c>
      <c r="C66" s="26">
        <v>1311</v>
      </c>
      <c r="D66" s="26">
        <f t="shared" si="4"/>
        <v>1980</v>
      </c>
      <c r="E66" s="25">
        <f t="shared" si="6"/>
        <v>295.96412556053815</v>
      </c>
      <c r="F66" s="27"/>
    </row>
    <row r="67" spans="1:6" ht="22.5" customHeight="1">
      <c r="A67" s="24" t="s">
        <v>72</v>
      </c>
      <c r="B67" s="25">
        <v>9406</v>
      </c>
      <c r="C67" s="26">
        <v>8424</v>
      </c>
      <c r="D67" s="26">
        <f t="shared" si="4"/>
        <v>-982</v>
      </c>
      <c r="E67" s="25">
        <f t="shared" si="6"/>
        <v>10.440144588560493</v>
      </c>
      <c r="F67" s="26"/>
    </row>
    <row r="68" spans="1:6" ht="22.5" customHeight="1">
      <c r="A68" s="24" t="s">
        <v>73</v>
      </c>
      <c r="B68" s="25">
        <v>-308</v>
      </c>
      <c r="C68" s="26">
        <v>255</v>
      </c>
      <c r="D68" s="26">
        <f t="shared" si="4"/>
        <v>563</v>
      </c>
      <c r="E68" s="25">
        <f t="shared" si="6"/>
        <v>182.7922077922078</v>
      </c>
      <c r="F68" s="26"/>
    </row>
    <row r="69" spans="1:6" ht="22.5" customHeight="1">
      <c r="A69" s="22" t="s">
        <v>9</v>
      </c>
      <c r="B69" s="18">
        <f>SUM(B70)</f>
        <v>-4661</v>
      </c>
      <c r="C69" s="18">
        <f>SUM(C70)</f>
        <v>-3340</v>
      </c>
      <c r="D69" s="18">
        <f t="shared" si="4"/>
        <v>1321</v>
      </c>
      <c r="E69" s="18">
        <f t="shared" si="6"/>
        <v>28.34155760566402</v>
      </c>
      <c r="F69" s="21"/>
    </row>
    <row r="70" spans="1:6" ht="22.5" customHeight="1">
      <c r="A70" s="24" t="s">
        <v>74</v>
      </c>
      <c r="B70" s="25">
        <v>-4661</v>
      </c>
      <c r="C70" s="26">
        <v>-3340</v>
      </c>
      <c r="D70" s="26">
        <f t="shared" si="4"/>
        <v>1321</v>
      </c>
      <c r="E70" s="25">
        <f t="shared" si="6"/>
        <v>28.34155760566402</v>
      </c>
      <c r="F70" s="27"/>
    </row>
    <row r="71" spans="1:6" s="19" customFormat="1" ht="22.5" customHeight="1">
      <c r="A71" s="22" t="s">
        <v>18</v>
      </c>
      <c r="B71" s="18">
        <f>SUM(B72)</f>
        <v>23</v>
      </c>
      <c r="C71" s="18">
        <f>SUM(C72)</f>
        <v>23</v>
      </c>
      <c r="D71" s="18">
        <f t="shared" si="4"/>
        <v>0</v>
      </c>
      <c r="E71" s="18">
        <v>2</v>
      </c>
      <c r="F71" s="21"/>
    </row>
    <row r="72" spans="1:6" s="33" customFormat="1" ht="22.5" customHeight="1">
      <c r="A72" s="24" t="s">
        <v>75</v>
      </c>
      <c r="B72" s="25">
        <v>23</v>
      </c>
      <c r="C72" s="26">
        <v>23</v>
      </c>
      <c r="D72" s="26">
        <f t="shared" si="4"/>
        <v>0</v>
      </c>
      <c r="E72" s="25">
        <v>2</v>
      </c>
      <c r="F72" s="27"/>
    </row>
    <row r="73" spans="1:6" s="19" customFormat="1" ht="22.5" customHeight="1">
      <c r="A73" s="22" t="s">
        <v>12</v>
      </c>
      <c r="B73" s="18">
        <f>SUM(B74)</f>
        <v>-13626</v>
      </c>
      <c r="C73" s="18">
        <f>SUM(C74)</f>
        <v>-10705</v>
      </c>
      <c r="D73" s="18">
        <f t="shared" si="4"/>
        <v>2921</v>
      </c>
      <c r="E73" s="18">
        <f>ABS(D73/B73*100)</f>
        <v>21.43695875532071</v>
      </c>
      <c r="F73" s="18"/>
    </row>
    <row r="74" spans="1:6" ht="22.5" customHeight="1">
      <c r="A74" s="24" t="s">
        <v>76</v>
      </c>
      <c r="B74" s="25">
        <v>-13626</v>
      </c>
      <c r="C74" s="26">
        <v>-10705</v>
      </c>
      <c r="D74" s="26">
        <f t="shared" si="4"/>
        <v>2921</v>
      </c>
      <c r="E74" s="25">
        <f>ABS(D74/B74*100)</f>
        <v>21.43695875532071</v>
      </c>
      <c r="F74" s="26"/>
    </row>
    <row r="75" spans="1:6" s="19" customFormat="1" ht="26.25" customHeight="1">
      <c r="A75" s="22" t="s">
        <v>19</v>
      </c>
      <c r="B75" s="18">
        <f>SUM(B76)</f>
        <v>-3671</v>
      </c>
      <c r="C75" s="18">
        <f>SUM(C76)</f>
        <v>-1345</v>
      </c>
      <c r="D75" s="18">
        <f t="shared" si="4"/>
        <v>2326</v>
      </c>
      <c r="E75" s="18">
        <f>ABS(D75/B75*100)</f>
        <v>63.361481885044945</v>
      </c>
      <c r="F75" s="21"/>
    </row>
    <row r="76" spans="1:6" s="5" customFormat="1" ht="26.25" customHeight="1">
      <c r="A76" s="24" t="s">
        <v>77</v>
      </c>
      <c r="B76" s="25">
        <v>-3671</v>
      </c>
      <c r="C76" s="26">
        <v>-1345</v>
      </c>
      <c r="D76" s="26">
        <f aca="true" t="shared" si="7" ref="D76:D107">C76-B76</f>
        <v>2326</v>
      </c>
      <c r="E76" s="25">
        <f>ABS(D76/B76*100)</f>
        <v>63.361481885044945</v>
      </c>
      <c r="F76" s="27"/>
    </row>
    <row r="77" spans="1:6" s="19" customFormat="1" ht="26.25" customHeight="1">
      <c r="A77" s="22" t="s">
        <v>13</v>
      </c>
      <c r="B77" s="18">
        <f>SUM(B78)</f>
        <v>-306</v>
      </c>
      <c r="C77" s="18">
        <f>SUM(C78)</f>
        <v>2633</v>
      </c>
      <c r="D77" s="18">
        <f t="shared" si="7"/>
        <v>2939</v>
      </c>
      <c r="E77" s="18">
        <v>959</v>
      </c>
      <c r="F77" s="18"/>
    </row>
    <row r="78" spans="1:6" ht="26.25" customHeight="1">
      <c r="A78" s="24" t="s">
        <v>78</v>
      </c>
      <c r="B78" s="25">
        <v>-306</v>
      </c>
      <c r="C78" s="26">
        <v>2633</v>
      </c>
      <c r="D78" s="26">
        <f t="shared" si="7"/>
        <v>2939</v>
      </c>
      <c r="E78" s="25">
        <v>959</v>
      </c>
      <c r="F78" s="26"/>
    </row>
    <row r="79" spans="1:6" s="19" customFormat="1" ht="26.25" customHeight="1">
      <c r="A79" s="22" t="s">
        <v>20</v>
      </c>
      <c r="B79" s="18">
        <f>SUM(B80)</f>
        <v>59</v>
      </c>
      <c r="C79" s="18">
        <f>SUM(C80)</f>
        <v>1739</v>
      </c>
      <c r="D79" s="18">
        <f t="shared" si="7"/>
        <v>1680</v>
      </c>
      <c r="E79" s="18">
        <v>2873</v>
      </c>
      <c r="F79" s="21"/>
    </row>
    <row r="80" spans="1:6" ht="26.25" customHeight="1">
      <c r="A80" s="24" t="s">
        <v>79</v>
      </c>
      <c r="B80" s="25">
        <v>59</v>
      </c>
      <c r="C80" s="26">
        <v>1739</v>
      </c>
      <c r="D80" s="26">
        <f t="shared" si="7"/>
        <v>1680</v>
      </c>
      <c r="E80" s="25">
        <v>2873</v>
      </c>
      <c r="F80" s="27"/>
    </row>
    <row r="81" spans="1:6" s="19" customFormat="1" ht="26.25" customHeight="1">
      <c r="A81" s="22" t="s">
        <v>21</v>
      </c>
      <c r="B81" s="18">
        <f>SUM(B82)</f>
        <v>-31</v>
      </c>
      <c r="C81" s="18">
        <f>SUM(C82)</f>
        <v>-24</v>
      </c>
      <c r="D81" s="18">
        <f t="shared" si="7"/>
        <v>7</v>
      </c>
      <c r="E81" s="18">
        <v>22</v>
      </c>
      <c r="F81" s="21"/>
    </row>
    <row r="82" spans="1:6" ht="26.25" customHeight="1">
      <c r="A82" s="24" t="s">
        <v>80</v>
      </c>
      <c r="B82" s="25">
        <v>-31</v>
      </c>
      <c r="C82" s="26">
        <v>-24</v>
      </c>
      <c r="D82" s="26">
        <f t="shared" si="7"/>
        <v>7</v>
      </c>
      <c r="E82" s="25">
        <v>22</v>
      </c>
      <c r="F82" s="27"/>
    </row>
    <row r="83" spans="1:6" ht="26.25" customHeight="1">
      <c r="A83" s="22" t="s">
        <v>22</v>
      </c>
      <c r="B83" s="18">
        <f>SUM(B84:B85)</f>
        <v>943</v>
      </c>
      <c r="C83" s="18">
        <f>SUM(C84:C85)</f>
        <v>1809</v>
      </c>
      <c r="D83" s="18">
        <f t="shared" si="7"/>
        <v>866</v>
      </c>
      <c r="E83" s="23">
        <f>ABS(D83/B83*100)</f>
        <v>91.83457051961824</v>
      </c>
      <c r="F83" s="18"/>
    </row>
    <row r="84" spans="1:6" s="19" customFormat="1" ht="26.25" customHeight="1">
      <c r="A84" s="24" t="s">
        <v>81</v>
      </c>
      <c r="B84" s="25">
        <v>8</v>
      </c>
      <c r="C84" s="26">
        <v>-85</v>
      </c>
      <c r="D84" s="26">
        <f t="shared" si="7"/>
        <v>-93</v>
      </c>
      <c r="E84" s="25">
        <v>1089</v>
      </c>
      <c r="F84" s="27"/>
    </row>
    <row r="85" spans="1:6" s="19" customFormat="1" ht="26.25" customHeight="1">
      <c r="A85" s="24" t="s">
        <v>82</v>
      </c>
      <c r="B85" s="25">
        <v>935</v>
      </c>
      <c r="C85" s="26">
        <v>1894</v>
      </c>
      <c r="D85" s="26">
        <f t="shared" si="7"/>
        <v>959</v>
      </c>
      <c r="E85" s="25">
        <v>102</v>
      </c>
      <c r="F85" s="26"/>
    </row>
    <row r="86" spans="1:6" ht="26.25" customHeight="1">
      <c r="A86" s="22" t="s">
        <v>23</v>
      </c>
      <c r="B86" s="18">
        <f>SUM(B87:B88)</f>
        <v>42</v>
      </c>
      <c r="C86" s="18">
        <f>SUM(C87:C88)</f>
        <v>292</v>
      </c>
      <c r="D86" s="18">
        <f t="shared" si="7"/>
        <v>250</v>
      </c>
      <c r="E86" s="23">
        <v>589</v>
      </c>
      <c r="F86" s="18"/>
    </row>
    <row r="87" spans="1:6" s="19" customFormat="1" ht="26.25" customHeight="1">
      <c r="A87" s="24" t="s">
        <v>83</v>
      </c>
      <c r="B87" s="25">
        <v>28</v>
      </c>
      <c r="C87" s="26">
        <v>244</v>
      </c>
      <c r="D87" s="26">
        <f t="shared" si="7"/>
        <v>216</v>
      </c>
      <c r="E87" s="25">
        <v>784</v>
      </c>
      <c r="F87" s="26"/>
    </row>
    <row r="88" spans="1:6" s="19" customFormat="1" ht="26.25" customHeight="1">
      <c r="A88" s="24" t="s">
        <v>84</v>
      </c>
      <c r="B88" s="25">
        <v>14</v>
      </c>
      <c r="C88" s="26">
        <v>48</v>
      </c>
      <c r="D88" s="26">
        <f t="shared" si="7"/>
        <v>34</v>
      </c>
      <c r="E88" s="25">
        <v>225</v>
      </c>
      <c r="F88" s="26"/>
    </row>
    <row r="89" spans="1:6" s="19" customFormat="1" ht="26.25" customHeight="1">
      <c r="A89" s="22" t="s">
        <v>85</v>
      </c>
      <c r="B89" s="18">
        <f>SUM(B90)</f>
        <v>1790</v>
      </c>
      <c r="C89" s="18">
        <f>SUM(C90)</f>
        <v>4080</v>
      </c>
      <c r="D89" s="18">
        <f t="shared" si="7"/>
        <v>2290</v>
      </c>
      <c r="E89" s="18">
        <f>ABS(D89/B89*100)</f>
        <v>127.93296089385476</v>
      </c>
      <c r="F89" s="18"/>
    </row>
    <row r="90" spans="1:6" s="19" customFormat="1" ht="26.25" customHeight="1">
      <c r="A90" s="24" t="s">
        <v>86</v>
      </c>
      <c r="B90" s="25">
        <v>1790</v>
      </c>
      <c r="C90" s="26">
        <v>4080</v>
      </c>
      <c r="D90" s="26">
        <f t="shared" si="7"/>
        <v>2290</v>
      </c>
      <c r="E90" s="25">
        <f>ABS(D90/B90*100)</f>
        <v>127.93296089385476</v>
      </c>
      <c r="F90" s="26"/>
    </row>
    <row r="91" spans="1:6" s="19" customFormat="1" ht="26.25" customHeight="1">
      <c r="A91" s="20" t="s">
        <v>24</v>
      </c>
      <c r="B91" s="18">
        <f>SUM(B92)</f>
        <v>-6334</v>
      </c>
      <c r="C91" s="18">
        <f>SUM(C92)</f>
        <v>-2103</v>
      </c>
      <c r="D91" s="18">
        <f t="shared" si="7"/>
        <v>4231</v>
      </c>
      <c r="E91" s="18">
        <f>ABS(D91/B91*100)</f>
        <v>66.79823176507736</v>
      </c>
      <c r="F91" s="18"/>
    </row>
    <row r="92" spans="1:6" s="19" customFormat="1" ht="26.25" customHeight="1">
      <c r="A92" s="22" t="s">
        <v>4</v>
      </c>
      <c r="B92" s="18">
        <f>SUM(B93)</f>
        <v>-6334</v>
      </c>
      <c r="C92" s="18">
        <f>SUM(C93)</f>
        <v>-2103</v>
      </c>
      <c r="D92" s="18">
        <f t="shared" si="7"/>
        <v>4231</v>
      </c>
      <c r="E92" s="18">
        <f>ABS(D92/B92*100)</f>
        <v>66.79823176507736</v>
      </c>
      <c r="F92" s="18"/>
    </row>
    <row r="93" spans="1:6" s="19" customFormat="1" ht="26.25" customHeight="1">
      <c r="A93" s="24" t="s">
        <v>87</v>
      </c>
      <c r="B93" s="25">
        <v>-6334</v>
      </c>
      <c r="C93" s="26">
        <v>-2103</v>
      </c>
      <c r="D93" s="26">
        <f t="shared" si="7"/>
        <v>4231</v>
      </c>
      <c r="E93" s="25">
        <f>ABS(D93/B93*100)</f>
        <v>66.79823176507736</v>
      </c>
      <c r="F93" s="26"/>
    </row>
    <row r="94" spans="1:6" s="36" customFormat="1" ht="19.5" customHeight="1">
      <c r="A94" s="35" t="s">
        <v>88</v>
      </c>
      <c r="B94" s="35"/>
      <c r="C94" s="35"/>
      <c r="D94" s="35"/>
      <c r="E94" s="35"/>
      <c r="F94" s="35"/>
    </row>
    <row r="95" spans="1:6" s="37" customFormat="1" ht="16.5" customHeight="1">
      <c r="A95" s="35" t="s">
        <v>89</v>
      </c>
      <c r="B95" s="35"/>
      <c r="C95" s="35"/>
      <c r="D95" s="35"/>
      <c r="E95" s="35"/>
      <c r="F95" s="35"/>
    </row>
    <row r="96" spans="1:6" ht="15.75" customHeight="1">
      <c r="A96" s="38" t="s">
        <v>90</v>
      </c>
      <c r="B96" s="38"/>
      <c r="C96" s="38"/>
      <c r="D96" s="38"/>
      <c r="E96" s="38"/>
      <c r="F96" s="38"/>
    </row>
  </sheetData>
  <mergeCells count="9">
    <mergeCell ref="E3:E4"/>
    <mergeCell ref="F3:F4"/>
    <mergeCell ref="A95:F95"/>
    <mergeCell ref="A1:F1"/>
    <mergeCell ref="A94:F94"/>
    <mergeCell ref="A3:A4"/>
    <mergeCell ref="B3:B4"/>
    <mergeCell ref="C3:C4"/>
    <mergeCell ref="D3:D4"/>
  </mergeCells>
  <printOptions horizontalCentered="1"/>
  <pageMargins left="0.7086614173228347" right="0.7086614173228347" top="0.7874015748031497" bottom="0.5905511811023623" header="0.5905511811023623" footer="0.31496062992125984"/>
  <pageSetup firstPageNumber="17" useFirstPageNumber="1" horizontalDpi="600" verticalDpi="600" orientation="landscape" paperSize="9" scale="80" r:id="rId1"/>
  <headerFooter alignWithMargins="0">
    <oddHeader>&amp;L&amp;"標楷體,標準"&amp;20附表&amp;"Times New Roman,標準"6</oddHeader>
    <oddFooter>&amp;C&amp;"Times New Roman,標準"&amp;14&amp;P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2012-07-18T01:35:04Z</dcterms:created>
  <dcterms:modified xsi:type="dcterms:W3CDTF">2012-07-18T01:35:43Z</dcterms:modified>
  <cp:category/>
  <cp:version/>
  <cp:contentType/>
  <cp:contentStatus/>
</cp:coreProperties>
</file>