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6非營業餘絀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'表6非營業餘絀'!$A$1:$G$97</definedName>
    <definedName name="Print_Area_MI">#REF!</definedName>
    <definedName name="_xlnm.Print_Titles" localSheetId="0">'表6非營業餘絀'!$1:$4</definedName>
    <definedName name="T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<sst xmlns="http://schemas.openxmlformats.org/spreadsheetml/2006/main" count="139" uniqueCount="97">
  <si>
    <t>單位：百萬元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</si>
  <si>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</si>
  <si>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</si>
  <si>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</si>
  <si>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</si>
  <si>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</si>
  <si>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</si>
  <si>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</si>
  <si>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</si>
  <si>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</si>
  <si>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</si>
  <si>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</si>
  <si>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</si>
  <si>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</si>
  <si>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</si>
  <si>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原住民族委員會主管</t>
  </si>
  <si>
    <t>債務基金</t>
  </si>
  <si>
    <t>特別收入基金</t>
  </si>
  <si>
    <t>原子能委員會主管</t>
  </si>
  <si>
    <t>勞工委員會主管</t>
  </si>
  <si>
    <t>環境保護署主管</t>
  </si>
  <si>
    <t>大陸委員會主管</t>
  </si>
  <si>
    <t>金融監督管理委員會主管</t>
  </si>
  <si>
    <t>國家通訊傳播委員會主管</t>
  </si>
  <si>
    <t>資本計畫基金</t>
  </si>
  <si>
    <t>101年度營業基金以外之其他特種基金第1季(截至101年3月底)實際餘絀情形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</si>
  <si>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</si>
  <si>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</si>
  <si>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</si>
  <si>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</si>
  <si>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</si>
  <si>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</si>
  <si>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</si>
  <si>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</si>
  <si>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</si>
  <si>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反餘為絀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</si>
  <si>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</si>
  <si>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</si>
  <si>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</si>
  <si>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</si>
  <si>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-</t>
  </si>
  <si>
    <t>　5.國軍生產及服務作業基金</t>
  </si>
  <si>
    <t>　6.國軍老舊眷村改建基金</t>
  </si>
  <si>
    <t>　7.地方建設基金</t>
  </si>
  <si>
    <t>　8.國有財產開發基金</t>
  </si>
  <si>
    <t>轉絀為餘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</si>
  <si>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</si>
  <si>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</si>
  <si>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</si>
  <si>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</si>
  <si>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</si>
  <si>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</si>
  <si>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15.法務部矯正機關作業基金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</si>
  <si>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</si>
  <si>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</si>
  <si>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</si>
  <si>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</si>
  <si>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</si>
  <si>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</si>
  <si>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</si>
  <si>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</si>
  <si>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</si>
  <si>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</si>
  <si>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</si>
  <si>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</si>
  <si>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</si>
  <si>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</si>
  <si>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</si>
  <si>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</si>
  <si>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</si>
  <si>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</si>
  <si>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4.花東地區永續發展基金</t>
  </si>
  <si>
    <t>　5.社會福利基金</t>
  </si>
  <si>
    <t>　6.外籍配偶照顧輔導基金</t>
  </si>
  <si>
    <t>　7.研發替代役基金</t>
  </si>
  <si>
    <t>　8.警察消防海巡移民空勤人員及協勤民
    力安全基金</t>
  </si>
  <si>
    <t>　9.學產基金</t>
  </si>
  <si>
    <t>　10.經濟特別收入基金</t>
  </si>
  <si>
    <t>　11.核能發電後端營運基金</t>
  </si>
  <si>
    <t xml:space="preserve">  12.地方產業發展基金</t>
  </si>
  <si>
    <t>　13.航港建設基金</t>
  </si>
  <si>
    <t>　14.核子事故緊急應變基金</t>
  </si>
  <si>
    <t>　15.農業特別收入基金</t>
  </si>
  <si>
    <t>　16.就業安定基金</t>
  </si>
  <si>
    <t>　17.健康照護基金</t>
  </si>
  <si>
    <t>　18.環境保護基金</t>
  </si>
  <si>
    <t>　19.中華發展基金</t>
  </si>
  <si>
    <t>　20.金融監督管理基金</t>
  </si>
  <si>
    <t>　21.通訊傳播監督管理基金</t>
  </si>
  <si>
    <t>　22.有線廣播電視事業發展基金</t>
  </si>
  <si>
    <t>體育委員會主管</t>
  </si>
  <si>
    <t>　23.運動發展基金</t>
  </si>
  <si>
    <t>　1.國軍營舍及設施改建基金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</si>
  <si>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</si>
  <si>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</si>
  <si>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</si>
  <si>
    <r>
      <t xml:space="preserve">    3.101</t>
    </r>
    <r>
      <rPr>
        <sz val="12"/>
        <color indexed="8"/>
        <rFont val="標楷體"/>
        <family val="4"/>
      </rPr>
      <t>年度附屬單位預算尚未完成法定程序，本表相關預算數據暫以行政院預算案數據表達。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</si>
</sst>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_-* #,##0.0\ \ \ \ _-;\-* #,##0.0_-;_-* &quot;&quot;\ \ \ \ _-;_-@_-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21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2" fillId="0" borderId="0" xfId="20" applyFont="1">
      <alignment vertical="top"/>
      <protection/>
    </xf>
    <xf numFmtId="0" fontId="12" fillId="0" borderId="0" xfId="20" applyFont="1" applyFill="1">
      <alignment vertical="top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Border="1" applyAlignment="1">
      <alignment horizontal="right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6" fillId="0" borderId="0" xfId="20" applyFont="1" applyBorder="1">
      <alignment vertical="top"/>
      <protection/>
    </xf>
    <xf numFmtId="0" fontId="16" fillId="0" borderId="0" xfId="20" applyFont="1">
      <alignment vertical="top"/>
      <protection/>
    </xf>
    <xf numFmtId="0" fontId="15" fillId="0" borderId="3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 wrapText="1"/>
      <protection/>
    </xf>
    <xf numFmtId="49" fontId="13" fillId="0" borderId="3" xfId="20" applyNumberFormat="1" applyFont="1" applyFill="1" applyBorder="1" applyAlignment="1">
      <alignment horizontal="center" vertical="center" wrapText="1"/>
      <protection/>
    </xf>
    <xf numFmtId="49" fontId="13" fillId="0" borderId="3" xfId="20" applyNumberFormat="1" applyFont="1" applyBorder="1" applyAlignment="1">
      <alignment horizontal="center" vertical="center" wrapText="1"/>
      <protection/>
    </xf>
    <xf numFmtId="0" fontId="18" fillId="0" borderId="1" xfId="19" applyFont="1" applyBorder="1" applyAlignment="1" applyProtection="1">
      <alignment horizontal="left" vertical="center" wrapText="1"/>
      <protection/>
    </xf>
    <xf numFmtId="178" fontId="20" fillId="0" borderId="1" xfId="19" applyNumberFormat="1" applyFont="1" applyFill="1" applyBorder="1" applyAlignment="1" applyProtection="1">
      <alignment horizontal="right" vertical="center"/>
      <protection/>
    </xf>
    <xf numFmtId="0" fontId="21" fillId="0" borderId="0" xfId="20" applyFont="1" applyBorder="1">
      <alignment vertical="top"/>
      <protection/>
    </xf>
    <xf numFmtId="0" fontId="21" fillId="0" borderId="0" xfId="20" applyFont="1">
      <alignment vertical="top"/>
      <protection/>
    </xf>
    <xf numFmtId="0" fontId="18" fillId="0" borderId="1" xfId="19" applyFont="1" applyBorder="1" applyAlignment="1" applyProtection="1">
      <alignment vertical="center" wrapText="1"/>
      <protection/>
    </xf>
    <xf numFmtId="0" fontId="18" fillId="0" borderId="1" xfId="19" applyFont="1" applyBorder="1" applyAlignment="1" applyProtection="1">
      <alignment horizontal="left" vertical="center" wrapText="1" indent="1"/>
      <protection/>
    </xf>
    <xf numFmtId="178" fontId="20" fillId="0" borderId="1" xfId="19" applyNumberFormat="1" applyFont="1" applyBorder="1" applyAlignment="1" applyProtection="1">
      <alignment horizontal="right" vertical="center"/>
      <protection/>
    </xf>
    <xf numFmtId="178" fontId="18" fillId="0" borderId="1" xfId="19" applyNumberFormat="1" applyFont="1" applyFill="1" applyBorder="1" applyAlignment="1" applyProtection="1">
      <alignment horizontal="right" vertical="center"/>
      <protection/>
    </xf>
    <xf numFmtId="0" fontId="15" fillId="0" borderId="1" xfId="19" applyFont="1" applyBorder="1" applyAlignment="1" applyProtection="1">
      <alignment horizontal="left" vertical="center" wrapText="1" indent="1"/>
      <protection/>
    </xf>
    <xf numFmtId="178" fontId="14" fillId="0" borderId="1" xfId="19" applyNumberFormat="1" applyFont="1" applyBorder="1" applyAlignment="1" applyProtection="1">
      <alignment horizontal="right" vertical="center"/>
      <protection/>
    </xf>
    <xf numFmtId="178" fontId="14" fillId="0" borderId="1" xfId="19" applyNumberFormat="1" applyFont="1" applyFill="1" applyBorder="1" applyAlignment="1" applyProtection="1">
      <alignment horizontal="right" vertical="center"/>
      <protection/>
    </xf>
    <xf numFmtId="178" fontId="15" fillId="0" borderId="1" xfId="19" applyNumberFormat="1" applyFont="1" applyFill="1" applyBorder="1" applyAlignment="1" applyProtection="1">
      <alignment horizontal="right" vertical="center"/>
      <protection/>
    </xf>
    <xf numFmtId="0" fontId="12" fillId="0" borderId="0" xfId="20" applyFont="1" applyBorder="1">
      <alignment vertical="top"/>
      <protection/>
    </xf>
    <xf numFmtId="178" fontId="22" fillId="0" borderId="1" xfId="19" applyNumberFormat="1" applyFont="1" applyBorder="1" applyAlignment="1" applyProtection="1">
      <alignment horizontal="right" vertical="center"/>
      <protection/>
    </xf>
    <xf numFmtId="182" fontId="14" fillId="0" borderId="1" xfId="19" applyNumberFormat="1" applyFont="1" applyBorder="1" applyAlignment="1" applyProtection="1">
      <alignment horizontal="right" vertical="center"/>
      <protection/>
    </xf>
    <xf numFmtId="182" fontId="14" fillId="0" borderId="1" xfId="19" applyNumberFormat="1" applyFont="1" applyFill="1" applyBorder="1" applyAlignment="1" applyProtection="1">
      <alignment horizontal="right" vertical="center"/>
      <protection/>
    </xf>
    <xf numFmtId="179" fontId="20" fillId="0" borderId="1" xfId="19" applyNumberFormat="1" applyFont="1" applyFill="1" applyBorder="1" applyAlignment="1" applyProtection="1">
      <alignment horizontal="right" vertical="center"/>
      <protection/>
    </xf>
    <xf numFmtId="179" fontId="14" fillId="0" borderId="1" xfId="19" applyNumberFormat="1" applyFont="1" applyFill="1" applyBorder="1" applyAlignment="1" applyProtection="1">
      <alignment horizontal="right" vertical="center"/>
      <protection/>
    </xf>
    <xf numFmtId="0" fontId="26" fillId="0" borderId="0" xfId="20" applyFont="1" applyBorder="1">
      <alignment vertical="top"/>
      <protection/>
    </xf>
    <xf numFmtId="0" fontId="26" fillId="0" borderId="0" xfId="20" applyFont="1">
      <alignment vertical="top"/>
      <protection/>
    </xf>
    <xf numFmtId="0" fontId="27" fillId="0" borderId="0" xfId="20" applyFont="1" applyBorder="1">
      <alignment vertical="top"/>
      <protection/>
    </xf>
    <xf numFmtId="0" fontId="27" fillId="0" borderId="0" xfId="20" applyFont="1">
      <alignment vertical="top"/>
      <protection/>
    </xf>
    <xf numFmtId="0" fontId="12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Fill="1" applyBorder="1">
      <alignment vertical="top"/>
      <protection/>
    </xf>
    <xf numFmtId="0" fontId="25" fillId="0" borderId="0" xfId="19" applyFont="1" applyFill="1" applyBorder="1" applyAlignment="1" applyProtection="1">
      <alignment vertical="top" wrapText="1"/>
      <protection/>
    </xf>
    <xf numFmtId="0" fontId="12" fillId="0" borderId="0" xfId="20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25" fillId="0" borderId="0" xfId="19" applyFont="1" applyFill="1" applyBorder="1" applyProtection="1">
      <alignment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101年第1季(非營業101.03--附表101.04.27OK)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97"/>
  <sheetViews>
    <sheetView tabSelected="1" zoomScale="75" zoomScaleNormal="75" zoomScaleSheetLayoutView="100" workbookViewId="0" topLeftCell="A1">
      <selection activeCell="A24" sqref="A24"/>
    </sheetView>
  </sheetViews>
  <sheetFormatPr defaultColWidth="9.00390625" defaultRowHeight="16.5"/>
  <cols>
    <col min="1" max="1" width="55.375" style="4" customWidth="1"/>
    <col min="2" max="2" width="17.75390625" style="4" customWidth="1"/>
    <col min="3" max="3" width="17.50390625" style="5" customWidth="1"/>
    <col min="4" max="5" width="17.50390625" style="4" customWidth="1"/>
    <col min="6" max="7" width="17.50390625" style="6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25</v>
      </c>
      <c r="B1" s="2"/>
      <c r="C1" s="2"/>
      <c r="D1" s="2"/>
      <c r="E1" s="2"/>
      <c r="F1" s="2"/>
      <c r="G1" s="3"/>
    </row>
    <row r="2" ht="17.25" customHeight="1">
      <c r="G2" s="7" t="s">
        <v>0</v>
      </c>
    </row>
    <row r="3" spans="1:8" s="11" customFormat="1" ht="30" customHeight="1">
      <c r="A3" s="8" t="s">
        <v>26</v>
      </c>
      <c r="B3" s="9" t="s">
        <v>27</v>
      </c>
      <c r="C3" s="9" t="s">
        <v>28</v>
      </c>
      <c r="D3" s="9"/>
      <c r="E3" s="9"/>
      <c r="F3" s="9"/>
      <c r="G3" s="9"/>
      <c r="H3" s="10"/>
    </row>
    <row r="4" spans="1:8" s="11" customFormat="1" ht="36.75" customHeight="1">
      <c r="A4" s="12"/>
      <c r="B4" s="13"/>
      <c r="C4" s="14" t="s">
        <v>29</v>
      </c>
      <c r="D4" s="15" t="s">
        <v>30</v>
      </c>
      <c r="E4" s="15" t="s">
        <v>31</v>
      </c>
      <c r="F4" s="15" t="s">
        <v>32</v>
      </c>
      <c r="G4" s="15" t="s">
        <v>33</v>
      </c>
      <c r="H4" s="10"/>
    </row>
    <row r="5" spans="1:8" s="19" customFormat="1" ht="27.75" customHeight="1">
      <c r="A5" s="16" t="s">
        <v>34</v>
      </c>
      <c r="B5" s="17">
        <f>B6+B50+B53+B91</f>
        <v>70146</v>
      </c>
      <c r="C5" s="17">
        <f>C6+C50+C53+C91</f>
        <v>14744</v>
      </c>
      <c r="D5" s="17">
        <f>D6+D50+D53+D91</f>
        <v>20260</v>
      </c>
      <c r="E5" s="17">
        <f>E6+E50+E53+E91</f>
        <v>5516</v>
      </c>
      <c r="F5" s="17">
        <f>ABS(E5/C5*100)</f>
        <v>37.41182854042322</v>
      </c>
      <c r="G5" s="17">
        <f>D5/B5*100</f>
        <v>28.882616257520027</v>
      </c>
      <c r="H5" s="18"/>
    </row>
    <row r="6" spans="1:8" s="19" customFormat="1" ht="22.5" customHeight="1">
      <c r="A6" s="20" t="s">
        <v>1</v>
      </c>
      <c r="B6" s="17">
        <f>B7+B9+B13+B16+B19+B26+B28+B31+B33+B36+B38+B40+B44+B46+B48</f>
        <v>21656</v>
      </c>
      <c r="C6" s="17">
        <f>C7+C9+C13+C16+C19+C26+C28+C31+C33+C36+C38+C40+C44+C46+C48</f>
        <v>10787</v>
      </c>
      <c r="D6" s="17">
        <f>D7+D9+D13+D16+D19+D26+D28+D31+D33+D36+D38+D40+D44+D46+D48</f>
        <v>12787</v>
      </c>
      <c r="E6" s="17">
        <f>E7+E9+E13+E16+E19+E26+E28+E31+E33+E36+E38+E40+E44+E46+E48</f>
        <v>2000</v>
      </c>
      <c r="F6" s="17">
        <v>18</v>
      </c>
      <c r="G6" s="17">
        <f>D6/B6*100</f>
        <v>59.04599187292205</v>
      </c>
      <c r="H6" s="18"/>
    </row>
    <row r="7" spans="1:8" s="19" customFormat="1" ht="22.5" customHeight="1">
      <c r="A7" s="21" t="s">
        <v>2</v>
      </c>
      <c r="B7" s="22">
        <f>SUM(B8)</f>
        <v>5899</v>
      </c>
      <c r="C7" s="17">
        <f>SUM(C8)</f>
        <v>62</v>
      </c>
      <c r="D7" s="22">
        <f>SUM(D8)</f>
        <v>-40</v>
      </c>
      <c r="E7" s="22">
        <f>SUM(E8)</f>
        <v>-102</v>
      </c>
      <c r="F7" s="17">
        <f>ABS(E7/C7*100)</f>
        <v>164.51612903225808</v>
      </c>
      <c r="G7" s="23" t="s">
        <v>35</v>
      </c>
      <c r="H7" s="18"/>
    </row>
    <row r="8" spans="1:8" ht="22.5" customHeight="1">
      <c r="A8" s="24" t="s">
        <v>36</v>
      </c>
      <c r="B8" s="25">
        <v>5899</v>
      </c>
      <c r="C8" s="26">
        <v>62</v>
      </c>
      <c r="D8" s="25">
        <v>-40</v>
      </c>
      <c r="E8" s="25">
        <v>-102</v>
      </c>
      <c r="F8" s="26">
        <f>ABS(E8/C8*100)</f>
        <v>164.51612903225808</v>
      </c>
      <c r="G8" s="27" t="s">
        <v>35</v>
      </c>
      <c r="H8" s="28"/>
    </row>
    <row r="9" spans="1:8" s="19" customFormat="1" ht="22.5" customHeight="1">
      <c r="A9" s="21" t="s">
        <v>3</v>
      </c>
      <c r="B9" s="22">
        <f>SUM(B10:B12)</f>
        <v>-9006</v>
      </c>
      <c r="C9" s="17">
        <f>SUM(C10:C12)</f>
        <v>-2050</v>
      </c>
      <c r="D9" s="22">
        <f>SUM(D10:D12)</f>
        <v>-1322</v>
      </c>
      <c r="E9" s="22">
        <f>SUM(E10:E12)</f>
        <v>728</v>
      </c>
      <c r="F9" s="17">
        <v>35</v>
      </c>
      <c r="G9" s="17">
        <f>D9/B9*100</f>
        <v>14.679102820341994</v>
      </c>
      <c r="H9" s="18"/>
    </row>
    <row r="10" spans="1:8" ht="22.5" customHeight="1">
      <c r="A10" s="24" t="s">
        <v>37</v>
      </c>
      <c r="B10" s="25">
        <v>-9019</v>
      </c>
      <c r="C10" s="26">
        <v>-2046</v>
      </c>
      <c r="D10" s="29">
        <v>-1322</v>
      </c>
      <c r="E10" s="25">
        <v>724</v>
      </c>
      <c r="F10" s="26">
        <f>ABS(E10/C10*100)</f>
        <v>35.386119257087</v>
      </c>
      <c r="G10" s="26">
        <f>D10/B10*100</f>
        <v>14.65794433972724</v>
      </c>
      <c r="H10" s="28"/>
    </row>
    <row r="11" spans="1:8" ht="22.5" customHeight="1">
      <c r="A11" s="24" t="s">
        <v>38</v>
      </c>
      <c r="B11" s="30">
        <v>0</v>
      </c>
      <c r="C11" s="31">
        <v>0</v>
      </c>
      <c r="D11" s="30">
        <v>0</v>
      </c>
      <c r="E11" s="25"/>
      <c r="F11" s="26"/>
      <c r="G11" s="26"/>
      <c r="H11" s="28"/>
    </row>
    <row r="12" spans="1:8" ht="22.5" customHeight="1">
      <c r="A12" s="24" t="s">
        <v>39</v>
      </c>
      <c r="B12" s="25">
        <v>13</v>
      </c>
      <c r="C12" s="26">
        <v>-4</v>
      </c>
      <c r="D12" s="32" t="s">
        <v>40</v>
      </c>
      <c r="E12" s="25">
        <v>4</v>
      </c>
      <c r="F12" s="26">
        <v>102</v>
      </c>
      <c r="G12" s="26">
        <v>1</v>
      </c>
      <c r="H12" s="28"/>
    </row>
    <row r="13" spans="1:8" s="19" customFormat="1" ht="22.5" customHeight="1">
      <c r="A13" s="21" t="s">
        <v>4</v>
      </c>
      <c r="B13" s="22">
        <f>SUM(B14:B15)</f>
        <v>-2704</v>
      </c>
      <c r="C13" s="17">
        <f>SUM(C14:C15)</f>
        <v>-759</v>
      </c>
      <c r="D13" s="22">
        <f>SUM(D14:D15)</f>
        <v>-2235</v>
      </c>
      <c r="E13" s="22">
        <f>SUM(E14:E15)</f>
        <v>-1476</v>
      </c>
      <c r="F13" s="17">
        <v>195</v>
      </c>
      <c r="G13" s="17">
        <f aca="true" t="shared" si="0" ref="G13:G18">D13/B13*100</f>
        <v>82.65532544378699</v>
      </c>
      <c r="H13" s="18"/>
    </row>
    <row r="14" spans="1:8" ht="21.75" customHeight="1">
      <c r="A14" s="24" t="s">
        <v>41</v>
      </c>
      <c r="B14" s="25">
        <v>2154</v>
      </c>
      <c r="C14" s="26">
        <v>205</v>
      </c>
      <c r="D14" s="25">
        <v>449</v>
      </c>
      <c r="E14" s="25">
        <v>244</v>
      </c>
      <c r="F14" s="26">
        <f>ABS(E14/C14*100)</f>
        <v>119.02439024390243</v>
      </c>
      <c r="G14" s="26">
        <f t="shared" si="0"/>
        <v>20.844939647168058</v>
      </c>
      <c r="H14" s="28"/>
    </row>
    <row r="15" spans="1:8" ht="21.75" customHeight="1">
      <c r="A15" s="24" t="s">
        <v>42</v>
      </c>
      <c r="B15" s="25">
        <v>-4858</v>
      </c>
      <c r="C15" s="26">
        <v>-964</v>
      </c>
      <c r="D15" s="25">
        <v>-2684</v>
      </c>
      <c r="E15" s="25">
        <v>-1720</v>
      </c>
      <c r="F15" s="26">
        <v>179</v>
      </c>
      <c r="G15" s="26">
        <f t="shared" si="0"/>
        <v>55.24907369287773</v>
      </c>
      <c r="H15" s="28"/>
    </row>
    <row r="16" spans="1:8" s="19" customFormat="1" ht="22.5" customHeight="1">
      <c r="A16" s="21" t="s">
        <v>5</v>
      </c>
      <c r="B16" s="22">
        <f>SUM(B17:B18)</f>
        <v>198</v>
      </c>
      <c r="C16" s="17">
        <f>SUM(C17:C18)</f>
        <v>20</v>
      </c>
      <c r="D16" s="22">
        <f>SUM(D17:D18)</f>
        <v>24</v>
      </c>
      <c r="E16" s="22">
        <f>SUM(E17:E18)</f>
        <v>4</v>
      </c>
      <c r="F16" s="17">
        <v>19</v>
      </c>
      <c r="G16" s="17">
        <f t="shared" si="0"/>
        <v>12.121212121212121</v>
      </c>
      <c r="H16" s="18"/>
    </row>
    <row r="17" spans="1:8" ht="22.5" customHeight="1">
      <c r="A17" s="24" t="s">
        <v>43</v>
      </c>
      <c r="B17" s="25">
        <v>159</v>
      </c>
      <c r="C17" s="26">
        <v>-1</v>
      </c>
      <c r="D17" s="25">
        <v>3</v>
      </c>
      <c r="E17" s="25">
        <v>4</v>
      </c>
      <c r="F17" s="26">
        <v>297</v>
      </c>
      <c r="G17" s="26">
        <f t="shared" si="0"/>
        <v>1.8867924528301887</v>
      </c>
      <c r="H17" s="28"/>
    </row>
    <row r="18" spans="1:8" ht="22.5" customHeight="1">
      <c r="A18" s="24" t="s">
        <v>44</v>
      </c>
      <c r="B18" s="25">
        <v>39</v>
      </c>
      <c r="C18" s="26">
        <v>21</v>
      </c>
      <c r="D18" s="33">
        <v>21</v>
      </c>
      <c r="E18" s="25"/>
      <c r="F18" s="26">
        <f>ABS(E18/C18*100)</f>
        <v>0</v>
      </c>
      <c r="G18" s="26">
        <f t="shared" si="0"/>
        <v>53.84615384615385</v>
      </c>
      <c r="H18" s="28"/>
    </row>
    <row r="19" spans="1:8" s="19" customFormat="1" ht="22.5" customHeight="1">
      <c r="A19" s="21" t="s">
        <v>6</v>
      </c>
      <c r="B19" s="17">
        <f>SUM(B20:B25)</f>
        <v>-6863</v>
      </c>
      <c r="C19" s="17">
        <f>SUM(C20:C25)</f>
        <v>-213</v>
      </c>
      <c r="D19" s="17">
        <f>SUM(D20:D25)</f>
        <v>3954</v>
      </c>
      <c r="E19" s="22">
        <f>D19-C19</f>
        <v>4167</v>
      </c>
      <c r="F19" s="17">
        <v>1970</v>
      </c>
      <c r="G19" s="23" t="s">
        <v>45</v>
      </c>
      <c r="H19" s="18"/>
    </row>
    <row r="20" spans="1:8" s="35" customFormat="1" ht="21.75" customHeight="1">
      <c r="A20" s="24" t="s">
        <v>46</v>
      </c>
      <c r="B20" s="26">
        <v>-5136</v>
      </c>
      <c r="C20" s="26">
        <v>-179</v>
      </c>
      <c r="D20" s="26">
        <v>2318</v>
      </c>
      <c r="E20" s="25">
        <v>2497</v>
      </c>
      <c r="F20" s="26">
        <v>1408</v>
      </c>
      <c r="G20" s="27" t="s">
        <v>45</v>
      </c>
      <c r="H20" s="34"/>
    </row>
    <row r="21" spans="1:8" s="37" customFormat="1" ht="21" customHeight="1">
      <c r="A21" s="24" t="s">
        <v>47</v>
      </c>
      <c r="B21" s="26">
        <v>1883</v>
      </c>
      <c r="C21" s="26">
        <v>479</v>
      </c>
      <c r="D21" s="26">
        <v>463</v>
      </c>
      <c r="E21" s="26">
        <v>-16</v>
      </c>
      <c r="F21" s="26">
        <f>ABS(E21/C21*100)</f>
        <v>3.3402922755741122</v>
      </c>
      <c r="G21" s="26">
        <f>D21/B21*100</f>
        <v>24.58842272968667</v>
      </c>
      <c r="H21" s="36"/>
    </row>
    <row r="22" spans="1:8" s="19" customFormat="1" ht="21" customHeight="1">
      <c r="A22" s="24" t="s">
        <v>48</v>
      </c>
      <c r="B22" s="26">
        <v>106</v>
      </c>
      <c r="C22" s="26">
        <v>147</v>
      </c>
      <c r="D22" s="26">
        <v>273</v>
      </c>
      <c r="E22" s="26">
        <v>126</v>
      </c>
      <c r="F22" s="26">
        <f>ABS(E22/C22*100)</f>
        <v>85.71428571428571</v>
      </c>
      <c r="G22" s="26">
        <v>257</v>
      </c>
      <c r="H22" s="18"/>
    </row>
    <row r="23" spans="1:8" s="19" customFormat="1" ht="21" customHeight="1">
      <c r="A23" s="24" t="s">
        <v>49</v>
      </c>
      <c r="B23" s="26">
        <v>38</v>
      </c>
      <c r="C23" s="26">
        <v>11</v>
      </c>
      <c r="D23" s="26">
        <v>9</v>
      </c>
      <c r="E23" s="26">
        <v>-2</v>
      </c>
      <c r="F23" s="26">
        <v>24</v>
      </c>
      <c r="G23" s="26">
        <v>22</v>
      </c>
      <c r="H23" s="18"/>
    </row>
    <row r="24" spans="1:8" ht="21" customHeight="1">
      <c r="A24" s="24" t="s">
        <v>50</v>
      </c>
      <c r="B24" s="26">
        <v>-264</v>
      </c>
      <c r="C24" s="26">
        <v>-19</v>
      </c>
      <c r="D24" s="26">
        <v>-6</v>
      </c>
      <c r="E24" s="26">
        <v>13</v>
      </c>
      <c r="F24" s="26">
        <v>71</v>
      </c>
      <c r="G24" s="26">
        <f>D24/B24*100</f>
        <v>2.272727272727273</v>
      </c>
      <c r="H24" s="28"/>
    </row>
    <row r="25" spans="1:8" s="19" customFormat="1" ht="21" customHeight="1">
      <c r="A25" s="24" t="s">
        <v>51</v>
      </c>
      <c r="B25" s="26">
        <v>-3490</v>
      </c>
      <c r="C25" s="26">
        <v>-652</v>
      </c>
      <c r="D25" s="26">
        <v>897</v>
      </c>
      <c r="E25" s="26">
        <v>1549</v>
      </c>
      <c r="F25" s="26">
        <v>237</v>
      </c>
      <c r="G25" s="27" t="s">
        <v>45</v>
      </c>
      <c r="H25" s="18"/>
    </row>
    <row r="26" spans="1:8" ht="22.5" customHeight="1">
      <c r="A26" s="21" t="s">
        <v>7</v>
      </c>
      <c r="B26" s="17">
        <f>SUM(B27)</f>
        <v>-118</v>
      </c>
      <c r="C26" s="17">
        <f>SUM(C27)</f>
        <v>-9</v>
      </c>
      <c r="D26" s="32">
        <f>D27</f>
        <v>0</v>
      </c>
      <c r="E26" s="17">
        <f>SUM(E27)</f>
        <v>9</v>
      </c>
      <c r="F26" s="17">
        <v>106</v>
      </c>
      <c r="G26" s="23" t="s">
        <v>45</v>
      </c>
      <c r="H26" s="28"/>
    </row>
    <row r="27" spans="1:8" ht="22.5" customHeight="1">
      <c r="A27" s="24" t="s">
        <v>52</v>
      </c>
      <c r="B27" s="26">
        <v>-118</v>
      </c>
      <c r="C27" s="26">
        <v>-9</v>
      </c>
      <c r="D27" s="32">
        <v>0</v>
      </c>
      <c r="E27" s="26">
        <v>9</v>
      </c>
      <c r="F27" s="26">
        <v>106</v>
      </c>
      <c r="G27" s="27" t="s">
        <v>45</v>
      </c>
      <c r="H27" s="28"/>
    </row>
    <row r="28" spans="1:8" s="19" customFormat="1" ht="22.5" customHeight="1">
      <c r="A28" s="21" t="s">
        <v>8</v>
      </c>
      <c r="B28" s="17">
        <f>SUM(B29:B30)</f>
        <v>-106</v>
      </c>
      <c r="C28" s="17">
        <f>SUM(C29:C30)</f>
        <v>765</v>
      </c>
      <c r="D28" s="17">
        <f>SUM(D29:D30)</f>
        <v>709</v>
      </c>
      <c r="E28" s="17">
        <f>SUM(E29:E30)</f>
        <v>-56</v>
      </c>
      <c r="F28" s="17">
        <f>ABS(E28/C28*100)</f>
        <v>7.320261437908497</v>
      </c>
      <c r="G28" s="23" t="s">
        <v>45</v>
      </c>
      <c r="H28" s="18"/>
    </row>
    <row r="29" spans="1:8" ht="21.75" customHeight="1">
      <c r="A29" s="24" t="s">
        <v>53</v>
      </c>
      <c r="B29" s="26">
        <v>569</v>
      </c>
      <c r="C29" s="26">
        <v>214</v>
      </c>
      <c r="D29" s="26">
        <v>313</v>
      </c>
      <c r="E29" s="26">
        <v>99</v>
      </c>
      <c r="F29" s="26">
        <v>47</v>
      </c>
      <c r="G29" s="26">
        <f>D29/B29*100</f>
        <v>55.008787346221446</v>
      </c>
      <c r="H29" s="28"/>
    </row>
    <row r="30" spans="1:8" s="19" customFormat="1" ht="21.75" customHeight="1">
      <c r="A30" s="24" t="s">
        <v>54</v>
      </c>
      <c r="B30" s="26">
        <v>-675</v>
      </c>
      <c r="C30" s="26">
        <v>551</v>
      </c>
      <c r="D30" s="26">
        <v>396</v>
      </c>
      <c r="E30" s="26">
        <v>-155</v>
      </c>
      <c r="F30" s="26">
        <f>ABS(E30/C30*100)</f>
        <v>28.13067150635209</v>
      </c>
      <c r="G30" s="27" t="s">
        <v>45</v>
      </c>
      <c r="H30" s="18"/>
    </row>
    <row r="31" spans="1:8" ht="22.5" customHeight="1">
      <c r="A31" s="21" t="s">
        <v>9</v>
      </c>
      <c r="B31" s="17">
        <f>SUM(B32)</f>
        <v>19369</v>
      </c>
      <c r="C31" s="17">
        <f>SUM(C32)</f>
        <v>4193</v>
      </c>
      <c r="D31" s="17">
        <f>SUM(D32)</f>
        <v>4499</v>
      </c>
      <c r="E31" s="17">
        <f>SUM(E32)</f>
        <v>306</v>
      </c>
      <c r="F31" s="17">
        <f>ABS(E31/C31*100)</f>
        <v>7.29787741473885</v>
      </c>
      <c r="G31" s="17">
        <f>D31/B31*100</f>
        <v>23.227838298311735</v>
      </c>
      <c r="H31" s="28"/>
    </row>
    <row r="32" spans="1:8" ht="22.5" customHeight="1">
      <c r="A32" s="24" t="s">
        <v>55</v>
      </c>
      <c r="B32" s="26">
        <v>19369</v>
      </c>
      <c r="C32" s="26">
        <v>4193</v>
      </c>
      <c r="D32" s="26">
        <v>4499</v>
      </c>
      <c r="E32" s="26">
        <v>306</v>
      </c>
      <c r="F32" s="26">
        <f>ABS(E32/C32*100)</f>
        <v>7.29787741473885</v>
      </c>
      <c r="G32" s="26">
        <f>D32/B32*100</f>
        <v>23.227838298311735</v>
      </c>
      <c r="H32" s="28"/>
    </row>
    <row r="33" spans="1:8" s="19" customFormat="1" ht="22.5" customHeight="1">
      <c r="A33" s="21" t="s">
        <v>10</v>
      </c>
      <c r="B33" s="17">
        <f>SUM(B34:B35)</f>
        <v>1470</v>
      </c>
      <c r="C33" s="17">
        <f>SUM(C34:C35)</f>
        <v>72</v>
      </c>
      <c r="D33" s="17">
        <f>SUM(D34:D35)</f>
        <v>211</v>
      </c>
      <c r="E33" s="17">
        <f>SUM(E34:E35)</f>
        <v>139</v>
      </c>
      <c r="F33" s="17">
        <v>191</v>
      </c>
      <c r="G33" s="17">
        <f>D33/B33*100</f>
        <v>14.35374149659864</v>
      </c>
      <c r="H33" s="18"/>
    </row>
    <row r="34" spans="1:8" ht="22.5" customHeight="1">
      <c r="A34" s="24" t="s">
        <v>56</v>
      </c>
      <c r="B34" s="26">
        <v>968</v>
      </c>
      <c r="C34" s="26">
        <v>41</v>
      </c>
      <c r="D34" s="26">
        <v>63</v>
      </c>
      <c r="E34" s="26">
        <v>22</v>
      </c>
      <c r="F34" s="26">
        <v>53</v>
      </c>
      <c r="G34" s="26">
        <v>6</v>
      </c>
      <c r="H34" s="28"/>
    </row>
    <row r="35" spans="1:8" s="19" customFormat="1" ht="22.5" customHeight="1">
      <c r="A35" s="24" t="s">
        <v>57</v>
      </c>
      <c r="B35" s="26">
        <v>502</v>
      </c>
      <c r="C35" s="26">
        <v>31</v>
      </c>
      <c r="D35" s="26">
        <v>148</v>
      </c>
      <c r="E35" s="26">
        <v>117</v>
      </c>
      <c r="F35" s="26">
        <v>372</v>
      </c>
      <c r="G35" s="26">
        <v>30</v>
      </c>
      <c r="H35" s="18"/>
    </row>
    <row r="36" spans="1:8" ht="22.5" customHeight="1">
      <c r="A36" s="21" t="s">
        <v>11</v>
      </c>
      <c r="B36" s="17">
        <f>SUM(B37)</f>
        <v>869</v>
      </c>
      <c r="C36" s="17">
        <f>SUM(C37)</f>
        <v>-146</v>
      </c>
      <c r="D36" s="17">
        <f>SUM(D37)</f>
        <v>374</v>
      </c>
      <c r="E36" s="17">
        <f>SUM(E37)</f>
        <v>520</v>
      </c>
      <c r="F36" s="17">
        <f>ABS(E36/C36*100)</f>
        <v>356.16438356164383</v>
      </c>
      <c r="G36" s="17">
        <f>D36/B36*100</f>
        <v>43.037974683544306</v>
      </c>
      <c r="H36" s="28"/>
    </row>
    <row r="37" spans="1:8" s="19" customFormat="1" ht="22.5" customHeight="1">
      <c r="A37" s="24" t="s">
        <v>58</v>
      </c>
      <c r="B37" s="26">
        <v>869</v>
      </c>
      <c r="C37" s="26">
        <v>-146</v>
      </c>
      <c r="D37" s="26">
        <v>374</v>
      </c>
      <c r="E37" s="26">
        <v>520</v>
      </c>
      <c r="F37" s="26">
        <f>ABS(E37/C37*100)</f>
        <v>356.16438356164383</v>
      </c>
      <c r="G37" s="26">
        <f>D37/B37*100</f>
        <v>43.037974683544306</v>
      </c>
      <c r="H37" s="18"/>
    </row>
    <row r="38" spans="1:8" ht="22.5" customHeight="1">
      <c r="A38" s="21" t="s">
        <v>12</v>
      </c>
      <c r="B38" s="17">
        <f>SUM(B39)</f>
        <v>21</v>
      </c>
      <c r="C38" s="17">
        <f>SUM(C39)</f>
        <v>2</v>
      </c>
      <c r="D38" s="17">
        <f>SUM(D39)</f>
        <v>4</v>
      </c>
      <c r="E38" s="17">
        <f>SUM(E39)</f>
        <v>2</v>
      </c>
      <c r="F38" s="17">
        <v>50</v>
      </c>
      <c r="G38" s="17">
        <v>17</v>
      </c>
      <c r="H38" s="28"/>
    </row>
    <row r="39" spans="1:8" ht="22.5" customHeight="1">
      <c r="A39" s="24" t="s">
        <v>59</v>
      </c>
      <c r="B39" s="26">
        <v>21</v>
      </c>
      <c r="C39" s="26">
        <v>2</v>
      </c>
      <c r="D39" s="26">
        <v>4</v>
      </c>
      <c r="E39" s="26">
        <v>2</v>
      </c>
      <c r="F39" s="26">
        <v>50</v>
      </c>
      <c r="G39" s="26">
        <v>17</v>
      </c>
      <c r="H39" s="28"/>
    </row>
    <row r="40" spans="1:8" s="19" customFormat="1" ht="22.5" customHeight="1">
      <c r="A40" s="21" t="s">
        <v>13</v>
      </c>
      <c r="B40" s="17">
        <f>SUM(B41:B43)</f>
        <v>12427</v>
      </c>
      <c r="C40" s="17">
        <f>SUM(C41:C43)</f>
        <v>8769</v>
      </c>
      <c r="D40" s="17">
        <f>SUM(D41:D43)</f>
        <v>6386</v>
      </c>
      <c r="E40" s="17">
        <f>SUM(E41:E43)</f>
        <v>-2383</v>
      </c>
      <c r="F40" s="17">
        <f>ABS(E40/C40*100)</f>
        <v>27.17527654236515</v>
      </c>
      <c r="G40" s="17">
        <f>D40/B40*100</f>
        <v>51.38810654220649</v>
      </c>
      <c r="H40" s="18"/>
    </row>
    <row r="41" spans="1:8" ht="22.5" customHeight="1">
      <c r="A41" s="24" t="s">
        <v>60</v>
      </c>
      <c r="B41" s="26">
        <v>628</v>
      </c>
      <c r="C41" s="26">
        <v>83</v>
      </c>
      <c r="D41" s="26">
        <v>146</v>
      </c>
      <c r="E41" s="26">
        <v>63</v>
      </c>
      <c r="F41" s="26">
        <f>ABS(E41/C41*100)</f>
        <v>75.90361445783132</v>
      </c>
      <c r="G41" s="26">
        <f>D41/B41*100</f>
        <v>23.248407643312103</v>
      </c>
      <c r="H41" s="28"/>
    </row>
    <row r="42" spans="1:8" s="19" customFormat="1" ht="22.5" customHeight="1">
      <c r="A42" s="24" t="s">
        <v>61</v>
      </c>
      <c r="B42" s="26">
        <v>129</v>
      </c>
      <c r="C42" s="26">
        <v>37</v>
      </c>
      <c r="D42" s="26">
        <v>43</v>
      </c>
      <c r="E42" s="26">
        <v>6</v>
      </c>
      <c r="F42" s="26">
        <v>17</v>
      </c>
      <c r="G42" s="26">
        <v>34</v>
      </c>
      <c r="H42" s="18"/>
    </row>
    <row r="43" spans="1:8" s="19" customFormat="1" ht="22.5" customHeight="1">
      <c r="A43" s="24" t="s">
        <v>62</v>
      </c>
      <c r="B43" s="26">
        <v>11670</v>
      </c>
      <c r="C43" s="26">
        <v>8649</v>
      </c>
      <c r="D43" s="26">
        <v>6197</v>
      </c>
      <c r="E43" s="26">
        <v>-2452</v>
      </c>
      <c r="F43" s="26">
        <f>ABS(E43/C43*100)</f>
        <v>28.350098277257484</v>
      </c>
      <c r="G43" s="26">
        <f>D43/B43*100</f>
        <v>53.10197086546701</v>
      </c>
      <c r="H43" s="18"/>
    </row>
    <row r="44" spans="1:8" s="39" customFormat="1" ht="22.5" customHeight="1">
      <c r="A44" s="21" t="s">
        <v>14</v>
      </c>
      <c r="B44" s="17">
        <f>SUM(B45)</f>
        <v>119</v>
      </c>
      <c r="C44" s="17">
        <f>SUM(C45)</f>
        <v>21</v>
      </c>
      <c r="D44" s="17">
        <f>SUM(D45)</f>
        <v>22</v>
      </c>
      <c r="E44" s="17">
        <f>SUM(E45)</f>
        <v>1</v>
      </c>
      <c r="F44" s="17">
        <v>4</v>
      </c>
      <c r="G44" s="17">
        <v>19</v>
      </c>
      <c r="H44" s="38"/>
    </row>
    <row r="45" spans="1:8" s="19" customFormat="1" ht="22.5" customHeight="1">
      <c r="A45" s="24" t="s">
        <v>63</v>
      </c>
      <c r="B45" s="26">
        <v>119</v>
      </c>
      <c r="C45" s="26">
        <v>21</v>
      </c>
      <c r="D45" s="26">
        <v>22</v>
      </c>
      <c r="E45" s="26">
        <v>1</v>
      </c>
      <c r="F45" s="26">
        <v>4</v>
      </c>
      <c r="G45" s="26">
        <v>19</v>
      </c>
      <c r="H45" s="18"/>
    </row>
    <row r="46" spans="1:8" s="19" customFormat="1" ht="22.5" customHeight="1">
      <c r="A46" s="21" t="s">
        <v>15</v>
      </c>
      <c r="B46" s="17">
        <f>SUM(B47)</f>
        <v>76</v>
      </c>
      <c r="C46" s="17">
        <f>SUM(C47)</f>
        <v>-103</v>
      </c>
      <c r="D46" s="17">
        <f>SUM(D47)</f>
        <v>-20</v>
      </c>
      <c r="E46" s="17">
        <f>SUM(E47)</f>
        <v>83</v>
      </c>
      <c r="F46" s="17">
        <v>80</v>
      </c>
      <c r="G46" s="23" t="s">
        <v>35</v>
      </c>
      <c r="H46" s="18"/>
    </row>
    <row r="47" spans="1:8" s="39" customFormat="1" ht="22.5" customHeight="1">
      <c r="A47" s="24" t="s">
        <v>64</v>
      </c>
      <c r="B47" s="26">
        <v>76</v>
      </c>
      <c r="C47" s="26">
        <v>-103</v>
      </c>
      <c r="D47" s="26">
        <v>-20</v>
      </c>
      <c r="E47" s="26">
        <v>83</v>
      </c>
      <c r="F47" s="26">
        <v>80</v>
      </c>
      <c r="G47" s="27" t="s">
        <v>35</v>
      </c>
      <c r="H47" s="38"/>
    </row>
    <row r="48" spans="1:8" s="39" customFormat="1" ht="22.5" customHeight="1">
      <c r="A48" s="21" t="s">
        <v>65</v>
      </c>
      <c r="B48" s="17">
        <f>B49</f>
        <v>5</v>
      </c>
      <c r="C48" s="17">
        <f>C49</f>
        <v>163</v>
      </c>
      <c r="D48" s="17">
        <f>D49</f>
        <v>221</v>
      </c>
      <c r="E48" s="17">
        <f>E49</f>
        <v>58</v>
      </c>
      <c r="F48" s="17">
        <f>ABS(E48/C48*100)</f>
        <v>35.58282208588957</v>
      </c>
      <c r="G48" s="17">
        <v>4343</v>
      </c>
      <c r="H48" s="38"/>
    </row>
    <row r="49" spans="1:8" s="39" customFormat="1" ht="22.5" customHeight="1">
      <c r="A49" s="24" t="s">
        <v>66</v>
      </c>
      <c r="B49" s="26">
        <v>5</v>
      </c>
      <c r="C49" s="26">
        <v>163</v>
      </c>
      <c r="D49" s="26">
        <v>221</v>
      </c>
      <c r="E49" s="26">
        <v>58</v>
      </c>
      <c r="F49" s="26">
        <f>ABS(E49/C49*100)</f>
        <v>35.58282208588957</v>
      </c>
      <c r="G49" s="26">
        <v>4343</v>
      </c>
      <c r="H49" s="38"/>
    </row>
    <row r="50" spans="1:8" s="19" customFormat="1" ht="22.5" customHeight="1">
      <c r="A50" s="20" t="s">
        <v>16</v>
      </c>
      <c r="B50" s="32">
        <f>B51</f>
        <v>5</v>
      </c>
      <c r="C50" s="32">
        <f>C51</f>
        <v>0</v>
      </c>
      <c r="D50" s="32">
        <f>SUM(D51)</f>
        <v>1</v>
      </c>
      <c r="E50" s="32">
        <f>SUM(E51)</f>
        <v>1</v>
      </c>
      <c r="F50" s="17">
        <v>395</v>
      </c>
      <c r="G50" s="26">
        <v>27</v>
      </c>
      <c r="H50" s="18"/>
    </row>
    <row r="51" spans="1:8" s="19" customFormat="1" ht="22.5" customHeight="1">
      <c r="A51" s="21" t="s">
        <v>5</v>
      </c>
      <c r="B51" s="32">
        <f>B52</f>
        <v>5</v>
      </c>
      <c r="C51" s="32">
        <f>C52</f>
        <v>0</v>
      </c>
      <c r="D51" s="32">
        <f>SUM(D52)</f>
        <v>1</v>
      </c>
      <c r="E51" s="32">
        <f>SUM(E52)</f>
        <v>1</v>
      </c>
      <c r="F51" s="17">
        <v>395</v>
      </c>
      <c r="G51" s="26">
        <v>27</v>
      </c>
      <c r="H51" s="18"/>
    </row>
    <row r="52" spans="1:8" ht="22.5" customHeight="1">
      <c r="A52" s="24" t="s">
        <v>67</v>
      </c>
      <c r="B52" s="33">
        <v>5</v>
      </c>
      <c r="C52" s="33">
        <v>0</v>
      </c>
      <c r="D52" s="33">
        <v>1</v>
      </c>
      <c r="E52" s="26">
        <v>1</v>
      </c>
      <c r="F52" s="26">
        <v>395</v>
      </c>
      <c r="G52" s="26">
        <v>27</v>
      </c>
      <c r="H52" s="28"/>
    </row>
    <row r="53" spans="1:8" ht="22.5" customHeight="1">
      <c r="A53" s="20" t="s">
        <v>17</v>
      </c>
      <c r="B53" s="17">
        <f>B54+B59+B64+B66+B70+B72+B74+B76+B78+B80+B82+B84+B86+B89</f>
        <v>52266</v>
      </c>
      <c r="C53" s="17">
        <f>C54+C59+C64+C66+C70+C72+C74+C76+C78+C80+C82+C84+C86+C89</f>
        <v>5437</v>
      </c>
      <c r="D53" s="32">
        <f>D54+D59+D64+D66+D70+D72+D74+D76+D78+D80+D82+D84+D86+D89</f>
        <v>7859</v>
      </c>
      <c r="E53" s="17">
        <f>E54+E59+E64+E66+E70+E72+E74+E76+E78+E80+E82+E84+E86+E89</f>
        <v>2422</v>
      </c>
      <c r="F53" s="17">
        <f>ABS(E53/C53*100)</f>
        <v>44.54662497700938</v>
      </c>
      <c r="G53" s="17">
        <f>D53/B53*100</f>
        <v>15.036543833467263</v>
      </c>
      <c r="H53" s="28"/>
    </row>
    <row r="54" spans="1:8" ht="22.5" customHeight="1">
      <c r="A54" s="21" t="s">
        <v>2</v>
      </c>
      <c r="B54" s="17">
        <f>SUM(B55:B58)</f>
        <v>60173</v>
      </c>
      <c r="C54" s="17">
        <f>SUM(C55:C58)</f>
        <v>308</v>
      </c>
      <c r="D54" s="17">
        <f>SUM(D55:D58)</f>
        <v>33</v>
      </c>
      <c r="E54" s="17">
        <f>SUM(E55:E58)</f>
        <v>-275</v>
      </c>
      <c r="F54" s="17">
        <f>ABS(E54/C54*100)</f>
        <v>89.28571428571429</v>
      </c>
      <c r="G54" s="17">
        <f>D54/B54*100</f>
        <v>0.05484187260066807</v>
      </c>
      <c r="H54" s="28"/>
    </row>
    <row r="55" spans="1:8" ht="22.5" customHeight="1">
      <c r="A55" s="24" t="s">
        <v>68</v>
      </c>
      <c r="B55" s="26">
        <v>-1350</v>
      </c>
      <c r="C55" s="26">
        <v>2055</v>
      </c>
      <c r="D55" s="26">
        <v>1265</v>
      </c>
      <c r="E55" s="26">
        <v>-790</v>
      </c>
      <c r="F55" s="26">
        <f>ABS(E55/C55*100)</f>
        <v>38.44282238442822</v>
      </c>
      <c r="G55" s="27" t="s">
        <v>45</v>
      </c>
      <c r="H55" s="28"/>
    </row>
    <row r="56" spans="1:8" s="19" customFormat="1" ht="22.5" customHeight="1">
      <c r="A56" s="24" t="s">
        <v>69</v>
      </c>
      <c r="B56" s="26">
        <v>-1016</v>
      </c>
      <c r="C56" s="26">
        <v>-71</v>
      </c>
      <c r="D56" s="26">
        <v>-41</v>
      </c>
      <c r="E56" s="26">
        <v>30</v>
      </c>
      <c r="F56" s="26">
        <v>43</v>
      </c>
      <c r="G56" s="26">
        <f>D56/B56*100</f>
        <v>4.035433070866142</v>
      </c>
      <c r="H56" s="18"/>
    </row>
    <row r="57" spans="1:8" ht="22.5" customHeight="1">
      <c r="A57" s="24" t="s">
        <v>70</v>
      </c>
      <c r="B57" s="26">
        <v>59046</v>
      </c>
      <c r="C57" s="26">
        <v>-1705</v>
      </c>
      <c r="D57" s="26">
        <v>-1221</v>
      </c>
      <c r="E57" s="26">
        <v>484</v>
      </c>
      <c r="F57" s="26">
        <f>ABS(E57/C57*100)</f>
        <v>28.387096774193548</v>
      </c>
      <c r="G57" s="27" t="s">
        <v>35</v>
      </c>
      <c r="H57" s="28"/>
    </row>
    <row r="58" spans="1:8" ht="22.5" customHeight="1">
      <c r="A58" s="24" t="s">
        <v>71</v>
      </c>
      <c r="B58" s="26">
        <v>3493</v>
      </c>
      <c r="C58" s="26">
        <v>29</v>
      </c>
      <c r="D58" s="26">
        <v>30</v>
      </c>
      <c r="E58" s="26">
        <v>1</v>
      </c>
      <c r="F58" s="26">
        <v>4</v>
      </c>
      <c r="G58" s="26">
        <f>D58/B58*100</f>
        <v>0.8588605782994561</v>
      </c>
      <c r="H58" s="28"/>
    </row>
    <row r="59" spans="1:8" ht="22.5" customHeight="1">
      <c r="A59" s="21" t="s">
        <v>3</v>
      </c>
      <c r="B59" s="17">
        <f>SUM(B60:B63)</f>
        <v>-295</v>
      </c>
      <c r="C59" s="17">
        <f>SUM(C60:C63)</f>
        <v>-44</v>
      </c>
      <c r="D59" s="17">
        <f>SUM(D60:D63)</f>
        <v>364</v>
      </c>
      <c r="E59" s="17">
        <f>SUM(E60:E63)</f>
        <v>408</v>
      </c>
      <c r="F59" s="17">
        <v>932</v>
      </c>
      <c r="G59" s="23" t="s">
        <v>45</v>
      </c>
      <c r="H59" s="28"/>
    </row>
    <row r="60" spans="1:8" s="19" customFormat="1" ht="22.5" customHeight="1">
      <c r="A60" s="24" t="s">
        <v>72</v>
      </c>
      <c r="B60" s="26">
        <v>-513</v>
      </c>
      <c r="C60" s="26">
        <v>-250</v>
      </c>
      <c r="D60" s="26">
        <v>101</v>
      </c>
      <c r="E60" s="26">
        <v>351</v>
      </c>
      <c r="F60" s="26">
        <f>ABS(E60/C60*100)</f>
        <v>140.39999999999998</v>
      </c>
      <c r="G60" s="27" t="s">
        <v>45</v>
      </c>
      <c r="H60" s="18"/>
    </row>
    <row r="61" spans="1:8" ht="22.5" customHeight="1">
      <c r="A61" s="24" t="s">
        <v>73</v>
      </c>
      <c r="B61" s="33">
        <v>39</v>
      </c>
      <c r="C61" s="26">
        <v>145</v>
      </c>
      <c r="D61" s="26">
        <v>149</v>
      </c>
      <c r="E61" s="26">
        <v>4</v>
      </c>
      <c r="F61" s="26">
        <f>ABS(E61/C61*100)</f>
        <v>2.7586206896551726</v>
      </c>
      <c r="G61" s="26">
        <v>378</v>
      </c>
      <c r="H61" s="28"/>
    </row>
    <row r="62" spans="1:8" ht="22.5" customHeight="1">
      <c r="A62" s="24" t="s">
        <v>74</v>
      </c>
      <c r="B62" s="33">
        <v>100</v>
      </c>
      <c r="C62" s="26">
        <v>67</v>
      </c>
      <c r="D62" s="26">
        <v>115</v>
      </c>
      <c r="E62" s="26">
        <v>48</v>
      </c>
      <c r="F62" s="26">
        <f>ABS(E62/C62*100)</f>
        <v>71.64179104477611</v>
      </c>
      <c r="G62" s="26">
        <v>114</v>
      </c>
      <c r="H62" s="28"/>
    </row>
    <row r="63" spans="1:8" ht="42" customHeight="1">
      <c r="A63" s="24" t="s">
        <v>75</v>
      </c>
      <c r="B63" s="33">
        <v>79</v>
      </c>
      <c r="C63" s="26">
        <v>-6</v>
      </c>
      <c r="D63" s="26">
        <v>-1</v>
      </c>
      <c r="E63" s="26">
        <v>5</v>
      </c>
      <c r="F63" s="26">
        <f>ABS(E63/C63*100)</f>
        <v>83.33333333333334</v>
      </c>
      <c r="G63" s="27" t="s">
        <v>35</v>
      </c>
      <c r="H63" s="28"/>
    </row>
    <row r="64" spans="1:8" s="19" customFormat="1" ht="22.5" customHeight="1">
      <c r="A64" s="21" t="s">
        <v>6</v>
      </c>
      <c r="B64" s="17">
        <f>SUM(B65)</f>
        <v>-341</v>
      </c>
      <c r="C64" s="17">
        <f>SUM(C65)</f>
        <v>118</v>
      </c>
      <c r="D64" s="17">
        <f>SUM(D65)</f>
        <v>231</v>
      </c>
      <c r="E64" s="17">
        <f>SUM(E65)</f>
        <v>113</v>
      </c>
      <c r="F64" s="17">
        <v>95</v>
      </c>
      <c r="G64" s="23" t="s">
        <v>45</v>
      </c>
      <c r="H64" s="18"/>
    </row>
    <row r="65" spans="1:8" s="39" customFormat="1" ht="22.5" customHeight="1">
      <c r="A65" s="24" t="s">
        <v>76</v>
      </c>
      <c r="B65" s="26">
        <v>-341</v>
      </c>
      <c r="C65" s="26">
        <v>118</v>
      </c>
      <c r="D65" s="26">
        <v>231</v>
      </c>
      <c r="E65" s="26">
        <v>113</v>
      </c>
      <c r="F65" s="26">
        <v>95</v>
      </c>
      <c r="G65" s="27" t="s">
        <v>45</v>
      </c>
      <c r="H65" s="38"/>
    </row>
    <row r="66" spans="1:8" ht="22.5" customHeight="1">
      <c r="A66" s="21" t="s">
        <v>8</v>
      </c>
      <c r="B66" s="17">
        <f>SUM(B67:B69)</f>
        <v>9128</v>
      </c>
      <c r="C66" s="17">
        <f>SUM(C67:C69)</f>
        <v>3063</v>
      </c>
      <c r="D66" s="17">
        <f>SUM(D67:D69)</f>
        <v>3150</v>
      </c>
      <c r="E66" s="17">
        <f>SUM(E67:E69)</f>
        <v>87</v>
      </c>
      <c r="F66" s="17">
        <f aca="true" t="shared" si="1" ref="F66:F81">ABS(E66/C66*100)</f>
        <v>2.840352595494613</v>
      </c>
      <c r="G66" s="17">
        <f aca="true" t="shared" si="2" ref="G66:G71">D66/B66*100</f>
        <v>34.50920245398773</v>
      </c>
      <c r="H66" s="28"/>
    </row>
    <row r="67" spans="1:8" s="19" customFormat="1" ht="22.5" customHeight="1">
      <c r="A67" s="24" t="s">
        <v>77</v>
      </c>
      <c r="B67" s="26">
        <v>474</v>
      </c>
      <c r="C67" s="26">
        <v>569</v>
      </c>
      <c r="D67" s="26">
        <v>776</v>
      </c>
      <c r="E67" s="26">
        <v>207</v>
      </c>
      <c r="F67" s="26">
        <f t="shared" si="1"/>
        <v>36.37961335676626</v>
      </c>
      <c r="G67" s="26">
        <f t="shared" si="2"/>
        <v>163.71308016877637</v>
      </c>
      <c r="H67" s="18"/>
    </row>
    <row r="68" spans="1:8" ht="22.5" customHeight="1">
      <c r="A68" s="24" t="s">
        <v>78</v>
      </c>
      <c r="B68" s="26">
        <v>9127</v>
      </c>
      <c r="C68" s="26">
        <v>2573</v>
      </c>
      <c r="D68" s="26">
        <v>2379</v>
      </c>
      <c r="E68" s="26">
        <v>-194</v>
      </c>
      <c r="F68" s="26">
        <f t="shared" si="1"/>
        <v>7.539836766420521</v>
      </c>
      <c r="G68" s="26">
        <f t="shared" si="2"/>
        <v>26.065519886052375</v>
      </c>
      <c r="H68" s="28"/>
    </row>
    <row r="69" spans="1:8" ht="22.5" customHeight="1">
      <c r="A69" s="24" t="s">
        <v>79</v>
      </c>
      <c r="B69" s="26">
        <v>-473</v>
      </c>
      <c r="C69" s="26">
        <v>-79</v>
      </c>
      <c r="D69" s="26">
        <v>-5</v>
      </c>
      <c r="E69" s="26">
        <v>74</v>
      </c>
      <c r="F69" s="26">
        <f t="shared" si="1"/>
        <v>93.67088607594937</v>
      </c>
      <c r="G69" s="26">
        <f t="shared" si="2"/>
        <v>1.0570824524312896</v>
      </c>
      <c r="H69" s="28"/>
    </row>
    <row r="70" spans="1:8" ht="22.5" customHeight="1">
      <c r="A70" s="21" t="s">
        <v>9</v>
      </c>
      <c r="B70" s="17">
        <f>SUM(B71)</f>
        <v>-9474</v>
      </c>
      <c r="C70" s="17">
        <f>SUM(C71)</f>
        <v>-4488</v>
      </c>
      <c r="D70" s="17">
        <f>SUM(D71)</f>
        <v>-4607</v>
      </c>
      <c r="E70" s="17">
        <f>SUM(E71)</f>
        <v>-119</v>
      </c>
      <c r="F70" s="17">
        <f t="shared" si="1"/>
        <v>2.6515151515151514</v>
      </c>
      <c r="G70" s="17">
        <f t="shared" si="2"/>
        <v>48.62782351699388</v>
      </c>
      <c r="H70" s="28"/>
    </row>
    <row r="71" spans="1:8" ht="22.5" customHeight="1">
      <c r="A71" s="24" t="s">
        <v>80</v>
      </c>
      <c r="B71" s="26">
        <v>-9474</v>
      </c>
      <c r="C71" s="26">
        <v>-4488</v>
      </c>
      <c r="D71" s="26">
        <v>-4607</v>
      </c>
      <c r="E71" s="26">
        <v>-119</v>
      </c>
      <c r="F71" s="26">
        <f t="shared" si="1"/>
        <v>2.6515151515151514</v>
      </c>
      <c r="G71" s="26">
        <f t="shared" si="2"/>
        <v>48.62782351699388</v>
      </c>
      <c r="H71" s="28"/>
    </row>
    <row r="72" spans="1:8" s="19" customFormat="1" ht="22.5" customHeight="1">
      <c r="A72" s="21" t="s">
        <v>18</v>
      </c>
      <c r="B72" s="17">
        <f>SUM(B73)</f>
        <v>-2</v>
      </c>
      <c r="C72" s="17">
        <f>SUM(C73)</f>
        <v>62</v>
      </c>
      <c r="D72" s="17">
        <f>SUM(D73)</f>
        <v>71</v>
      </c>
      <c r="E72" s="17">
        <f>SUM(E73)</f>
        <v>9</v>
      </c>
      <c r="F72" s="17">
        <f t="shared" si="1"/>
        <v>14.516129032258066</v>
      </c>
      <c r="G72" s="23" t="s">
        <v>45</v>
      </c>
      <c r="H72" s="18"/>
    </row>
    <row r="73" spans="1:8" s="39" customFormat="1" ht="22.5" customHeight="1">
      <c r="A73" s="24" t="s">
        <v>81</v>
      </c>
      <c r="B73" s="26">
        <v>-2</v>
      </c>
      <c r="C73" s="26">
        <v>62</v>
      </c>
      <c r="D73" s="26">
        <v>71</v>
      </c>
      <c r="E73" s="26">
        <v>9</v>
      </c>
      <c r="F73" s="26">
        <f t="shared" si="1"/>
        <v>14.516129032258066</v>
      </c>
      <c r="G73" s="27" t="s">
        <v>45</v>
      </c>
      <c r="H73" s="38"/>
    </row>
    <row r="74" spans="1:8" s="19" customFormat="1" ht="22.5" customHeight="1">
      <c r="A74" s="21" t="s">
        <v>12</v>
      </c>
      <c r="B74" s="17">
        <f>SUM(B75)</f>
        <v>-3954</v>
      </c>
      <c r="C74" s="17">
        <f>SUM(C75)</f>
        <v>3730</v>
      </c>
      <c r="D74" s="17">
        <f>SUM(D75)</f>
        <v>5662</v>
      </c>
      <c r="E74" s="17">
        <f>SUM(E75)</f>
        <v>1932</v>
      </c>
      <c r="F74" s="17">
        <f t="shared" si="1"/>
        <v>51.79624664879356</v>
      </c>
      <c r="G74" s="23" t="s">
        <v>45</v>
      </c>
      <c r="H74" s="18"/>
    </row>
    <row r="75" spans="1:8" ht="22.5" customHeight="1">
      <c r="A75" s="24" t="s">
        <v>82</v>
      </c>
      <c r="B75" s="26">
        <v>-3954</v>
      </c>
      <c r="C75" s="26">
        <v>3730</v>
      </c>
      <c r="D75" s="26">
        <v>5662</v>
      </c>
      <c r="E75" s="26">
        <v>1932</v>
      </c>
      <c r="F75" s="26">
        <f t="shared" si="1"/>
        <v>51.79624664879356</v>
      </c>
      <c r="G75" s="27" t="s">
        <v>45</v>
      </c>
      <c r="H75" s="28"/>
    </row>
    <row r="76" spans="1:8" s="19" customFormat="1" ht="22.5" customHeight="1">
      <c r="A76" s="21" t="s">
        <v>19</v>
      </c>
      <c r="B76" s="17">
        <f>SUM(B77)</f>
        <v>-4033</v>
      </c>
      <c r="C76" s="17">
        <f>SUM(C77)</f>
        <v>-1182</v>
      </c>
      <c r="D76" s="17">
        <f>SUM(D77)</f>
        <v>-122</v>
      </c>
      <c r="E76" s="17">
        <f>SUM(E77)</f>
        <v>1060</v>
      </c>
      <c r="F76" s="17">
        <f t="shared" si="1"/>
        <v>89.67851099830794</v>
      </c>
      <c r="G76" s="17">
        <f>D76/B76*100</f>
        <v>3.0250433920158692</v>
      </c>
      <c r="H76" s="18"/>
    </row>
    <row r="77" spans="1:8" s="5" customFormat="1" ht="22.5" customHeight="1">
      <c r="A77" s="24" t="s">
        <v>83</v>
      </c>
      <c r="B77" s="26">
        <v>-4033</v>
      </c>
      <c r="C77" s="26">
        <v>-1182</v>
      </c>
      <c r="D77" s="26">
        <v>-122</v>
      </c>
      <c r="E77" s="26">
        <v>1060</v>
      </c>
      <c r="F77" s="26">
        <f t="shared" si="1"/>
        <v>89.67851099830794</v>
      </c>
      <c r="G77" s="26">
        <f>D77/B77*100</f>
        <v>3.0250433920158692</v>
      </c>
      <c r="H77" s="40"/>
    </row>
    <row r="78" spans="1:8" s="19" customFormat="1" ht="24" customHeight="1">
      <c r="A78" s="21" t="s">
        <v>13</v>
      </c>
      <c r="B78" s="17">
        <f>SUM(B79)</f>
        <v>-1124</v>
      </c>
      <c r="C78" s="17">
        <f>SUM(C79)</f>
        <v>696</v>
      </c>
      <c r="D78" s="17">
        <f>SUM(D79)</f>
        <v>1321</v>
      </c>
      <c r="E78" s="17">
        <f>SUM(E79)</f>
        <v>625</v>
      </c>
      <c r="F78" s="17">
        <f t="shared" si="1"/>
        <v>89.79885057471265</v>
      </c>
      <c r="G78" s="23" t="s">
        <v>45</v>
      </c>
      <c r="H78" s="18"/>
    </row>
    <row r="79" spans="1:8" ht="24" customHeight="1">
      <c r="A79" s="24" t="s">
        <v>84</v>
      </c>
      <c r="B79" s="26">
        <v>-1124</v>
      </c>
      <c r="C79" s="26">
        <v>696</v>
      </c>
      <c r="D79" s="26">
        <v>1321</v>
      </c>
      <c r="E79" s="26">
        <v>625</v>
      </c>
      <c r="F79" s="26">
        <f t="shared" si="1"/>
        <v>89.79885057471265</v>
      </c>
      <c r="G79" s="27" t="s">
        <v>45</v>
      </c>
      <c r="H79" s="28"/>
    </row>
    <row r="80" spans="1:8" s="19" customFormat="1" ht="24" customHeight="1">
      <c r="A80" s="21" t="s">
        <v>20</v>
      </c>
      <c r="B80" s="17">
        <f>SUM(B81)</f>
        <v>-247</v>
      </c>
      <c r="C80" s="17">
        <f>SUM(C81)</f>
        <v>597</v>
      </c>
      <c r="D80" s="17">
        <f>SUM(D81)</f>
        <v>650</v>
      </c>
      <c r="E80" s="17">
        <f>SUM(E81)</f>
        <v>53</v>
      </c>
      <c r="F80" s="17">
        <f t="shared" si="1"/>
        <v>8.877721943048575</v>
      </c>
      <c r="G80" s="23" t="s">
        <v>45</v>
      </c>
      <c r="H80" s="18"/>
    </row>
    <row r="81" spans="1:8" ht="24" customHeight="1">
      <c r="A81" s="24" t="s">
        <v>85</v>
      </c>
      <c r="B81" s="26">
        <v>-247</v>
      </c>
      <c r="C81" s="26">
        <v>597</v>
      </c>
      <c r="D81" s="26">
        <v>650</v>
      </c>
      <c r="E81" s="26">
        <v>53</v>
      </c>
      <c r="F81" s="26">
        <f t="shared" si="1"/>
        <v>8.877721943048575</v>
      </c>
      <c r="G81" s="27" t="s">
        <v>45</v>
      </c>
      <c r="H81" s="28"/>
    </row>
    <row r="82" spans="1:8" s="19" customFormat="1" ht="24" customHeight="1">
      <c r="A82" s="21" t="s">
        <v>21</v>
      </c>
      <c r="B82" s="17">
        <f>SUM(B83)</f>
        <v>-13</v>
      </c>
      <c r="C82" s="17">
        <f>SUM(C83)</f>
        <v>41</v>
      </c>
      <c r="D82" s="32">
        <f>SUM(D83)</f>
        <v>43</v>
      </c>
      <c r="E82" s="32">
        <f>SUM(E83)</f>
        <v>2</v>
      </c>
      <c r="F82" s="17">
        <v>3</v>
      </c>
      <c r="G82" s="23" t="s">
        <v>45</v>
      </c>
      <c r="H82" s="18"/>
    </row>
    <row r="83" spans="1:8" ht="24" customHeight="1">
      <c r="A83" s="24" t="s">
        <v>86</v>
      </c>
      <c r="B83" s="26">
        <v>-13</v>
      </c>
      <c r="C83" s="26">
        <v>41</v>
      </c>
      <c r="D83" s="33">
        <v>43</v>
      </c>
      <c r="E83" s="26">
        <v>2</v>
      </c>
      <c r="F83" s="26">
        <v>3</v>
      </c>
      <c r="G83" s="27" t="s">
        <v>45</v>
      </c>
      <c r="H83" s="28"/>
    </row>
    <row r="84" spans="1:8" ht="24" customHeight="1">
      <c r="A84" s="21" t="s">
        <v>22</v>
      </c>
      <c r="B84" s="17">
        <f>SUM(B85:B85)</f>
        <v>-201</v>
      </c>
      <c r="C84" s="17">
        <f>SUM(C85:C85)</f>
        <v>2289</v>
      </c>
      <c r="D84" s="17">
        <f>SUM(D85:D85)</f>
        <v>944</v>
      </c>
      <c r="E84" s="17">
        <f>SUM(E85:E85)</f>
        <v>-1345</v>
      </c>
      <c r="F84" s="17">
        <f>ABS(E84/C84*100)</f>
        <v>58.75928352992573</v>
      </c>
      <c r="G84" s="23" t="s">
        <v>45</v>
      </c>
      <c r="H84" s="28"/>
    </row>
    <row r="85" spans="1:8" s="19" customFormat="1" ht="24" customHeight="1">
      <c r="A85" s="24" t="s">
        <v>87</v>
      </c>
      <c r="B85" s="26">
        <v>-201</v>
      </c>
      <c r="C85" s="26">
        <v>2289</v>
      </c>
      <c r="D85" s="33">
        <v>944</v>
      </c>
      <c r="E85" s="26">
        <v>-1345</v>
      </c>
      <c r="F85" s="26">
        <f>ABS(E85/C85*100)</f>
        <v>58.75928352992573</v>
      </c>
      <c r="G85" s="27" t="s">
        <v>45</v>
      </c>
      <c r="H85" s="18"/>
    </row>
    <row r="86" spans="1:8" ht="24" customHeight="1">
      <c r="A86" s="21" t="s">
        <v>23</v>
      </c>
      <c r="B86" s="17">
        <f>SUM(B87:B88)</f>
        <v>92</v>
      </c>
      <c r="C86" s="17">
        <f>SUM(C87:C88)</f>
        <v>-50</v>
      </c>
      <c r="D86" s="17">
        <f>SUM(D87:D88)</f>
        <v>-27</v>
      </c>
      <c r="E86" s="17">
        <f>SUM(E87:E88)</f>
        <v>23</v>
      </c>
      <c r="F86" s="17">
        <f>ABS(E86/C86*100)</f>
        <v>46</v>
      </c>
      <c r="G86" s="23" t="s">
        <v>35</v>
      </c>
      <c r="H86" s="28"/>
    </row>
    <row r="87" spans="1:8" s="19" customFormat="1" ht="24" customHeight="1">
      <c r="A87" s="24" t="s">
        <v>88</v>
      </c>
      <c r="B87" s="26">
        <v>66</v>
      </c>
      <c r="C87" s="26">
        <v>-50</v>
      </c>
      <c r="D87" s="26">
        <v>-27</v>
      </c>
      <c r="E87" s="26">
        <v>23</v>
      </c>
      <c r="F87" s="26">
        <f>ABS(E87/C87*100)</f>
        <v>46</v>
      </c>
      <c r="G87" s="27" t="s">
        <v>35</v>
      </c>
      <c r="H87" s="18"/>
    </row>
    <row r="88" spans="1:8" s="19" customFormat="1" ht="24" customHeight="1">
      <c r="A88" s="24" t="s">
        <v>89</v>
      </c>
      <c r="B88" s="26">
        <v>26</v>
      </c>
      <c r="C88" s="32" t="s">
        <v>40</v>
      </c>
      <c r="D88" s="32" t="s">
        <v>40</v>
      </c>
      <c r="E88" s="32" t="s">
        <v>40</v>
      </c>
      <c r="F88" s="26">
        <v>329</v>
      </c>
      <c r="G88" s="26">
        <v>0</v>
      </c>
      <c r="H88" s="18"/>
    </row>
    <row r="89" spans="1:8" s="19" customFormat="1" ht="24" customHeight="1">
      <c r="A89" s="21" t="s">
        <v>90</v>
      </c>
      <c r="B89" s="17">
        <f>B90</f>
        <v>2557</v>
      </c>
      <c r="C89" s="17">
        <f>C90</f>
        <v>297</v>
      </c>
      <c r="D89" s="17">
        <f>D90</f>
        <v>146</v>
      </c>
      <c r="E89" s="17">
        <f>E90</f>
        <v>-151</v>
      </c>
      <c r="F89" s="17">
        <f>ABS(E89/C89*100)</f>
        <v>50.841750841750844</v>
      </c>
      <c r="G89" s="17">
        <f>D89/B89*100</f>
        <v>5.709816190848651</v>
      </c>
      <c r="H89" s="18"/>
    </row>
    <row r="90" spans="1:8" s="19" customFormat="1" ht="24" customHeight="1">
      <c r="A90" s="24" t="s">
        <v>91</v>
      </c>
      <c r="B90" s="26">
        <v>2557</v>
      </c>
      <c r="C90" s="26">
        <v>297</v>
      </c>
      <c r="D90" s="26">
        <v>146</v>
      </c>
      <c r="E90" s="26">
        <v>-151</v>
      </c>
      <c r="F90" s="26">
        <f>ABS(E90/C90*100)</f>
        <v>50.841750841750844</v>
      </c>
      <c r="G90" s="26">
        <f>D90/B90*100</f>
        <v>5.709816190848651</v>
      </c>
      <c r="H90" s="18"/>
    </row>
    <row r="91" spans="1:8" s="19" customFormat="1" ht="24" customHeight="1">
      <c r="A91" s="20" t="s">
        <v>24</v>
      </c>
      <c r="B91" s="17">
        <f aca="true" t="shared" si="3" ref="B91:E92">SUM(B92)</f>
        <v>-3781</v>
      </c>
      <c r="C91" s="17">
        <f t="shared" si="3"/>
        <v>-1480</v>
      </c>
      <c r="D91" s="17">
        <f t="shared" si="3"/>
        <v>-387</v>
      </c>
      <c r="E91" s="17">
        <f t="shared" si="3"/>
        <v>1093</v>
      </c>
      <c r="F91" s="17">
        <f>ABS(E91/C91*100)</f>
        <v>73.85135135135134</v>
      </c>
      <c r="G91" s="17">
        <f>D91/B91*100</f>
        <v>10.235387463633959</v>
      </c>
      <c r="H91" s="18"/>
    </row>
    <row r="92" spans="1:8" s="19" customFormat="1" ht="24" customHeight="1">
      <c r="A92" s="21" t="s">
        <v>4</v>
      </c>
      <c r="B92" s="17">
        <f t="shared" si="3"/>
        <v>-3781</v>
      </c>
      <c r="C92" s="17">
        <f t="shared" si="3"/>
        <v>-1480</v>
      </c>
      <c r="D92" s="17">
        <f t="shared" si="3"/>
        <v>-387</v>
      </c>
      <c r="E92" s="17">
        <f t="shared" si="3"/>
        <v>1093</v>
      </c>
      <c r="F92" s="17">
        <f>ABS(E92/C92*100)</f>
        <v>73.85135135135134</v>
      </c>
      <c r="G92" s="17">
        <f>D92/B92*100</f>
        <v>10.235387463633959</v>
      </c>
      <c r="H92" s="18"/>
    </row>
    <row r="93" spans="1:8" s="19" customFormat="1" ht="24" customHeight="1">
      <c r="A93" s="24" t="s">
        <v>92</v>
      </c>
      <c r="B93" s="26">
        <v>-3781</v>
      </c>
      <c r="C93" s="26">
        <v>-1480</v>
      </c>
      <c r="D93" s="26">
        <v>-387</v>
      </c>
      <c r="E93" s="26">
        <v>1093</v>
      </c>
      <c r="F93" s="26">
        <f>ABS(E93/C93*100)</f>
        <v>73.85135135135134</v>
      </c>
      <c r="G93" s="26">
        <f>D93/B93*100</f>
        <v>10.235387463633959</v>
      </c>
      <c r="H93" s="18"/>
    </row>
    <row r="94" spans="1:7" s="42" customFormat="1" ht="15.75" customHeight="1">
      <c r="A94" s="41" t="s">
        <v>93</v>
      </c>
      <c r="B94" s="41"/>
      <c r="C94" s="41"/>
      <c r="D94" s="41"/>
      <c r="E94" s="41"/>
      <c r="F94" s="41"/>
      <c r="G94" s="41"/>
    </row>
    <row r="95" spans="1:7" s="43" customFormat="1" ht="16.5" customHeight="1">
      <c r="A95" s="41" t="s">
        <v>94</v>
      </c>
      <c r="B95" s="41"/>
      <c r="C95" s="41"/>
      <c r="D95" s="41"/>
      <c r="E95" s="41"/>
      <c r="F95" s="41"/>
      <c r="G95" s="41"/>
    </row>
    <row r="96" spans="1:7" ht="12.75" customHeight="1">
      <c r="A96" s="44" t="s">
        <v>95</v>
      </c>
      <c r="B96" s="44"/>
      <c r="C96" s="44"/>
      <c r="D96" s="44"/>
      <c r="E96" s="44"/>
      <c r="F96" s="44"/>
      <c r="G96" s="44"/>
    </row>
    <row r="97" spans="1:7" s="11" customFormat="1" ht="16.5" customHeight="1">
      <c r="A97" s="41" t="s">
        <v>96</v>
      </c>
      <c r="B97" s="41"/>
      <c r="C97" s="41"/>
      <c r="D97" s="41"/>
      <c r="E97" s="41"/>
      <c r="F97" s="41"/>
      <c r="G97" s="41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</sheetData>
  <mergeCells count="7">
    <mergeCell ref="A97:G97"/>
    <mergeCell ref="A94:G94"/>
    <mergeCell ref="A95:G95"/>
    <mergeCell ref="A1:G1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5" useFirstPageNumber="1" horizontalDpi="600" verticalDpi="600" orientation="landscape" paperSize="9" scale="80" r:id="rId1"/>
  <headerFooter alignWithMargins="0">
    <oddHeader>&amp;L&amp;"標楷體,標準"&amp;20附表&amp;"Times New Roman,標準"6</oddHeader>
    <oddFooter>&amp;C&amp;"Times New Roman,標準"&amp;14&amp;P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2012-07-18T01:42:30Z</dcterms:created>
  <dcterms:modified xsi:type="dcterms:W3CDTF">2012-07-18T01:42:51Z</dcterms:modified>
  <cp:category/>
  <cp:version/>
  <cp:contentType/>
  <cp:contentStatus/>
</cp:coreProperties>
</file>