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6480" activeTab="0"/>
  </bookViews>
  <sheets>
    <sheet name="表6(餘絀)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'表6(餘絀)'!$A$1:$G$101</definedName>
    <definedName name="Print_Area_MI">#REF!</definedName>
    <definedName name="_xlnm.Print_Titles" localSheetId="0">'表6(餘絀)'!$1:$4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<sst xmlns="http://schemas.openxmlformats.org/spreadsheetml/2006/main" count="109" uniqueCount="74">
  <si>
    <t>單位：百萬元</t>
  </si>
  <si>
    <t>反餘為絀</t>
  </si>
  <si>
    <t>102年度營業基金以外之其他特種基金第1季(截至102年3月底)實際餘絀情形表</t>
  </si>
  <si>
    <r>
      <t>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名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稱</t>
    </r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</si>
  <si>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</si>
  <si>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t>累  計  餘  絀</t>
  </si>
  <si>
    <r>
      <t>分配預算數</t>
    </r>
    <r>
      <rPr>
        <sz val="12"/>
        <color indexed="8"/>
        <rFont val="細明體"/>
        <family val="3"/>
      </rPr>
      <t xml:space="preserve">
</t>
    </r>
    <r>
      <rPr>
        <sz val="12"/>
        <color indexed="8"/>
        <rFont val="Times New Roman"/>
        <family val="1"/>
      </rPr>
      <t>(2)</t>
    </r>
  </si>
  <si>
    <r>
      <t>實際餘絀數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</si>
  <si>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</si>
  <si>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</si>
  <si>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>達成率％</t>
    </r>
    <r>
      <rPr>
        <sz val="12"/>
        <color indexed="8"/>
        <rFont val="Times New Roman"/>
        <family val="1"/>
      </rPr>
      <t xml:space="preserve">
(6)=(3)/(1)</t>
    </r>
  </si>
  <si>
    <t>非營業特種基金合計</t>
  </si>
  <si>
    <t>反餘為絀</t>
  </si>
  <si>
    <t>　1.行政院國家發展基金</t>
  </si>
  <si>
    <t>　2.營建建設基金</t>
  </si>
  <si>
    <r>
      <t>　3.國民年金保險基金</t>
    </r>
    <r>
      <rPr>
        <sz val="10"/>
        <color indexed="8"/>
        <rFont val="標楷體"/>
        <family val="4"/>
      </rPr>
      <t>（</t>
    </r>
    <r>
      <rPr>
        <sz val="10"/>
        <rFont val="標楷體"/>
        <family val="4"/>
      </rPr>
      <t>註1）</t>
    </r>
  </si>
  <si>
    <t xml:space="preserve">  4.中央都市更新基金</t>
  </si>
  <si>
    <t>轉絀為餘</t>
  </si>
  <si>
    <t>　5.國軍生產及服務作業基金</t>
  </si>
  <si>
    <t>　6.國軍老舊眷村改建基金</t>
  </si>
  <si>
    <t>　7.地方建設基金</t>
  </si>
  <si>
    <t>　8.國有財產開發基金</t>
  </si>
  <si>
    <r>
      <t>　9.國立大學校院校務基金</t>
    </r>
    <r>
      <rPr>
        <sz val="12"/>
        <color indexed="8"/>
        <rFont val="標楷體"/>
        <family val="4"/>
      </rPr>
      <t>(53單位彙總數)</t>
    </r>
  </si>
  <si>
    <t>　10.國立臺灣大學附設醫院作業基金</t>
  </si>
  <si>
    <t>　11.國立成功大學附設醫院作業基金</t>
  </si>
  <si>
    <t>　12.國立陽明大學附設醫院作業基金</t>
  </si>
  <si>
    <t>　13.國立社教機構作業基金</t>
  </si>
  <si>
    <t>　14.國立高級中等學校校務基金</t>
  </si>
  <si>
    <t>　15.法務部矯正機關作業基金</t>
  </si>
  <si>
    <t>　16.經濟作業基金</t>
  </si>
  <si>
    <t>　17.水資源作業基金</t>
  </si>
  <si>
    <t>　18.交通作業基金</t>
  </si>
  <si>
    <t>　19.國軍退除役官兵安置基金</t>
  </si>
  <si>
    <t>　20.榮民醫療作業基金</t>
  </si>
  <si>
    <t>　21.科學工業園區管理局作業基金</t>
  </si>
  <si>
    <t>　22.農業作業基金</t>
  </si>
  <si>
    <t>　23.醫療藥品基金</t>
  </si>
  <si>
    <t>　24.管制藥品製藥工廠作業基金</t>
  </si>
  <si>
    <t>　25.全民健康保險基金</t>
  </si>
  <si>
    <t>文化部主管</t>
  </si>
  <si>
    <t>　25.國立文化機構作業基金</t>
  </si>
  <si>
    <t>　26.故宮文物藝術發展基金</t>
  </si>
  <si>
    <t>　27.原住民族綜合發展基金</t>
  </si>
  <si>
    <t>考試院考選部主管</t>
  </si>
  <si>
    <t>　28.考選業務基金</t>
  </si>
  <si>
    <t>　1.中央政府債務基金</t>
  </si>
  <si>
    <t>　1.行政院國家科學技術發展基金</t>
  </si>
  <si>
    <t>　2.離島建設基金</t>
  </si>
  <si>
    <t>　3.行政院公營事業民營化基金</t>
  </si>
  <si>
    <t>　4.花東地區永續發展基金</t>
  </si>
  <si>
    <t>　5.社會福利基金</t>
  </si>
  <si>
    <t>　6.外籍配偶照顧輔導基金</t>
  </si>
  <si>
    <t>　7.研發替代役基金</t>
  </si>
  <si>
    <t>　8.警察消防海巡移民空勤人員及協勤民
    力安全基金</t>
  </si>
  <si>
    <t>　9.學產基金</t>
  </si>
  <si>
    <t>　10.運動發展基金</t>
  </si>
  <si>
    <t>　11.經濟特別收入基金</t>
  </si>
  <si>
    <t>　12.核能發電後端營運基金</t>
  </si>
  <si>
    <t xml:space="preserve">  13.地方產業發展基金</t>
  </si>
  <si>
    <t>　14.航港建設基金</t>
  </si>
  <si>
    <t>　15.核子事故緊急應變基金</t>
  </si>
  <si>
    <t>　16.農業特別收入基金</t>
  </si>
  <si>
    <t>　17.就業安定基金</t>
  </si>
  <si>
    <t>　18.健康照護基金</t>
  </si>
  <si>
    <t>　19.環境保護基金</t>
  </si>
  <si>
    <t>　20.中華發展基金</t>
  </si>
  <si>
    <t>　21.金融監督管理基金</t>
  </si>
  <si>
    <t>　22.通訊傳播監督管理基金</t>
  </si>
  <si>
    <t>　23.有線廣播電視事業發展基金</t>
  </si>
  <si>
    <t>　1.國軍營舍及設施改建基金</t>
  </si>
  <si>
    <t>註：1.國民年金保險基金依國民年金法等規定，以收支結餘（短絀）悉數分別列入提存（收回）責任準備及提存（收回）安全準備，故無列數。</t>
  </si>
  <si>
    <t xml:space="preserve">    2.本表數據係以新臺幣百萬元為單位及經四捨五入處理後列計，若有數據但未達百萬元者，則以”-“符號表示；另百分比欄位係以採計至元為單位核算，未達1％者，則以"0"表示。
     　</t>
  </si>
  <si>
    <t xml:space="preserve">      以"0"表示。　</t>
  </si>
  <si>
    <r>
      <t xml:space="preserve">    3.102</t>
    </r>
    <r>
      <rPr>
        <sz val="12"/>
        <color indexed="8"/>
        <rFont val="標楷體"/>
        <family val="4"/>
      </rPr>
      <t>年度附屬單位預算尚未完成法定程序，本表相關預算數據暫以行政院預算案數據表達。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</si>
</sst>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[$-404]AM/PM\ hh:mm:ss"/>
    <numFmt numFmtId="199" formatCode="m&quot;月&quot;d&quot;日&quot;"/>
    <numFmt numFmtId="200" formatCode="_-* #,##0.0\ \ \ \ _-;\-* #,##0.0_-;_-* &quot;&quot;\ \ \ \ _-;_-@_-"/>
    <numFmt numFmtId="201" formatCode="000"/>
    <numFmt numFmtId="202" formatCode="#,##0_);[Red]\(#,##0\)"/>
    <numFmt numFmtId="203" formatCode="_-* #,##0.0_-;\-* #,##0.0_-;_-* &quot;-&quot;??_-;_-@_-"/>
    <numFmt numFmtId="204" formatCode="#,##0;[Red]#,##0"/>
    <numFmt numFmtId="205" formatCode="#,##0.00;[Red]#,##0.00"/>
  </numFmts>
  <fonts count="29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新細明體"/>
      <family val="1"/>
    </font>
    <font>
      <sz val="19"/>
      <color indexed="8"/>
      <name val="標楷體"/>
      <family val="4"/>
    </font>
    <font>
      <sz val="11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color indexed="8"/>
      <name val="標楷體"/>
      <family val="4"/>
    </font>
    <font>
      <sz val="9"/>
      <name val="細明體"/>
      <family val="3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細明體"/>
      <family val="3"/>
    </font>
    <font>
      <sz val="14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0" fillId="0" borderId="0" xfId="20" applyFont="1" applyBorder="1" applyAlignment="1">
      <alignment horizontal="center" vertical="top"/>
      <protection/>
    </xf>
    <xf numFmtId="0" fontId="10" fillId="0" borderId="0" xfId="20" applyFont="1" applyBorder="1" applyAlignment="1">
      <alignment horizontal="center" vertical="top"/>
      <protection/>
    </xf>
    <xf numFmtId="0" fontId="10" fillId="0" borderId="0" xfId="20" applyFont="1" applyBorder="1" applyAlignment="1">
      <alignment horizontal="center" vertical="top"/>
      <protection/>
    </xf>
    <xf numFmtId="0" fontId="12" fillId="0" borderId="0" xfId="20" applyFont="1">
      <alignment vertical="top"/>
      <protection/>
    </xf>
    <xf numFmtId="0" fontId="12" fillId="0" borderId="0" xfId="20" applyFont="1" applyFill="1">
      <alignment vertical="top"/>
      <protection/>
    </xf>
    <xf numFmtId="0" fontId="12" fillId="0" borderId="0" xfId="20" applyFont="1" applyAlignment="1">
      <alignment horizontal="right" vertical="top"/>
      <protection/>
    </xf>
    <xf numFmtId="0" fontId="13" fillId="0" borderId="0" xfId="20" applyFont="1" applyFill="1" applyBorder="1" applyAlignment="1">
      <alignment horizontal="right"/>
      <protection/>
    </xf>
    <xf numFmtId="0" fontId="15" fillId="0" borderId="2" xfId="20" applyFont="1" applyBorder="1" applyAlignment="1">
      <alignment horizontal="center" vertical="center"/>
      <protection/>
    </xf>
    <xf numFmtId="0" fontId="15" fillId="0" borderId="1" xfId="20" applyFont="1" applyFill="1" applyBorder="1" applyAlignment="1">
      <alignment horizontal="center" vertical="center" wrapText="1"/>
      <protection/>
    </xf>
    <xf numFmtId="0" fontId="15" fillId="0" borderId="1" xfId="20" applyFont="1" applyBorder="1" applyAlignment="1">
      <alignment horizontal="center" vertical="center" wrapText="1"/>
      <protection/>
    </xf>
    <xf numFmtId="0" fontId="16" fillId="0" borderId="0" xfId="20" applyFont="1">
      <alignment vertical="top"/>
      <protection/>
    </xf>
    <xf numFmtId="0" fontId="15" fillId="0" borderId="3" xfId="20" applyFont="1" applyBorder="1" applyAlignment="1">
      <alignment horizontal="center" vertical="center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49" fontId="13" fillId="0" borderId="3" xfId="20" applyNumberFormat="1" applyFont="1" applyFill="1" applyBorder="1" applyAlignment="1">
      <alignment horizontal="center" vertical="center" wrapText="1"/>
      <protection/>
    </xf>
    <xf numFmtId="49" fontId="13" fillId="0" borderId="3" xfId="20" applyNumberFormat="1" applyFont="1" applyBorder="1" applyAlignment="1">
      <alignment horizontal="center" vertical="center" wrapText="1"/>
      <protection/>
    </xf>
    <xf numFmtId="0" fontId="18" fillId="0" borderId="1" xfId="19" applyFont="1" applyBorder="1" applyAlignment="1" applyProtection="1">
      <alignment horizontal="left" vertical="center" wrapText="1"/>
      <protection/>
    </xf>
    <xf numFmtId="178" fontId="20" fillId="0" borderId="1" xfId="19" applyNumberFormat="1" applyFont="1" applyFill="1" applyBorder="1" applyAlignment="1" applyProtection="1">
      <alignment horizontal="right" vertical="center"/>
      <protection/>
    </xf>
    <xf numFmtId="0" fontId="21" fillId="0" borderId="0" xfId="20" applyFont="1">
      <alignment vertical="top"/>
      <protection/>
    </xf>
    <xf numFmtId="194" fontId="21" fillId="0" borderId="0" xfId="20" applyNumberFormat="1" applyFont="1">
      <alignment vertical="top"/>
      <protection/>
    </xf>
    <xf numFmtId="0" fontId="18" fillId="0" borderId="1" xfId="19" applyFont="1" applyBorder="1" applyAlignment="1" applyProtection="1">
      <alignment vertical="center" wrapText="1"/>
      <protection/>
    </xf>
    <xf numFmtId="0" fontId="18" fillId="0" borderId="1" xfId="19" applyFont="1" applyBorder="1" applyAlignment="1" applyProtection="1">
      <alignment horizontal="left" vertical="center" wrapText="1" indent="1"/>
      <protection/>
    </xf>
    <xf numFmtId="178" fontId="18" fillId="0" borderId="1" xfId="19" applyNumberFormat="1" applyFont="1" applyFill="1" applyBorder="1" applyAlignment="1" applyProtection="1">
      <alignment horizontal="right" vertical="center"/>
      <protection/>
    </xf>
    <xf numFmtId="0" fontId="15" fillId="0" borderId="1" xfId="19" applyFont="1" applyFill="1" applyBorder="1" applyAlignment="1" applyProtection="1">
      <alignment horizontal="left" vertical="center" wrapText="1" indent="1"/>
      <protection/>
    </xf>
    <xf numFmtId="178" fontId="14" fillId="0" borderId="1" xfId="19" applyNumberFormat="1" applyFont="1" applyFill="1" applyBorder="1" applyAlignment="1" applyProtection="1">
      <alignment horizontal="right" vertical="center"/>
      <protection/>
    </xf>
    <xf numFmtId="178" fontId="22" fillId="0" borderId="1" xfId="19" applyNumberFormat="1" applyFont="1" applyFill="1" applyBorder="1" applyAlignment="1" applyProtection="1">
      <alignment horizontal="right" vertical="center"/>
      <protection/>
    </xf>
    <xf numFmtId="178" fontId="15" fillId="0" borderId="1" xfId="19" applyNumberFormat="1" applyFont="1" applyFill="1" applyBorder="1" applyAlignment="1" applyProtection="1">
      <alignment horizontal="right" vertical="center"/>
      <protection/>
    </xf>
    <xf numFmtId="178" fontId="23" fillId="0" borderId="1" xfId="19" applyNumberFormat="1" applyFont="1" applyFill="1" applyBorder="1" applyAlignment="1" applyProtection="1">
      <alignment horizontal="right" vertical="center"/>
      <protection/>
    </xf>
    <xf numFmtId="0" fontId="15" fillId="0" borderId="1" xfId="19" applyFont="1" applyBorder="1" applyAlignment="1" applyProtection="1">
      <alignment horizontal="left" vertical="center" wrapText="1" indent="1"/>
      <protection/>
    </xf>
    <xf numFmtId="182" fontId="14" fillId="0" borderId="1" xfId="19" applyNumberFormat="1" applyFont="1" applyFill="1" applyBorder="1" applyAlignment="1" applyProtection="1">
      <alignment horizontal="right" vertical="center"/>
      <protection/>
    </xf>
    <xf numFmtId="178" fontId="21" fillId="3" borderId="0" xfId="20" applyNumberFormat="1" applyFont="1" applyFill="1">
      <alignment vertical="top"/>
      <protection/>
    </xf>
    <xf numFmtId="0" fontId="27" fillId="0" borderId="0" xfId="20" applyFont="1">
      <alignment vertical="top"/>
      <protection/>
    </xf>
    <xf numFmtId="0" fontId="28" fillId="0" borderId="0" xfId="20" applyFont="1">
      <alignment vertical="top"/>
      <protection/>
    </xf>
    <xf numFmtId="179" fontId="20" fillId="0" borderId="1" xfId="19" applyNumberFormat="1" applyFont="1" applyFill="1" applyBorder="1" applyAlignment="1" applyProtection="1">
      <alignment horizontal="right" vertical="center"/>
      <protection/>
    </xf>
    <xf numFmtId="179" fontId="14" fillId="0" borderId="1" xfId="19" applyNumberFormat="1" applyFont="1" applyFill="1" applyBorder="1" applyAlignment="1" applyProtection="1">
      <alignment horizontal="right" vertical="center"/>
      <protection/>
    </xf>
    <xf numFmtId="0" fontId="18" fillId="0" borderId="1" xfId="19" applyFont="1" applyFill="1" applyBorder="1" applyAlignment="1" applyProtection="1">
      <alignment horizontal="left" vertical="center" wrapText="1" indent="1"/>
      <protection/>
    </xf>
    <xf numFmtId="0" fontId="21" fillId="0" borderId="0" xfId="20" applyFont="1" applyFill="1">
      <alignment vertical="top"/>
      <protection/>
    </xf>
    <xf numFmtId="0" fontId="12" fillId="0" borderId="0" xfId="20" applyFont="1" applyAlignment="1">
      <alignment vertical="center"/>
      <protection/>
    </xf>
    <xf numFmtId="0" fontId="18" fillId="0" borderId="1" xfId="19" applyFont="1" applyFill="1" applyBorder="1" applyAlignment="1" applyProtection="1">
      <alignment vertical="center" wrapText="1"/>
      <protection/>
    </xf>
    <xf numFmtId="0" fontId="26" fillId="0" borderId="0" xfId="19" applyFont="1" applyFill="1" applyBorder="1" applyAlignment="1" applyProtection="1">
      <alignment vertical="top" wrapText="1"/>
      <protection/>
    </xf>
    <xf numFmtId="0" fontId="12" fillId="0" borderId="0" xfId="20" applyFont="1" applyBorder="1" applyAlignment="1">
      <alignment/>
      <protection/>
    </xf>
    <xf numFmtId="0" fontId="12" fillId="0" borderId="0" xfId="20" applyFont="1" applyAlignment="1">
      <alignment/>
      <protection/>
    </xf>
    <xf numFmtId="0" fontId="26" fillId="0" borderId="0" xfId="19" applyFont="1" applyFill="1" applyBorder="1" applyProtection="1">
      <alignment vertical="center"/>
      <protection/>
    </xf>
    <xf numFmtId="0" fontId="12" fillId="0" borderId="0" xfId="20" applyFont="1" applyFill="1" applyAlignment="1">
      <alignment horizontal="right" vertical="top"/>
      <protection/>
    </xf>
    <xf numFmtId="0" fontId="12" fillId="4" borderId="0" xfId="20" applyFont="1" applyFill="1">
      <alignment vertical="top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101年第1季(非營業101.03--附表101.04.27OK)" xfId="19"/>
    <cellStyle name="一般_九十三第二季--附表(附屬單位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dxfs count="1"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Documents%20and%20Settings\Q106\Local%20Settings\Temporary%20Internet%20Files\Content.IE5\8P6B5C4A\96&#24180;&#24230;&#31532;1&#23395;--&#26376;&#22577;(&#38750;&#29151;&#26989;&#22522;&#373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餘絀-元(原稿)"/>
      <sheetName val="餘絀-元(原稿公式chek)"/>
      <sheetName val="餘絀-百萬元(公式check)"/>
      <sheetName val="餘絀-百萬元(月報上呈版)"/>
      <sheetName val="資產-元(原稿)"/>
      <sheetName val="資產-元(原稿公式chek)"/>
      <sheetName val="資產-百萬(公式check)"/>
      <sheetName val="資產-百萬 (月報上呈版)"/>
    </sheetNames>
    <sheetDataSet>
      <sheetData sheetId="0">
        <row r="5">
          <cell r="A5" t="str">
            <v>作業基金</v>
          </cell>
        </row>
        <row r="6">
          <cell r="A6" t="str">
            <v>行政院主管</v>
          </cell>
        </row>
        <row r="8">
          <cell r="A8" t="str">
            <v>內政部主管</v>
          </cell>
        </row>
        <row r="10">
          <cell r="A10" t="str">
            <v>國防部主管</v>
          </cell>
        </row>
        <row r="14">
          <cell r="A14" t="str">
            <v>財政部主管</v>
          </cell>
        </row>
        <row r="16">
          <cell r="A16" t="str">
            <v>教育部主管</v>
          </cell>
        </row>
        <row r="75">
          <cell r="A75" t="str">
            <v>法務部主管</v>
          </cell>
        </row>
        <row r="77">
          <cell r="A77" t="str">
            <v>經濟部主管</v>
          </cell>
        </row>
        <row r="80">
          <cell r="A80" t="str">
            <v>交通部主管</v>
          </cell>
        </row>
        <row r="82">
          <cell r="A82" t="str">
            <v>國軍退除役官兵輔導委員會主管</v>
          </cell>
        </row>
        <row r="85">
          <cell r="A85" t="str">
            <v>國家科學委員會主管</v>
          </cell>
        </row>
        <row r="87">
          <cell r="A87" t="str">
            <v>農業委員會主管</v>
          </cell>
        </row>
        <row r="89">
          <cell r="A89" t="str">
            <v>衛生署主管</v>
          </cell>
        </row>
        <row r="94">
          <cell r="A94" t="str">
            <v>國立故宮博物院主管</v>
          </cell>
        </row>
        <row r="96">
          <cell r="A96" t="str">
            <v>原住民族委員會主管</v>
          </cell>
        </row>
        <row r="98">
          <cell r="A98" t="str">
            <v>債務基金</v>
          </cell>
        </row>
        <row r="99">
          <cell r="A99" t="str">
            <v>財政部主管</v>
          </cell>
        </row>
        <row r="101">
          <cell r="A101" t="str">
            <v>特別收入基金</v>
          </cell>
        </row>
        <row r="102">
          <cell r="A102" t="str">
            <v>行政院主管</v>
          </cell>
        </row>
        <row r="106">
          <cell r="A106" t="str">
            <v>內政部主管</v>
          </cell>
        </row>
        <row r="109">
          <cell r="A109" t="str">
            <v>教育部主管</v>
          </cell>
        </row>
        <row r="111">
          <cell r="A111" t="str">
            <v>經濟部主管</v>
          </cell>
        </row>
        <row r="114">
          <cell r="A114" t="str">
            <v>交通部主管</v>
          </cell>
        </row>
        <row r="116">
          <cell r="A116" t="str">
            <v>原子能委員會主管</v>
          </cell>
        </row>
        <row r="118">
          <cell r="A118" t="str">
            <v>農業委員會主管</v>
          </cell>
        </row>
        <row r="120">
          <cell r="A120" t="str">
            <v>勞工委員會主管</v>
          </cell>
        </row>
        <row r="122">
          <cell r="A122" t="str">
            <v>衛生署主管</v>
          </cell>
        </row>
        <row r="124">
          <cell r="A124" t="str">
            <v>環境保護署主管</v>
          </cell>
        </row>
        <row r="126">
          <cell r="A126" t="str">
            <v>大陸委員會主管</v>
          </cell>
        </row>
        <row r="130">
          <cell r="A130" t="str">
            <v>金融監督管理委員會主管</v>
          </cell>
        </row>
        <row r="133">
          <cell r="A133" t="str">
            <v>國家通訊傳播委員會主管</v>
          </cell>
        </row>
        <row r="135">
          <cell r="A135" t="str">
            <v>資本計畫基金</v>
          </cell>
        </row>
        <row r="136">
          <cell r="A136" t="str">
            <v>國防部主管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BreakPreview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"/>
    </sheetView>
  </sheetViews>
  <sheetFormatPr defaultColWidth="9.00390625" defaultRowHeight="16.5"/>
  <cols>
    <col min="1" max="1" width="52.875" style="4" customWidth="1"/>
    <col min="2" max="2" width="15.125" style="44" customWidth="1"/>
    <col min="3" max="3" width="15.125" style="5" customWidth="1"/>
    <col min="4" max="4" width="15.125" style="4" customWidth="1"/>
    <col min="5" max="5" width="15.125" style="5" customWidth="1"/>
    <col min="6" max="6" width="15.125" style="6" customWidth="1"/>
    <col min="7" max="7" width="15.125" style="43" customWidth="1"/>
    <col min="8" max="8" width="5.875" style="4" customWidth="1"/>
    <col min="9" max="9" width="9.00390625" style="4" customWidth="1"/>
    <col min="10" max="16384" width="5.875" style="4" customWidth="1"/>
  </cols>
  <sheetData>
    <row r="1" spans="1:7" ht="27.75" customHeight="1">
      <c r="A1" s="1" t="s">
        <v>2</v>
      </c>
      <c r="B1" s="2"/>
      <c r="C1" s="2"/>
      <c r="D1" s="2"/>
      <c r="E1" s="2"/>
      <c r="F1" s="2"/>
      <c r="G1" s="3"/>
    </row>
    <row r="2" spans="2:7" ht="17.25" customHeight="1">
      <c r="B2" s="5"/>
      <c r="G2" s="7" t="s">
        <v>0</v>
      </c>
    </row>
    <row r="3" spans="1:7" s="11" customFormat="1" ht="30" customHeight="1">
      <c r="A3" s="8" t="s">
        <v>3</v>
      </c>
      <c r="B3" s="9" t="s">
        <v>4</v>
      </c>
      <c r="C3" s="10" t="s">
        <v>5</v>
      </c>
      <c r="D3" s="10"/>
      <c r="E3" s="10"/>
      <c r="F3" s="10"/>
      <c r="G3" s="10"/>
    </row>
    <row r="4" spans="1:7" s="11" customFormat="1" ht="36.75" customHeight="1">
      <c r="A4" s="12"/>
      <c r="B4" s="13"/>
      <c r="C4" s="14" t="s">
        <v>6</v>
      </c>
      <c r="D4" s="15" t="s">
        <v>7</v>
      </c>
      <c r="E4" s="14" t="s">
        <v>8</v>
      </c>
      <c r="F4" s="15" t="s">
        <v>9</v>
      </c>
      <c r="G4" s="14" t="s">
        <v>10</v>
      </c>
    </row>
    <row r="5" spans="1:9" s="18" customFormat="1" ht="27.75" customHeight="1">
      <c r="A5" s="16" t="s">
        <v>11</v>
      </c>
      <c r="B5" s="17">
        <f>B6+B52+B55+B92</f>
        <v>58904</v>
      </c>
      <c r="C5" s="17">
        <f>C6+C52+C55+C92</f>
        <v>11338</v>
      </c>
      <c r="D5" s="17">
        <f>D6+D52+D55+D92</f>
        <v>26110</v>
      </c>
      <c r="E5" s="17">
        <f>E6+E52+E55+E92</f>
        <v>14772</v>
      </c>
      <c r="F5" s="17">
        <f aca="true" t="shared" si="0" ref="F5:F10">ABS(E5/C5*100)</f>
        <v>130.2875286646675</v>
      </c>
      <c r="G5" s="17">
        <f>D5/B5*100</f>
        <v>44.326361537416815</v>
      </c>
      <c r="I5" s="19"/>
    </row>
    <row r="6" spans="1:9" s="18" customFormat="1" ht="22.5" customHeight="1">
      <c r="A6" s="20" t="str">
        <f>'[4]餘絀-元(原稿)'!A5</f>
        <v>作業基金</v>
      </c>
      <c r="B6" s="17">
        <f>B7+B9+B13+B16+B19+B26+B28+B31+B33+B36+B38+B40+B44+B46+B48+B50</f>
        <v>5373</v>
      </c>
      <c r="C6" s="17">
        <f>C7+C9+C13+C16+C19+C26+C28+C31+C33+C36+C38+C40+C44+C46+C48+C50</f>
        <v>5033</v>
      </c>
      <c r="D6" s="17">
        <f>D7+D9+D13+D16+D19+D26+D28+D31+D33+D36+D38+D40+D44+D46+D48+D50</f>
        <v>9674</v>
      </c>
      <c r="E6" s="17">
        <f>E7+E9+E13+E16+E19+E26+E28+E31+E33+E36+E38+E40+E44+E46+E48+E50</f>
        <v>4641</v>
      </c>
      <c r="F6" s="17">
        <f t="shared" si="0"/>
        <v>92.21140472878999</v>
      </c>
      <c r="G6" s="17">
        <f>D6/B6*100</f>
        <v>180.04839009864136</v>
      </c>
      <c r="I6" s="19"/>
    </row>
    <row r="7" spans="1:9" s="18" customFormat="1" ht="22.5" customHeight="1">
      <c r="A7" s="21" t="str">
        <f>'[4]餘絀-元(原稿)'!A6</f>
        <v>行政院主管</v>
      </c>
      <c r="B7" s="17">
        <f>SUM(B8)</f>
        <v>6223</v>
      </c>
      <c r="C7" s="17">
        <f>SUM(C8)</f>
        <v>51</v>
      </c>
      <c r="D7" s="17">
        <f>SUM(D8)</f>
        <v>-17</v>
      </c>
      <c r="E7" s="17">
        <f>SUM(E8)</f>
        <v>-68</v>
      </c>
      <c r="F7" s="17">
        <f t="shared" si="0"/>
        <v>133.33333333333331</v>
      </c>
      <c r="G7" s="22" t="s">
        <v>12</v>
      </c>
      <c r="I7" s="19"/>
    </row>
    <row r="8" spans="1:9" s="5" customFormat="1" ht="22.5" customHeight="1">
      <c r="A8" s="23" t="s">
        <v>13</v>
      </c>
      <c r="B8" s="24">
        <v>6223</v>
      </c>
      <c r="C8" s="24">
        <v>51</v>
      </c>
      <c r="D8" s="24">
        <v>-17</v>
      </c>
      <c r="E8" s="25">
        <v>-68</v>
      </c>
      <c r="F8" s="25">
        <f t="shared" si="0"/>
        <v>133.33333333333331</v>
      </c>
      <c r="G8" s="26" t="s">
        <v>12</v>
      </c>
      <c r="I8" s="19"/>
    </row>
    <row r="9" spans="1:9" s="18" customFormat="1" ht="22.5" customHeight="1">
      <c r="A9" s="21" t="str">
        <f>'[4]餘絀-元(原稿)'!A8</f>
        <v>內政部主管</v>
      </c>
      <c r="B9" s="17">
        <f>SUM(B10:B12)</f>
        <v>-7052</v>
      </c>
      <c r="C9" s="17">
        <f>SUM(C10:C12)</f>
        <v>-1014</v>
      </c>
      <c r="D9" s="17">
        <f>SUM(D10:D12)</f>
        <v>-412</v>
      </c>
      <c r="E9" s="17">
        <f>SUM(E10:E12)</f>
        <v>602</v>
      </c>
      <c r="F9" s="17">
        <f t="shared" si="0"/>
        <v>59.36883629191322</v>
      </c>
      <c r="G9" s="17">
        <f>D9/B9*100</f>
        <v>5.842314237095859</v>
      </c>
      <c r="I9" s="19"/>
    </row>
    <row r="10" spans="1:9" s="5" customFormat="1" ht="22.5" customHeight="1">
      <c r="A10" s="23" t="s">
        <v>14</v>
      </c>
      <c r="B10" s="24">
        <v>-6466</v>
      </c>
      <c r="C10" s="24">
        <v>-1002</v>
      </c>
      <c r="D10" s="27">
        <v>-413</v>
      </c>
      <c r="E10" s="24">
        <f>D10-C10</f>
        <v>589</v>
      </c>
      <c r="F10" s="24">
        <f t="shared" si="0"/>
        <v>58.78243512974052</v>
      </c>
      <c r="G10" s="17">
        <f>D10/B10*100</f>
        <v>6.387256418187443</v>
      </c>
      <c r="I10" s="19"/>
    </row>
    <row r="11" spans="1:9" ht="22.5" customHeight="1">
      <c r="A11" s="28" t="s">
        <v>15</v>
      </c>
      <c r="B11" s="29">
        <v>0</v>
      </c>
      <c r="C11" s="29">
        <v>0</v>
      </c>
      <c r="D11" s="29">
        <v>0</v>
      </c>
      <c r="E11" s="24"/>
      <c r="F11" s="24"/>
      <c r="G11" s="17"/>
      <c r="I11" s="19"/>
    </row>
    <row r="12" spans="1:9" s="5" customFormat="1" ht="22.5" customHeight="1">
      <c r="A12" s="23" t="s">
        <v>16</v>
      </c>
      <c r="B12" s="24">
        <v>-586</v>
      </c>
      <c r="C12" s="24">
        <v>-12</v>
      </c>
      <c r="D12" s="24">
        <v>1</v>
      </c>
      <c r="E12" s="24">
        <f>D12-C12</f>
        <v>13</v>
      </c>
      <c r="F12" s="24">
        <f aca="true" t="shared" si="1" ref="F12:F37">ABS(E12/C12*100)</f>
        <v>108.33333333333333</v>
      </c>
      <c r="G12" s="26" t="s">
        <v>17</v>
      </c>
      <c r="I12" s="19"/>
    </row>
    <row r="13" spans="1:9" s="18" customFormat="1" ht="22.5" customHeight="1">
      <c r="A13" s="21" t="str">
        <f>'[4]餘絀-元(原稿)'!A10</f>
        <v>國防部主管</v>
      </c>
      <c r="B13" s="17">
        <f>SUM(B14:B15)</f>
        <v>-6502</v>
      </c>
      <c r="C13" s="17">
        <f>SUM(C14:C15)</f>
        <v>-253</v>
      </c>
      <c r="D13" s="17">
        <f>SUM(D14:D15)</f>
        <v>-1670</v>
      </c>
      <c r="E13" s="17">
        <f>SUM(E14:E15)</f>
        <v>-1417</v>
      </c>
      <c r="F13" s="17">
        <f t="shared" si="1"/>
        <v>560.0790513833992</v>
      </c>
      <c r="G13" s="17">
        <f>D13/B13*100</f>
        <v>25.68440479852353</v>
      </c>
      <c r="I13" s="19"/>
    </row>
    <row r="14" spans="1:9" s="5" customFormat="1" ht="21.75" customHeight="1">
      <c r="A14" s="23" t="s">
        <v>18</v>
      </c>
      <c r="B14" s="24">
        <v>1655</v>
      </c>
      <c r="C14" s="24">
        <v>176</v>
      </c>
      <c r="D14" s="24">
        <v>216</v>
      </c>
      <c r="E14" s="24">
        <f>D14-C14</f>
        <v>40</v>
      </c>
      <c r="F14" s="24">
        <f t="shared" si="1"/>
        <v>22.727272727272727</v>
      </c>
      <c r="G14" s="17">
        <f>D14/B14*100</f>
        <v>13.051359516616316</v>
      </c>
      <c r="I14" s="19"/>
    </row>
    <row r="15" spans="1:9" ht="21.75" customHeight="1">
      <c r="A15" s="28" t="s">
        <v>19</v>
      </c>
      <c r="B15" s="24">
        <v>-8157</v>
      </c>
      <c r="C15" s="24">
        <v>-429</v>
      </c>
      <c r="D15" s="24">
        <v>-1886</v>
      </c>
      <c r="E15" s="24">
        <f>D15-C15</f>
        <v>-1457</v>
      </c>
      <c r="F15" s="24">
        <f t="shared" si="1"/>
        <v>339.62703962703966</v>
      </c>
      <c r="G15" s="17">
        <f>D15/B15*100</f>
        <v>23.121245555964204</v>
      </c>
      <c r="I15" s="19"/>
    </row>
    <row r="16" spans="1:9" s="18" customFormat="1" ht="22.5" customHeight="1">
      <c r="A16" s="21" t="str">
        <f>'[4]餘絀-元(原稿)'!A14</f>
        <v>財政部主管</v>
      </c>
      <c r="B16" s="17">
        <f>SUM(B17:B18)</f>
        <v>209</v>
      </c>
      <c r="C16" s="17">
        <f>SUM(C17:C18)</f>
        <v>74</v>
      </c>
      <c r="D16" s="17">
        <f>SUM(D17:D18)</f>
        <v>73</v>
      </c>
      <c r="E16" s="17">
        <f>SUM(E17:E18)</f>
        <v>-1</v>
      </c>
      <c r="F16" s="17">
        <f t="shared" si="1"/>
        <v>1.3513513513513513</v>
      </c>
      <c r="G16" s="17">
        <f>D16/B16*100</f>
        <v>34.92822966507177</v>
      </c>
      <c r="I16" s="19"/>
    </row>
    <row r="17" spans="1:9" ht="22.5" customHeight="1">
      <c r="A17" s="28" t="s">
        <v>20</v>
      </c>
      <c r="B17" s="24">
        <v>170</v>
      </c>
      <c r="C17" s="24">
        <v>-1</v>
      </c>
      <c r="D17" s="24">
        <v>-1</v>
      </c>
      <c r="E17" s="24">
        <f aca="true" t="shared" si="2" ref="E17:E25">D17-C17</f>
        <v>0</v>
      </c>
      <c r="F17" s="24">
        <f t="shared" si="1"/>
        <v>0</v>
      </c>
      <c r="G17" s="26" t="s">
        <v>12</v>
      </c>
      <c r="I17" s="19"/>
    </row>
    <row r="18" spans="1:9" ht="22.5" customHeight="1">
      <c r="A18" s="28" t="s">
        <v>21</v>
      </c>
      <c r="B18" s="24">
        <v>39</v>
      </c>
      <c r="C18" s="24">
        <v>75</v>
      </c>
      <c r="D18" s="24">
        <v>74</v>
      </c>
      <c r="E18" s="24">
        <f t="shared" si="2"/>
        <v>-1</v>
      </c>
      <c r="F18" s="24">
        <f t="shared" si="1"/>
        <v>1.3333333333333335</v>
      </c>
      <c r="G18" s="24">
        <v>190.74280383932478</v>
      </c>
      <c r="H18" s="30"/>
      <c r="I18" s="19"/>
    </row>
    <row r="19" spans="1:9" s="18" customFormat="1" ht="22.5" customHeight="1">
      <c r="A19" s="21" t="str">
        <f>'[4]餘絀-元(原稿)'!A16</f>
        <v>教育部主管</v>
      </c>
      <c r="B19" s="17">
        <f>SUM(B20:B25)</f>
        <v>-7872</v>
      </c>
      <c r="C19" s="17">
        <f>SUM(C20:C25)</f>
        <v>-402</v>
      </c>
      <c r="D19" s="17">
        <f>SUM(D20:D25)</f>
        <v>3354</v>
      </c>
      <c r="E19" s="17">
        <f t="shared" si="2"/>
        <v>3756</v>
      </c>
      <c r="F19" s="17">
        <f t="shared" si="1"/>
        <v>934.3283582089553</v>
      </c>
      <c r="G19" s="22" t="s">
        <v>17</v>
      </c>
      <c r="I19" s="19"/>
    </row>
    <row r="20" spans="1:9" s="31" customFormat="1" ht="21.75" customHeight="1">
      <c r="A20" s="28" t="s">
        <v>22</v>
      </c>
      <c r="B20" s="24">
        <v>-5799</v>
      </c>
      <c r="C20" s="24">
        <v>-634</v>
      </c>
      <c r="D20" s="24">
        <v>1442</v>
      </c>
      <c r="E20" s="24">
        <f t="shared" si="2"/>
        <v>2076</v>
      </c>
      <c r="F20" s="24">
        <f t="shared" si="1"/>
        <v>327.4447949526814</v>
      </c>
      <c r="G20" s="26" t="s">
        <v>17</v>
      </c>
      <c r="I20" s="19"/>
    </row>
    <row r="21" spans="1:9" s="32" customFormat="1" ht="21" customHeight="1">
      <c r="A21" s="28" t="s">
        <v>23</v>
      </c>
      <c r="B21" s="24">
        <v>2176</v>
      </c>
      <c r="C21" s="24">
        <v>532</v>
      </c>
      <c r="D21" s="24">
        <v>393</v>
      </c>
      <c r="E21" s="24">
        <f t="shared" si="2"/>
        <v>-139</v>
      </c>
      <c r="F21" s="24">
        <f t="shared" si="1"/>
        <v>26.127819548872182</v>
      </c>
      <c r="G21" s="24">
        <f>D21/B21*100</f>
        <v>18.06066176470588</v>
      </c>
      <c r="I21" s="19"/>
    </row>
    <row r="22" spans="1:9" s="18" customFormat="1" ht="21" customHeight="1">
      <c r="A22" s="28" t="s">
        <v>24</v>
      </c>
      <c r="B22" s="24">
        <v>108</v>
      </c>
      <c r="C22" s="24">
        <v>158</v>
      </c>
      <c r="D22" s="24">
        <v>218</v>
      </c>
      <c r="E22" s="24">
        <f t="shared" si="2"/>
        <v>60</v>
      </c>
      <c r="F22" s="24">
        <f t="shared" si="1"/>
        <v>37.9746835443038</v>
      </c>
      <c r="G22" s="24">
        <f>D22/B22*100</f>
        <v>201.85185185185185</v>
      </c>
      <c r="I22" s="19"/>
    </row>
    <row r="23" spans="1:9" s="18" customFormat="1" ht="21" customHeight="1">
      <c r="A23" s="28" t="s">
        <v>25</v>
      </c>
      <c r="B23" s="24">
        <v>47</v>
      </c>
      <c r="C23" s="24">
        <v>15</v>
      </c>
      <c r="D23" s="24">
        <v>6</v>
      </c>
      <c r="E23" s="24">
        <f t="shared" si="2"/>
        <v>-9</v>
      </c>
      <c r="F23" s="24">
        <f t="shared" si="1"/>
        <v>60</v>
      </c>
      <c r="G23" s="24">
        <f>D23/B23*100</f>
        <v>12.76595744680851</v>
      </c>
      <c r="I23" s="19"/>
    </row>
    <row r="24" spans="1:9" ht="21" customHeight="1">
      <c r="A24" s="28" t="s">
        <v>26</v>
      </c>
      <c r="B24" s="24">
        <v>-452</v>
      </c>
      <c r="C24" s="24">
        <v>-103</v>
      </c>
      <c r="D24" s="24">
        <v>10</v>
      </c>
      <c r="E24" s="24">
        <f t="shared" si="2"/>
        <v>113</v>
      </c>
      <c r="F24" s="24">
        <f t="shared" si="1"/>
        <v>109.70873786407766</v>
      </c>
      <c r="G24" s="26" t="s">
        <v>17</v>
      </c>
      <c r="I24" s="19"/>
    </row>
    <row r="25" spans="1:9" s="18" customFormat="1" ht="21" customHeight="1">
      <c r="A25" s="28" t="s">
        <v>27</v>
      </c>
      <c r="B25" s="24">
        <v>-3952</v>
      </c>
      <c r="C25" s="24">
        <v>-370</v>
      </c>
      <c r="D25" s="24">
        <v>1285</v>
      </c>
      <c r="E25" s="24">
        <f t="shared" si="2"/>
        <v>1655</v>
      </c>
      <c r="F25" s="24">
        <f t="shared" si="1"/>
        <v>447.2972972972973</v>
      </c>
      <c r="G25" s="26" t="s">
        <v>17</v>
      </c>
      <c r="I25" s="19"/>
    </row>
    <row r="26" spans="1:9" ht="22.5" customHeight="1">
      <c r="A26" s="21" t="str">
        <f>'[4]餘絀-元(原稿)'!A75</f>
        <v>法務部主管</v>
      </c>
      <c r="B26" s="17">
        <f>SUM(B27)</f>
        <v>-107</v>
      </c>
      <c r="C26" s="17">
        <f>SUM(C27)</f>
        <v>-20</v>
      </c>
      <c r="D26" s="33">
        <f>D27</f>
        <v>0</v>
      </c>
      <c r="E26" s="17">
        <f>SUM(E27)</f>
        <v>20</v>
      </c>
      <c r="F26" s="17">
        <f t="shared" si="1"/>
        <v>100</v>
      </c>
      <c r="G26" s="17">
        <f>D26/B26*100</f>
        <v>0</v>
      </c>
      <c r="I26" s="19"/>
    </row>
    <row r="27" spans="1:9" ht="22.5" customHeight="1">
      <c r="A27" s="28" t="s">
        <v>28</v>
      </c>
      <c r="B27" s="24">
        <v>-107</v>
      </c>
      <c r="C27" s="24">
        <v>-20</v>
      </c>
      <c r="D27" s="34">
        <v>0</v>
      </c>
      <c r="E27" s="24">
        <f>D27-C27</f>
        <v>20</v>
      </c>
      <c r="F27" s="24">
        <f t="shared" si="1"/>
        <v>100</v>
      </c>
      <c r="G27" s="24">
        <v>0.27045816677382384</v>
      </c>
      <c r="I27" s="19"/>
    </row>
    <row r="28" spans="1:9" s="18" customFormat="1" ht="22.5" customHeight="1">
      <c r="A28" s="21" t="str">
        <f>'[4]餘絀-元(原稿)'!A77</f>
        <v>經濟部主管</v>
      </c>
      <c r="B28" s="17">
        <f>SUM(B29:B30)</f>
        <v>-365</v>
      </c>
      <c r="C28" s="17">
        <f>SUM(C29:C30)</f>
        <v>-38</v>
      </c>
      <c r="D28" s="17">
        <f>SUM(D29:D30)</f>
        <v>714</v>
      </c>
      <c r="E28" s="17">
        <f>SUM(E29:E30)</f>
        <v>752</v>
      </c>
      <c r="F28" s="17">
        <f t="shared" si="1"/>
        <v>1978.9473684210527</v>
      </c>
      <c r="G28" s="22" t="s">
        <v>17</v>
      </c>
      <c r="I28" s="19"/>
    </row>
    <row r="29" spans="1:9" ht="21.75" customHeight="1">
      <c r="A29" s="28" t="s">
        <v>29</v>
      </c>
      <c r="B29" s="24">
        <v>390</v>
      </c>
      <c r="C29" s="24">
        <v>-159</v>
      </c>
      <c r="D29" s="24">
        <v>-61</v>
      </c>
      <c r="E29" s="24">
        <f>D29-C29</f>
        <v>98</v>
      </c>
      <c r="F29" s="24">
        <f t="shared" si="1"/>
        <v>61.63522012578616</v>
      </c>
      <c r="G29" s="26" t="s">
        <v>12</v>
      </c>
      <c r="I29" s="19"/>
    </row>
    <row r="30" spans="1:9" s="18" customFormat="1" ht="21.75" customHeight="1">
      <c r="A30" s="28" t="s">
        <v>30</v>
      </c>
      <c r="B30" s="24">
        <v>-755</v>
      </c>
      <c r="C30" s="24">
        <v>121</v>
      </c>
      <c r="D30" s="24">
        <v>775</v>
      </c>
      <c r="E30" s="24">
        <f>D30-C30</f>
        <v>654</v>
      </c>
      <c r="F30" s="24">
        <f t="shared" si="1"/>
        <v>540.4958677685951</v>
      </c>
      <c r="G30" s="26" t="s">
        <v>17</v>
      </c>
      <c r="I30" s="19"/>
    </row>
    <row r="31" spans="1:9" ht="22.5" customHeight="1">
      <c r="A31" s="21" t="str">
        <f>'[4]餘絀-元(原稿)'!A80</f>
        <v>交通部主管</v>
      </c>
      <c r="B31" s="17">
        <f>SUM(B32)</f>
        <v>16583</v>
      </c>
      <c r="C31" s="17">
        <f>SUM(C32)</f>
        <v>6143</v>
      </c>
      <c r="D31" s="17">
        <f>SUM(D32)</f>
        <v>6362</v>
      </c>
      <c r="E31" s="17">
        <f>SUM(E32)</f>
        <v>219</v>
      </c>
      <c r="F31" s="17">
        <f t="shared" si="1"/>
        <v>3.565033371316946</v>
      </c>
      <c r="G31" s="17">
        <f aca="true" t="shared" si="3" ref="G31:G37">D31/B31*100</f>
        <v>38.36459024301996</v>
      </c>
      <c r="I31" s="19"/>
    </row>
    <row r="32" spans="1:9" ht="22.5" customHeight="1">
      <c r="A32" s="28" t="s">
        <v>31</v>
      </c>
      <c r="B32" s="24">
        <v>16583</v>
      </c>
      <c r="C32" s="24">
        <v>6143</v>
      </c>
      <c r="D32" s="24">
        <v>6362</v>
      </c>
      <c r="E32" s="24">
        <f>D32-C32</f>
        <v>219</v>
      </c>
      <c r="F32" s="24">
        <f t="shared" si="1"/>
        <v>3.565033371316946</v>
      </c>
      <c r="G32" s="24">
        <f t="shared" si="3"/>
        <v>38.36459024301996</v>
      </c>
      <c r="I32" s="19"/>
    </row>
    <row r="33" spans="1:9" s="18" customFormat="1" ht="22.5" customHeight="1">
      <c r="A33" s="21" t="str">
        <f>'[4]餘絀-元(原稿)'!A82</f>
        <v>國軍退除役官兵輔導委員會主管</v>
      </c>
      <c r="B33" s="17">
        <f>SUM(B34:B35)</f>
        <v>1182</v>
      </c>
      <c r="C33" s="17">
        <f>SUM(C34:C35)</f>
        <v>33</v>
      </c>
      <c r="D33" s="17">
        <f>SUM(D34:D35)</f>
        <v>279</v>
      </c>
      <c r="E33" s="17">
        <f>SUM(E34:E35)</f>
        <v>246</v>
      </c>
      <c r="F33" s="17">
        <f t="shared" si="1"/>
        <v>745.4545454545454</v>
      </c>
      <c r="G33" s="17">
        <f t="shared" si="3"/>
        <v>23.604060913705585</v>
      </c>
      <c r="I33" s="19"/>
    </row>
    <row r="34" spans="1:9" ht="22.5" customHeight="1">
      <c r="A34" s="28" t="s">
        <v>32</v>
      </c>
      <c r="B34" s="24">
        <v>926</v>
      </c>
      <c r="C34" s="24">
        <v>25</v>
      </c>
      <c r="D34" s="24">
        <v>125</v>
      </c>
      <c r="E34" s="24">
        <f>D34-C34</f>
        <v>100</v>
      </c>
      <c r="F34" s="24">
        <f t="shared" si="1"/>
        <v>400</v>
      </c>
      <c r="G34" s="24">
        <f t="shared" si="3"/>
        <v>13.498920086393088</v>
      </c>
      <c r="I34" s="19"/>
    </row>
    <row r="35" spans="1:9" s="18" customFormat="1" ht="22.5" customHeight="1">
      <c r="A35" s="28" t="s">
        <v>33</v>
      </c>
      <c r="B35" s="24">
        <v>256</v>
      </c>
      <c r="C35" s="24">
        <v>8</v>
      </c>
      <c r="D35" s="24">
        <v>154</v>
      </c>
      <c r="E35" s="24">
        <f>D35-C35</f>
        <v>146</v>
      </c>
      <c r="F35" s="24">
        <f t="shared" si="1"/>
        <v>1825</v>
      </c>
      <c r="G35" s="24">
        <f t="shared" si="3"/>
        <v>60.15625</v>
      </c>
      <c r="I35" s="19"/>
    </row>
    <row r="36" spans="1:9" ht="22.5" customHeight="1">
      <c r="A36" s="21" t="str">
        <f>'[4]餘絀-元(原稿)'!A85</f>
        <v>國家科學委員會主管</v>
      </c>
      <c r="B36" s="17">
        <f>SUM(B37)</f>
        <v>1426</v>
      </c>
      <c r="C36" s="17">
        <f>SUM(C37)</f>
        <v>258</v>
      </c>
      <c r="D36" s="17">
        <f>SUM(D37)</f>
        <v>561</v>
      </c>
      <c r="E36" s="17">
        <f>SUM(E37)</f>
        <v>303</v>
      </c>
      <c r="F36" s="17">
        <f t="shared" si="1"/>
        <v>117.44186046511629</v>
      </c>
      <c r="G36" s="17">
        <f t="shared" si="3"/>
        <v>39.34081346423562</v>
      </c>
      <c r="I36" s="19"/>
    </row>
    <row r="37" spans="1:9" s="18" customFormat="1" ht="22.5" customHeight="1">
      <c r="A37" s="28" t="s">
        <v>34</v>
      </c>
      <c r="B37" s="24">
        <v>1426</v>
      </c>
      <c r="C37" s="24">
        <v>258</v>
      </c>
      <c r="D37" s="24">
        <v>561</v>
      </c>
      <c r="E37" s="24">
        <f>D37-C37</f>
        <v>303</v>
      </c>
      <c r="F37" s="24">
        <f t="shared" si="1"/>
        <v>117.44186046511629</v>
      </c>
      <c r="G37" s="24">
        <f t="shared" si="3"/>
        <v>39.34081346423562</v>
      </c>
      <c r="I37" s="19"/>
    </row>
    <row r="38" spans="1:9" ht="22.5" customHeight="1">
      <c r="A38" s="21" t="str">
        <f>'[4]餘絀-元(原稿)'!A87</f>
        <v>農業委員會主管</v>
      </c>
      <c r="B38" s="17">
        <f>SUM(B39)</f>
        <v>25</v>
      </c>
      <c r="C38" s="17">
        <f>SUM(C39)</f>
        <v>4</v>
      </c>
      <c r="D38" s="17">
        <f>SUM(D39)</f>
        <v>4</v>
      </c>
      <c r="E38" s="17">
        <f>SUM(E39)</f>
        <v>0</v>
      </c>
      <c r="F38" s="17">
        <f>SUM(F39)</f>
        <v>0</v>
      </c>
      <c r="G38" s="17">
        <v>17.705875356803045</v>
      </c>
      <c r="I38" s="19"/>
    </row>
    <row r="39" spans="1:9" ht="22.5" customHeight="1">
      <c r="A39" s="28" t="s">
        <v>35</v>
      </c>
      <c r="B39" s="24">
        <v>25</v>
      </c>
      <c r="C39" s="24">
        <v>4</v>
      </c>
      <c r="D39" s="24">
        <v>4</v>
      </c>
      <c r="E39" s="24">
        <f>D39-C39</f>
        <v>0</v>
      </c>
      <c r="F39" s="24">
        <f>ABS(E39/C39*100)</f>
        <v>0</v>
      </c>
      <c r="G39" s="24">
        <v>17.705875356803045</v>
      </c>
      <c r="I39" s="19"/>
    </row>
    <row r="40" spans="1:9" s="18" customFormat="1" ht="22.5" customHeight="1">
      <c r="A40" s="21" t="str">
        <f>'[4]餘絀-元(原稿)'!A89</f>
        <v>衛生署主管</v>
      </c>
      <c r="B40" s="17">
        <f>SUM(B41:B43)</f>
        <v>1426</v>
      </c>
      <c r="C40" s="17">
        <f>SUM(C41:C43)</f>
        <v>78</v>
      </c>
      <c r="D40" s="17">
        <f>SUM(D41:D43)</f>
        <v>188</v>
      </c>
      <c r="E40" s="17">
        <f>SUM(E41:E43)</f>
        <v>110</v>
      </c>
      <c r="F40" s="17">
        <f>ABS(E40/C40*100)</f>
        <v>141.02564102564102</v>
      </c>
      <c r="G40" s="17">
        <f>D40/B40*100</f>
        <v>13.183730715287517</v>
      </c>
      <c r="I40" s="19"/>
    </row>
    <row r="41" spans="1:9" ht="22.5" customHeight="1">
      <c r="A41" s="28" t="s">
        <v>36</v>
      </c>
      <c r="B41" s="24">
        <v>625</v>
      </c>
      <c r="C41" s="24">
        <v>54</v>
      </c>
      <c r="D41" s="24">
        <v>153</v>
      </c>
      <c r="E41" s="24">
        <f>D41-C41</f>
        <v>99</v>
      </c>
      <c r="F41" s="24">
        <f>ABS(E41/C41*100)</f>
        <v>183.33333333333331</v>
      </c>
      <c r="G41" s="24">
        <f>D41/B41*100</f>
        <v>24.48</v>
      </c>
      <c r="I41" s="19"/>
    </row>
    <row r="42" spans="1:9" s="18" customFormat="1" ht="22.5" customHeight="1">
      <c r="A42" s="28" t="s">
        <v>37</v>
      </c>
      <c r="B42" s="24">
        <v>153</v>
      </c>
      <c r="C42" s="24">
        <v>41</v>
      </c>
      <c r="D42" s="24">
        <v>46</v>
      </c>
      <c r="E42" s="24">
        <f>D42-C42</f>
        <v>5</v>
      </c>
      <c r="F42" s="24">
        <f>ABS(E42/C42*100)</f>
        <v>12.195121951219512</v>
      </c>
      <c r="G42" s="24">
        <f>D42/B42*100</f>
        <v>30.065359477124183</v>
      </c>
      <c r="I42" s="19"/>
    </row>
    <row r="43" spans="1:9" s="18" customFormat="1" ht="22.5" customHeight="1">
      <c r="A43" s="28" t="s">
        <v>38</v>
      </c>
      <c r="B43" s="24">
        <v>648</v>
      </c>
      <c r="C43" s="24">
        <v>-17</v>
      </c>
      <c r="D43" s="24">
        <v>-11</v>
      </c>
      <c r="E43" s="24">
        <f>D43-C43</f>
        <v>6</v>
      </c>
      <c r="F43" s="24">
        <f>ABS(E43/C43*100)</f>
        <v>35.294117647058826</v>
      </c>
      <c r="G43" s="26" t="s">
        <v>12</v>
      </c>
      <c r="I43" s="19"/>
    </row>
    <row r="44" spans="1:9" s="36" customFormat="1" ht="22.5" customHeight="1">
      <c r="A44" s="35" t="s">
        <v>39</v>
      </c>
      <c r="B44" s="17">
        <f>SUM(B45)</f>
        <v>4</v>
      </c>
      <c r="C44" s="17">
        <f>SUM(C45)</f>
        <v>35</v>
      </c>
      <c r="D44" s="17">
        <f>SUM(D45)</f>
        <v>82</v>
      </c>
      <c r="E44" s="17">
        <f>SUM(E45)</f>
        <v>47</v>
      </c>
      <c r="F44" s="17">
        <f>SUM(F45)</f>
        <v>134.28571428571428</v>
      </c>
      <c r="G44" s="17">
        <v>2126.7213877338877</v>
      </c>
      <c r="I44" s="19"/>
    </row>
    <row r="45" spans="1:9" s="36" customFormat="1" ht="22.5" customHeight="1">
      <c r="A45" s="23" t="s">
        <v>40</v>
      </c>
      <c r="B45" s="24">
        <v>4</v>
      </c>
      <c r="C45" s="24">
        <v>35</v>
      </c>
      <c r="D45" s="24">
        <v>82</v>
      </c>
      <c r="E45" s="24">
        <f>D45-C45</f>
        <v>47</v>
      </c>
      <c r="F45" s="24">
        <f aca="true" t="shared" si="4" ref="F45:F51">ABS(E45/C45*100)</f>
        <v>134.28571428571428</v>
      </c>
      <c r="G45" s="24">
        <v>2126.7213877338877</v>
      </c>
      <c r="I45" s="19"/>
    </row>
    <row r="46" spans="1:9" s="37" customFormat="1" ht="22.5" customHeight="1">
      <c r="A46" s="21" t="str">
        <f>'[4]餘絀-元(原稿)'!A94</f>
        <v>國立故宮博物院主管</v>
      </c>
      <c r="B46" s="17">
        <f>SUM(B47)</f>
        <v>165</v>
      </c>
      <c r="C46" s="17">
        <f>SUM(C47)</f>
        <v>20</v>
      </c>
      <c r="D46" s="17">
        <f>SUM(D47)</f>
        <v>28</v>
      </c>
      <c r="E46" s="17">
        <f>SUM(E47)</f>
        <v>8</v>
      </c>
      <c r="F46" s="17">
        <f t="shared" si="4"/>
        <v>40</v>
      </c>
      <c r="G46" s="17">
        <f>D46/B46*100</f>
        <v>16.969696969696972</v>
      </c>
      <c r="I46" s="19"/>
    </row>
    <row r="47" spans="1:9" s="18" customFormat="1" ht="22.5" customHeight="1">
      <c r="A47" s="28" t="s">
        <v>41</v>
      </c>
      <c r="B47" s="24">
        <v>165</v>
      </c>
      <c r="C47" s="24">
        <v>20</v>
      </c>
      <c r="D47" s="24">
        <v>28</v>
      </c>
      <c r="E47" s="24">
        <f>D47-C47</f>
        <v>8</v>
      </c>
      <c r="F47" s="24">
        <f t="shared" si="4"/>
        <v>40</v>
      </c>
      <c r="G47" s="24">
        <f>D47/B47*100</f>
        <v>16.969696969696972</v>
      </c>
      <c r="I47" s="19"/>
    </row>
    <row r="48" spans="1:9" s="18" customFormat="1" ht="22.5" customHeight="1">
      <c r="A48" s="21" t="str">
        <f>'[4]餘絀-元(原稿)'!A96</f>
        <v>原住民族委員會主管</v>
      </c>
      <c r="B48" s="17">
        <f>SUM(B49)</f>
        <v>18</v>
      </c>
      <c r="C48" s="17">
        <f>SUM(C49)</f>
        <v>-28</v>
      </c>
      <c r="D48" s="17">
        <f>SUM(D49)</f>
        <v>55</v>
      </c>
      <c r="E48" s="17">
        <f>SUM(E49)</f>
        <v>83</v>
      </c>
      <c r="F48" s="17">
        <f t="shared" si="4"/>
        <v>296.42857142857144</v>
      </c>
      <c r="G48" s="17">
        <v>300.11894394800976</v>
      </c>
      <c r="I48" s="19"/>
    </row>
    <row r="49" spans="1:9" s="37" customFormat="1" ht="22.5" customHeight="1">
      <c r="A49" s="28" t="s">
        <v>42</v>
      </c>
      <c r="B49" s="24">
        <v>18</v>
      </c>
      <c r="C49" s="24">
        <v>-28</v>
      </c>
      <c r="D49" s="24">
        <v>55</v>
      </c>
      <c r="E49" s="24">
        <f>D49-C49</f>
        <v>83</v>
      </c>
      <c r="F49" s="24">
        <f t="shared" si="4"/>
        <v>296.42857142857144</v>
      </c>
      <c r="G49" s="24">
        <v>300.11894394800976</v>
      </c>
      <c r="I49" s="19"/>
    </row>
    <row r="50" spans="1:9" s="37" customFormat="1" ht="22.5" customHeight="1">
      <c r="A50" s="21" t="s">
        <v>43</v>
      </c>
      <c r="B50" s="17">
        <f>B51</f>
        <v>10</v>
      </c>
      <c r="C50" s="17">
        <f>C51</f>
        <v>92</v>
      </c>
      <c r="D50" s="17">
        <f>D51</f>
        <v>73</v>
      </c>
      <c r="E50" s="17">
        <f>E51</f>
        <v>-19</v>
      </c>
      <c r="F50" s="17">
        <f t="shared" si="4"/>
        <v>20.652173913043477</v>
      </c>
      <c r="G50" s="17">
        <v>703.051552735314</v>
      </c>
      <c r="I50" s="19"/>
    </row>
    <row r="51" spans="1:9" s="37" customFormat="1" ht="22.5" customHeight="1">
      <c r="A51" s="28" t="s">
        <v>44</v>
      </c>
      <c r="B51" s="24">
        <v>10</v>
      </c>
      <c r="C51" s="24">
        <v>92</v>
      </c>
      <c r="D51" s="24">
        <v>73</v>
      </c>
      <c r="E51" s="24">
        <f>D51-C51</f>
        <v>-19</v>
      </c>
      <c r="F51" s="24">
        <f t="shared" si="4"/>
        <v>20.652173913043477</v>
      </c>
      <c r="G51" s="24">
        <v>703.051552735314</v>
      </c>
      <c r="I51" s="19"/>
    </row>
    <row r="52" spans="1:9" s="18" customFormat="1" ht="22.5" customHeight="1">
      <c r="A52" s="20" t="str">
        <f>'[4]餘絀-元(原稿)'!A98</f>
        <v>債務基金</v>
      </c>
      <c r="B52" s="33">
        <f>B53</f>
        <v>6</v>
      </c>
      <c r="C52" s="33">
        <f>C53</f>
        <v>0</v>
      </c>
      <c r="D52" s="17">
        <f>SUM(D53)</f>
        <v>-2</v>
      </c>
      <c r="E52" s="17">
        <f>SUM(E53)</f>
        <v>-2</v>
      </c>
      <c r="F52" s="33">
        <v>0</v>
      </c>
      <c r="G52" s="22" t="s">
        <v>1</v>
      </c>
      <c r="I52" s="19"/>
    </row>
    <row r="53" spans="1:9" s="18" customFormat="1" ht="22.5" customHeight="1">
      <c r="A53" s="21" t="str">
        <f>'[4]餘絀-元(原稿)'!A99</f>
        <v>財政部主管</v>
      </c>
      <c r="B53" s="33">
        <f>B54</f>
        <v>6</v>
      </c>
      <c r="C53" s="33">
        <f>C54</f>
        <v>0</v>
      </c>
      <c r="D53" s="17">
        <f>SUM(D54)</f>
        <v>-2</v>
      </c>
      <c r="E53" s="17">
        <f>SUM(E54)</f>
        <v>-2</v>
      </c>
      <c r="F53" s="33">
        <v>0</v>
      </c>
      <c r="G53" s="22" t="s">
        <v>1</v>
      </c>
      <c r="I53" s="19"/>
    </row>
    <row r="54" spans="1:9" ht="22.5" customHeight="1">
      <c r="A54" s="28" t="s">
        <v>45</v>
      </c>
      <c r="B54" s="34">
        <v>6</v>
      </c>
      <c r="C54" s="34">
        <v>0</v>
      </c>
      <c r="D54" s="24">
        <v>-2</v>
      </c>
      <c r="E54" s="24">
        <f>D54-C54</f>
        <v>-2</v>
      </c>
      <c r="F54" s="34">
        <v>0</v>
      </c>
      <c r="G54" s="26" t="s">
        <v>1</v>
      </c>
      <c r="I54" s="19"/>
    </row>
    <row r="55" spans="1:9" s="5" customFormat="1" ht="22.5" customHeight="1">
      <c r="A55" s="38" t="str">
        <f>'[4]餘絀-元(原稿)'!A101</f>
        <v>特別收入基金</v>
      </c>
      <c r="B55" s="17">
        <f>B56+B61+B66+B69+B73+B75+B77+B79+B81+B83+B85+B87+B89</f>
        <v>59161</v>
      </c>
      <c r="C55" s="17">
        <f>C56+C61+C66+C69+C73+C75+C77+C79+C81+C83+C85+C87+C89</f>
        <v>7918</v>
      </c>
      <c r="D55" s="17">
        <f>D56+D61+D66+D69+D73+D75+D77+D79+D81+D83+D85+D87+D89</f>
        <v>16782</v>
      </c>
      <c r="E55" s="17">
        <f>E56+E61+E66+E69+E73+E75+E77+E79+E81+E83+E85+E87+E89</f>
        <v>8864</v>
      </c>
      <c r="F55" s="17">
        <f aca="true" t="shared" si="5" ref="F55:F60">ABS(E55/C55*100)</f>
        <v>111.94746148017177</v>
      </c>
      <c r="G55" s="17">
        <f>D55/B55*100</f>
        <v>28.366660468889975</v>
      </c>
      <c r="I55" s="19"/>
    </row>
    <row r="56" spans="1:9" ht="22.5" customHeight="1">
      <c r="A56" s="21" t="str">
        <f>'[4]餘絀-元(原稿)'!A102</f>
        <v>行政院主管</v>
      </c>
      <c r="B56" s="17">
        <f>SUM(B57:B60)</f>
        <v>52933</v>
      </c>
      <c r="C56" s="17">
        <f>SUM(C57:C60)</f>
        <v>-2208</v>
      </c>
      <c r="D56" s="17">
        <f>SUM(D57:D60)</f>
        <v>123</v>
      </c>
      <c r="E56" s="17">
        <f>SUM(E57:E60)</f>
        <v>2331</v>
      </c>
      <c r="F56" s="17">
        <f t="shared" si="5"/>
        <v>105.57065217391303</v>
      </c>
      <c r="G56" s="17">
        <f>D56/B56*100</f>
        <v>0.23236922146864905</v>
      </c>
      <c r="I56" s="19"/>
    </row>
    <row r="57" spans="1:9" ht="22.5" customHeight="1">
      <c r="A57" s="28" t="s">
        <v>46</v>
      </c>
      <c r="B57" s="24">
        <v>-900</v>
      </c>
      <c r="C57" s="24">
        <v>129</v>
      </c>
      <c r="D57" s="24">
        <v>423</v>
      </c>
      <c r="E57" s="24">
        <f>D57-C57</f>
        <v>294</v>
      </c>
      <c r="F57" s="24">
        <f t="shared" si="5"/>
        <v>227.90697674418604</v>
      </c>
      <c r="G57" s="26" t="s">
        <v>17</v>
      </c>
      <c r="I57" s="19"/>
    </row>
    <row r="58" spans="1:9" s="18" customFormat="1" ht="22.5" customHeight="1">
      <c r="A58" s="28" t="s">
        <v>47</v>
      </c>
      <c r="B58" s="24">
        <v>-1022</v>
      </c>
      <c r="C58" s="24">
        <v>-146</v>
      </c>
      <c r="D58" s="24">
        <v>1</v>
      </c>
      <c r="E58" s="24">
        <f>D58-C58</f>
        <v>147</v>
      </c>
      <c r="F58" s="24">
        <f t="shared" si="5"/>
        <v>100.68493150684932</v>
      </c>
      <c r="G58" s="26" t="s">
        <v>17</v>
      </c>
      <c r="I58" s="19"/>
    </row>
    <row r="59" spans="1:9" ht="22.5" customHeight="1">
      <c r="A59" s="28" t="s">
        <v>48</v>
      </c>
      <c r="B59" s="24">
        <v>54861</v>
      </c>
      <c r="C59" s="24">
        <v>-2691</v>
      </c>
      <c r="D59" s="24">
        <v>-801</v>
      </c>
      <c r="E59" s="24">
        <f>D59-C59</f>
        <v>1890</v>
      </c>
      <c r="F59" s="24">
        <f t="shared" si="5"/>
        <v>70.23411371237458</v>
      </c>
      <c r="G59" s="26" t="s">
        <v>12</v>
      </c>
      <c r="I59" s="19"/>
    </row>
    <row r="60" spans="1:9" ht="22.5" customHeight="1">
      <c r="A60" s="28" t="s">
        <v>49</v>
      </c>
      <c r="B60" s="24">
        <v>-6</v>
      </c>
      <c r="C60" s="24">
        <v>500</v>
      </c>
      <c r="D60" s="24">
        <v>500</v>
      </c>
      <c r="E60" s="24">
        <f>D60-C60</f>
        <v>0</v>
      </c>
      <c r="F60" s="24">
        <f t="shared" si="5"/>
        <v>0</v>
      </c>
      <c r="G60" s="26" t="s">
        <v>17</v>
      </c>
      <c r="I60" s="19"/>
    </row>
    <row r="61" spans="1:9" ht="22.5" customHeight="1">
      <c r="A61" s="21" t="str">
        <f>'[4]餘絀-元(原稿)'!A106</f>
        <v>內政部主管</v>
      </c>
      <c r="B61" s="17">
        <f>SUM(B62:B65)</f>
        <v>-475</v>
      </c>
      <c r="C61" s="17">
        <f>SUM(C62:C65)</f>
        <v>-60</v>
      </c>
      <c r="D61" s="17">
        <f>SUM(D62:D65)</f>
        <v>501</v>
      </c>
      <c r="E61" s="17">
        <f>SUM(E62:E65)</f>
        <v>561</v>
      </c>
      <c r="F61" s="17">
        <v>2526</v>
      </c>
      <c r="G61" s="22" t="s">
        <v>17</v>
      </c>
      <c r="I61" s="19"/>
    </row>
    <row r="62" spans="1:9" s="18" customFormat="1" ht="22.5" customHeight="1">
      <c r="A62" s="28" t="s">
        <v>50</v>
      </c>
      <c r="B62" s="24">
        <v>-551</v>
      </c>
      <c r="C62" s="24">
        <v>-290</v>
      </c>
      <c r="D62" s="24">
        <v>236</v>
      </c>
      <c r="E62" s="24">
        <f>D62-C62</f>
        <v>526</v>
      </c>
      <c r="F62" s="24">
        <f aca="true" t="shared" si="6" ref="F62:F69">ABS(E62/C62*100)</f>
        <v>181.3793103448276</v>
      </c>
      <c r="G62" s="26" t="s">
        <v>17</v>
      </c>
      <c r="I62" s="19"/>
    </row>
    <row r="63" spans="1:9" ht="22.5" customHeight="1">
      <c r="A63" s="28" t="s">
        <v>51</v>
      </c>
      <c r="B63" s="24">
        <v>-132</v>
      </c>
      <c r="C63" s="24">
        <v>130</v>
      </c>
      <c r="D63" s="24">
        <v>132</v>
      </c>
      <c r="E63" s="24">
        <f>D63-C63</f>
        <v>2</v>
      </c>
      <c r="F63" s="24">
        <f t="shared" si="6"/>
        <v>1.5384615384615385</v>
      </c>
      <c r="G63" s="26" t="s">
        <v>17</v>
      </c>
      <c r="I63" s="19"/>
    </row>
    <row r="64" spans="1:9" ht="22.5" customHeight="1">
      <c r="A64" s="28" t="s">
        <v>52</v>
      </c>
      <c r="B64" s="34">
        <v>125</v>
      </c>
      <c r="C64" s="24">
        <v>105</v>
      </c>
      <c r="D64" s="24">
        <v>135</v>
      </c>
      <c r="E64" s="24">
        <f>D64-C64</f>
        <v>30</v>
      </c>
      <c r="F64" s="24">
        <f t="shared" si="6"/>
        <v>28.57142857142857</v>
      </c>
      <c r="G64" s="24">
        <f>D64/B64*100</f>
        <v>108</v>
      </c>
      <c r="I64" s="19"/>
    </row>
    <row r="65" spans="1:9" ht="42" customHeight="1">
      <c r="A65" s="28" t="s">
        <v>53</v>
      </c>
      <c r="B65" s="34">
        <v>83</v>
      </c>
      <c r="C65" s="24">
        <v>-5</v>
      </c>
      <c r="D65" s="24">
        <v>-2</v>
      </c>
      <c r="E65" s="24">
        <f>D65-C65</f>
        <v>3</v>
      </c>
      <c r="F65" s="24">
        <f t="shared" si="6"/>
        <v>60</v>
      </c>
      <c r="G65" s="26" t="s">
        <v>12</v>
      </c>
      <c r="I65" s="19"/>
    </row>
    <row r="66" spans="1:9" s="18" customFormat="1" ht="22.5" customHeight="1">
      <c r="A66" s="21" t="str">
        <f>'[4]餘絀-元(原稿)'!A109</f>
        <v>教育部主管</v>
      </c>
      <c r="B66" s="17">
        <f>SUM(B67:B68)</f>
        <v>1909</v>
      </c>
      <c r="C66" s="17">
        <f>SUM(C67:C68)</f>
        <v>144</v>
      </c>
      <c r="D66" s="17">
        <f>SUM(D67:D68)</f>
        <v>256</v>
      </c>
      <c r="E66" s="17">
        <f>SUM(E67:E68)</f>
        <v>112</v>
      </c>
      <c r="F66" s="17">
        <f t="shared" si="6"/>
        <v>77.77777777777779</v>
      </c>
      <c r="G66" s="17">
        <f>D66/B66*100</f>
        <v>13.410162388685176</v>
      </c>
      <c r="I66" s="19"/>
    </row>
    <row r="67" spans="1:9" s="37" customFormat="1" ht="22.5" customHeight="1">
      <c r="A67" s="28" t="s">
        <v>54</v>
      </c>
      <c r="B67" s="24">
        <v>-424</v>
      </c>
      <c r="C67" s="24">
        <v>110</v>
      </c>
      <c r="D67" s="24">
        <v>180</v>
      </c>
      <c r="E67" s="24">
        <f>D67-C67</f>
        <v>70</v>
      </c>
      <c r="F67" s="24">
        <f t="shared" si="6"/>
        <v>63.63636363636363</v>
      </c>
      <c r="G67" s="26" t="s">
        <v>17</v>
      </c>
      <c r="I67" s="19"/>
    </row>
    <row r="68" spans="1:9" s="37" customFormat="1" ht="22.5" customHeight="1">
      <c r="A68" s="28" t="s">
        <v>55</v>
      </c>
      <c r="B68" s="24">
        <v>2333</v>
      </c>
      <c r="C68" s="24">
        <v>34</v>
      </c>
      <c r="D68" s="24">
        <v>76</v>
      </c>
      <c r="E68" s="24">
        <f>D68-C68</f>
        <v>42</v>
      </c>
      <c r="F68" s="24">
        <f t="shared" si="6"/>
        <v>123.52941176470588</v>
      </c>
      <c r="G68" s="24">
        <f>D68/B68*100</f>
        <v>3.257608229747107</v>
      </c>
      <c r="I68" s="19"/>
    </row>
    <row r="69" spans="1:9" ht="22.5" customHeight="1">
      <c r="A69" s="21" t="str">
        <f>'[4]餘絀-元(原稿)'!A111</f>
        <v>經濟部主管</v>
      </c>
      <c r="B69" s="17">
        <f>SUM(B70:B72)</f>
        <v>7098</v>
      </c>
      <c r="C69" s="17">
        <f>SUM(C70:C72)</f>
        <v>2195</v>
      </c>
      <c r="D69" s="17">
        <f>SUM(D70:D72)</f>
        <v>4123</v>
      </c>
      <c r="E69" s="17">
        <f>SUM(E70:E72)</f>
        <v>1928</v>
      </c>
      <c r="F69" s="17">
        <f t="shared" si="6"/>
        <v>87.83599088838268</v>
      </c>
      <c r="G69" s="17">
        <f>D69/B69*100</f>
        <v>58.08678500986193</v>
      </c>
      <c r="I69" s="19"/>
    </row>
    <row r="70" spans="1:9" s="18" customFormat="1" ht="22.5" customHeight="1">
      <c r="A70" s="28" t="s">
        <v>56</v>
      </c>
      <c r="B70" s="24">
        <v>-2194</v>
      </c>
      <c r="C70" s="24">
        <v>-285</v>
      </c>
      <c r="D70" s="24">
        <v>1800</v>
      </c>
      <c r="E70" s="24">
        <f>D70-C70</f>
        <v>2085</v>
      </c>
      <c r="F70" s="24">
        <v>36</v>
      </c>
      <c r="G70" s="26" t="s">
        <v>17</v>
      </c>
      <c r="I70" s="19"/>
    </row>
    <row r="71" spans="1:9" ht="22.5" customHeight="1">
      <c r="A71" s="28" t="s">
        <v>57</v>
      </c>
      <c r="B71" s="24">
        <v>9734</v>
      </c>
      <c r="C71" s="24">
        <v>2569</v>
      </c>
      <c r="D71" s="24">
        <v>2408</v>
      </c>
      <c r="E71" s="24">
        <f>D71-C71</f>
        <v>-161</v>
      </c>
      <c r="F71" s="24">
        <f>ABS(E71/C71*100)</f>
        <v>6.267029972752043</v>
      </c>
      <c r="G71" s="24">
        <f>D71/B71*100</f>
        <v>24.73803164166838</v>
      </c>
      <c r="I71" s="19"/>
    </row>
    <row r="72" spans="1:9" ht="22.5" customHeight="1">
      <c r="A72" s="28" t="s">
        <v>58</v>
      </c>
      <c r="B72" s="24">
        <v>-442</v>
      </c>
      <c r="C72" s="24">
        <v>-89</v>
      </c>
      <c r="D72" s="24">
        <v>-85</v>
      </c>
      <c r="E72" s="24">
        <f>D72-C72</f>
        <v>4</v>
      </c>
      <c r="F72" s="24">
        <f>ABS(E72/C72*100)</f>
        <v>4.49438202247191</v>
      </c>
      <c r="G72" s="24">
        <f>D72/B72*100</f>
        <v>19.230769230769234</v>
      </c>
      <c r="I72" s="19"/>
    </row>
    <row r="73" spans="1:9" ht="22.5" customHeight="1">
      <c r="A73" s="21" t="str">
        <f>'[4]餘絀-元(原稿)'!A114</f>
        <v>交通部主管</v>
      </c>
      <c r="B73" s="17">
        <f>SUM(B74)</f>
        <v>-1056</v>
      </c>
      <c r="C73" s="17">
        <f>SUM(C74)</f>
        <v>-223</v>
      </c>
      <c r="D73" s="17">
        <f>SUM(D74)</f>
        <v>-23</v>
      </c>
      <c r="E73" s="17">
        <f>SUM(E74)</f>
        <v>200</v>
      </c>
      <c r="F73" s="17">
        <f>ABS(E73/C73*100)</f>
        <v>89.68609865470853</v>
      </c>
      <c r="G73" s="17">
        <f>D73/B73*100</f>
        <v>2.178030303030303</v>
      </c>
      <c r="I73" s="19"/>
    </row>
    <row r="74" spans="1:9" ht="22.5" customHeight="1">
      <c r="A74" s="28" t="s">
        <v>59</v>
      </c>
      <c r="B74" s="24">
        <v>-1056</v>
      </c>
      <c r="C74" s="24">
        <v>-223</v>
      </c>
      <c r="D74" s="24">
        <v>-23</v>
      </c>
      <c r="E74" s="24">
        <f>D74-C74</f>
        <v>200</v>
      </c>
      <c r="F74" s="24">
        <f>ABS(E74/C74*100)</f>
        <v>89.68609865470853</v>
      </c>
      <c r="G74" s="24">
        <f>D74/B74*100</f>
        <v>2.178030303030303</v>
      </c>
      <c r="I74" s="19"/>
    </row>
    <row r="75" spans="1:9" s="18" customFormat="1" ht="22.5" customHeight="1">
      <c r="A75" s="21" t="str">
        <f>'[4]餘絀-元(原稿)'!A116</f>
        <v>原子能委員會主管</v>
      </c>
      <c r="B75" s="17">
        <f>SUM(B76)</f>
        <v>24</v>
      </c>
      <c r="C75" s="17">
        <f>SUM(C76)</f>
        <v>159</v>
      </c>
      <c r="D75" s="17">
        <f>SUM(D76)</f>
        <v>161</v>
      </c>
      <c r="E75" s="17">
        <f>SUM(E76)</f>
        <v>2</v>
      </c>
      <c r="F75" s="17">
        <v>14</v>
      </c>
      <c r="G75" s="17">
        <v>675.7454092441469</v>
      </c>
      <c r="I75" s="19"/>
    </row>
    <row r="76" spans="1:9" s="37" customFormat="1" ht="22.5" customHeight="1">
      <c r="A76" s="28" t="s">
        <v>60</v>
      </c>
      <c r="B76" s="24">
        <v>24</v>
      </c>
      <c r="C76" s="24">
        <v>159</v>
      </c>
      <c r="D76" s="24">
        <v>161</v>
      </c>
      <c r="E76" s="24">
        <f>D76-C76</f>
        <v>2</v>
      </c>
      <c r="F76" s="24">
        <f aca="true" t="shared" si="7" ref="F76:F84">ABS(E76/C76*100)</f>
        <v>1.257861635220126</v>
      </c>
      <c r="G76" s="24">
        <v>675.7454092441469</v>
      </c>
      <c r="I76" s="19"/>
    </row>
    <row r="77" spans="1:9" s="18" customFormat="1" ht="22.5" customHeight="1">
      <c r="A77" s="21" t="str">
        <f>'[4]餘絀-元(原稿)'!A118</f>
        <v>農業委員會主管</v>
      </c>
      <c r="B77" s="17">
        <f>SUM(B78)</f>
        <v>5274</v>
      </c>
      <c r="C77" s="17">
        <f>SUM(C78)</f>
        <v>5548</v>
      </c>
      <c r="D77" s="17">
        <f>SUM(D78)</f>
        <v>7169</v>
      </c>
      <c r="E77" s="17">
        <f>SUM(E78)</f>
        <v>1621</v>
      </c>
      <c r="F77" s="17">
        <f t="shared" si="7"/>
        <v>29.217736121124734</v>
      </c>
      <c r="G77" s="17">
        <f>D77/B77*100</f>
        <v>135.930982176716</v>
      </c>
      <c r="I77" s="19"/>
    </row>
    <row r="78" spans="1:9" ht="22.5" customHeight="1">
      <c r="A78" s="28" t="s">
        <v>61</v>
      </c>
      <c r="B78" s="24">
        <v>5274</v>
      </c>
      <c r="C78" s="24">
        <v>5548</v>
      </c>
      <c r="D78" s="24">
        <v>7169</v>
      </c>
      <c r="E78" s="24">
        <f>D78-C78</f>
        <v>1621</v>
      </c>
      <c r="F78" s="24">
        <f t="shared" si="7"/>
        <v>29.217736121124734</v>
      </c>
      <c r="G78" s="24">
        <f>D78/B78*100</f>
        <v>135.930982176716</v>
      </c>
      <c r="I78" s="19"/>
    </row>
    <row r="79" spans="1:9" s="18" customFormat="1" ht="22.5" customHeight="1">
      <c r="A79" s="21" t="str">
        <f>'[4]餘絀-元(原稿)'!A120</f>
        <v>勞工委員會主管</v>
      </c>
      <c r="B79" s="17">
        <f>SUM(B80)</f>
        <v>-3534</v>
      </c>
      <c r="C79" s="17">
        <f>SUM(C80)</f>
        <v>-1075</v>
      </c>
      <c r="D79" s="17">
        <f>SUM(D80)</f>
        <v>342</v>
      </c>
      <c r="E79" s="17">
        <f>SUM(E80)</f>
        <v>1417</v>
      </c>
      <c r="F79" s="17">
        <f t="shared" si="7"/>
        <v>131.81395348837208</v>
      </c>
      <c r="G79" s="22" t="s">
        <v>17</v>
      </c>
      <c r="I79" s="19"/>
    </row>
    <row r="80" spans="1:9" s="5" customFormat="1" ht="22.5" customHeight="1">
      <c r="A80" s="28" t="s">
        <v>62</v>
      </c>
      <c r="B80" s="24">
        <v>-3534</v>
      </c>
      <c r="C80" s="24">
        <v>-1075</v>
      </c>
      <c r="D80" s="24">
        <v>342</v>
      </c>
      <c r="E80" s="24">
        <f>D80-C80</f>
        <v>1417</v>
      </c>
      <c r="F80" s="24">
        <f t="shared" si="7"/>
        <v>131.81395348837208</v>
      </c>
      <c r="G80" s="26" t="s">
        <v>17</v>
      </c>
      <c r="I80" s="19"/>
    </row>
    <row r="81" spans="1:9" s="18" customFormat="1" ht="24" customHeight="1">
      <c r="A81" s="21" t="str">
        <f>'[4]餘絀-元(原稿)'!A122</f>
        <v>衛生署主管</v>
      </c>
      <c r="B81" s="17">
        <f>SUM(B82)</f>
        <v>-3033</v>
      </c>
      <c r="C81" s="17">
        <f>SUM(C82)</f>
        <v>1084</v>
      </c>
      <c r="D81" s="17">
        <f>SUM(D82)</f>
        <v>1684</v>
      </c>
      <c r="E81" s="17">
        <f>SUM(E82)</f>
        <v>600</v>
      </c>
      <c r="F81" s="17">
        <f t="shared" si="7"/>
        <v>55.35055350553506</v>
      </c>
      <c r="G81" s="22" t="s">
        <v>17</v>
      </c>
      <c r="I81" s="19"/>
    </row>
    <row r="82" spans="1:9" ht="24" customHeight="1">
      <c r="A82" s="28" t="s">
        <v>63</v>
      </c>
      <c r="B82" s="24">
        <v>-3033</v>
      </c>
      <c r="C82" s="24">
        <v>1084</v>
      </c>
      <c r="D82" s="24">
        <v>1684</v>
      </c>
      <c r="E82" s="24">
        <f>D82-C82</f>
        <v>600</v>
      </c>
      <c r="F82" s="24">
        <f t="shared" si="7"/>
        <v>55.35055350553506</v>
      </c>
      <c r="G82" s="26" t="s">
        <v>17</v>
      </c>
      <c r="I82" s="19"/>
    </row>
    <row r="83" spans="1:9" s="18" customFormat="1" ht="24" customHeight="1">
      <c r="A83" s="21" t="str">
        <f>'[4]餘絀-元(原稿)'!A124</f>
        <v>環境保護署主管</v>
      </c>
      <c r="B83" s="17">
        <f>SUM(B84)</f>
        <v>-222</v>
      </c>
      <c r="C83" s="17">
        <f>SUM(C84)</f>
        <v>504</v>
      </c>
      <c r="D83" s="17">
        <f>SUM(D84)</f>
        <v>467</v>
      </c>
      <c r="E83" s="17">
        <f>SUM(E84)</f>
        <v>-37</v>
      </c>
      <c r="F83" s="17">
        <f t="shared" si="7"/>
        <v>7.341269841269842</v>
      </c>
      <c r="G83" s="22" t="s">
        <v>17</v>
      </c>
      <c r="I83" s="19"/>
    </row>
    <row r="84" spans="1:9" ht="24" customHeight="1">
      <c r="A84" s="28" t="s">
        <v>64</v>
      </c>
      <c r="B84" s="24">
        <v>-222</v>
      </c>
      <c r="C84" s="24">
        <v>504</v>
      </c>
      <c r="D84" s="24">
        <v>467</v>
      </c>
      <c r="E84" s="24">
        <f>D84-C84</f>
        <v>-37</v>
      </c>
      <c r="F84" s="24">
        <f t="shared" si="7"/>
        <v>7.341269841269842</v>
      </c>
      <c r="G84" s="26" t="s">
        <v>17</v>
      </c>
      <c r="I84" s="19"/>
    </row>
    <row r="85" spans="1:9" s="18" customFormat="1" ht="24" customHeight="1">
      <c r="A85" s="21" t="str">
        <f>'[4]餘絀-元(原稿)'!A126</f>
        <v>大陸委員會主管</v>
      </c>
      <c r="B85" s="17">
        <f>SUM(B86)</f>
        <v>-30</v>
      </c>
      <c r="C85" s="17">
        <f>SUM(C86)</f>
        <v>17</v>
      </c>
      <c r="D85" s="33">
        <f>SUM(D86)</f>
        <v>17</v>
      </c>
      <c r="E85" s="33"/>
      <c r="F85" s="17">
        <v>8</v>
      </c>
      <c r="G85" s="22" t="s">
        <v>17</v>
      </c>
      <c r="I85" s="19"/>
    </row>
    <row r="86" spans="1:9" ht="24" customHeight="1">
      <c r="A86" s="28" t="s">
        <v>65</v>
      </c>
      <c r="B86" s="24">
        <v>-30</v>
      </c>
      <c r="C86" s="24">
        <v>17</v>
      </c>
      <c r="D86" s="34">
        <v>17</v>
      </c>
      <c r="E86" s="24"/>
      <c r="F86" s="24">
        <v>8</v>
      </c>
      <c r="G86" s="26" t="s">
        <v>17</v>
      </c>
      <c r="I86" s="19"/>
    </row>
    <row r="87" spans="1:9" ht="24" customHeight="1">
      <c r="A87" s="21" t="str">
        <f>'[4]餘絀-元(原稿)'!A130</f>
        <v>金融監督管理委員會主管</v>
      </c>
      <c r="B87" s="17">
        <f>SUM(B88:B88)</f>
        <v>224</v>
      </c>
      <c r="C87" s="17">
        <f>SUM(C88:C88)</f>
        <v>1890</v>
      </c>
      <c r="D87" s="17">
        <f>SUM(D88:D88)</f>
        <v>1989</v>
      </c>
      <c r="E87" s="17">
        <f>SUM(E88:E88)</f>
        <v>99</v>
      </c>
      <c r="F87" s="17">
        <f>ABS(E87/C87*100)</f>
        <v>5.238095238095238</v>
      </c>
      <c r="G87" s="17">
        <v>890.1063180077314</v>
      </c>
      <c r="I87" s="19"/>
    </row>
    <row r="88" spans="1:9" s="18" customFormat="1" ht="24" customHeight="1">
      <c r="A88" s="28" t="s">
        <v>66</v>
      </c>
      <c r="B88" s="24">
        <v>224</v>
      </c>
      <c r="C88" s="24">
        <v>1890</v>
      </c>
      <c r="D88" s="34">
        <v>1989</v>
      </c>
      <c r="E88" s="24">
        <f>D88-C88</f>
        <v>99</v>
      </c>
      <c r="F88" s="24">
        <f>ABS(E88/C88*100)</f>
        <v>5.238095238095238</v>
      </c>
      <c r="G88" s="24">
        <v>890.1063180077314</v>
      </c>
      <c r="I88" s="19"/>
    </row>
    <row r="89" spans="1:9" ht="24" customHeight="1">
      <c r="A89" s="21" t="str">
        <f>'[4]餘絀-元(原稿)'!A133</f>
        <v>國家通訊傳播委員會主管</v>
      </c>
      <c r="B89" s="17">
        <f>SUM(B90:B91)</f>
        <v>49</v>
      </c>
      <c r="C89" s="17">
        <f>SUM(C90:C91)</f>
        <v>-57</v>
      </c>
      <c r="D89" s="17">
        <f>SUM(D90:D91)</f>
        <v>-27</v>
      </c>
      <c r="E89" s="17">
        <f>SUM(E90:E91)</f>
        <v>30</v>
      </c>
      <c r="F89" s="17">
        <f>ABS(E89/C89*100)</f>
        <v>52.63157894736842</v>
      </c>
      <c r="G89" s="22" t="s">
        <v>1</v>
      </c>
      <c r="I89" s="19"/>
    </row>
    <row r="90" spans="1:9" s="18" customFormat="1" ht="24" customHeight="1">
      <c r="A90" s="28" t="s">
        <v>67</v>
      </c>
      <c r="B90" s="24">
        <v>34</v>
      </c>
      <c r="C90" s="24">
        <v>-56</v>
      </c>
      <c r="D90" s="24">
        <v>-27</v>
      </c>
      <c r="E90" s="24">
        <f>D90-C90</f>
        <v>29</v>
      </c>
      <c r="F90" s="24">
        <f>ABS(E90/C90*100)</f>
        <v>51.78571428571429</v>
      </c>
      <c r="G90" s="26" t="s">
        <v>1</v>
      </c>
      <c r="I90" s="19"/>
    </row>
    <row r="91" spans="1:9" s="18" customFormat="1" ht="24" customHeight="1">
      <c r="A91" s="28" t="s">
        <v>68</v>
      </c>
      <c r="B91" s="24">
        <v>15</v>
      </c>
      <c r="C91" s="24">
        <v>-1</v>
      </c>
      <c r="D91" s="34">
        <v>0</v>
      </c>
      <c r="E91" s="24">
        <f>D91-C91</f>
        <v>1</v>
      </c>
      <c r="F91" s="24">
        <v>1</v>
      </c>
      <c r="G91" s="26" t="s">
        <v>1</v>
      </c>
      <c r="I91" s="19"/>
    </row>
    <row r="92" spans="1:9" s="18" customFormat="1" ht="24" customHeight="1">
      <c r="A92" s="20" t="str">
        <f>'[4]餘絀-元(原稿)'!A135</f>
        <v>資本計畫基金</v>
      </c>
      <c r="B92" s="17">
        <f aca="true" t="shared" si="8" ref="B92:E93">SUM(B93)</f>
        <v>-5636</v>
      </c>
      <c r="C92" s="17">
        <f t="shared" si="8"/>
        <v>-1613</v>
      </c>
      <c r="D92" s="17">
        <f t="shared" si="8"/>
        <v>-344</v>
      </c>
      <c r="E92" s="17">
        <f t="shared" si="8"/>
        <v>1269</v>
      </c>
      <c r="F92" s="17">
        <f>ABS(E92/C92*100)</f>
        <v>78.67327960322382</v>
      </c>
      <c r="G92" s="17">
        <f>D92/B92*100</f>
        <v>6.103619588360539</v>
      </c>
      <c r="I92" s="19"/>
    </row>
    <row r="93" spans="1:9" s="18" customFormat="1" ht="24" customHeight="1">
      <c r="A93" s="21" t="str">
        <f>'[4]餘絀-元(原稿)'!A136</f>
        <v>國防部主管</v>
      </c>
      <c r="B93" s="17">
        <f t="shared" si="8"/>
        <v>-5636</v>
      </c>
      <c r="C93" s="17">
        <f t="shared" si="8"/>
        <v>-1613</v>
      </c>
      <c r="D93" s="17">
        <f t="shared" si="8"/>
        <v>-344</v>
      </c>
      <c r="E93" s="17">
        <f t="shared" si="8"/>
        <v>1269</v>
      </c>
      <c r="F93" s="17">
        <f>ABS(E93/C93*100)</f>
        <v>78.67327960322382</v>
      </c>
      <c r="G93" s="17">
        <f>D93/B93*100</f>
        <v>6.103619588360539</v>
      </c>
      <c r="I93" s="19"/>
    </row>
    <row r="94" spans="1:9" s="18" customFormat="1" ht="24" customHeight="1">
      <c r="A94" s="28" t="s">
        <v>69</v>
      </c>
      <c r="B94" s="24">
        <v>-5636</v>
      </c>
      <c r="C94" s="24">
        <v>-1613</v>
      </c>
      <c r="D94" s="24">
        <v>-344</v>
      </c>
      <c r="E94" s="24">
        <f>D94-C94</f>
        <v>1269</v>
      </c>
      <c r="F94" s="24">
        <f>ABS(E94/C94*100)</f>
        <v>78.67327960322382</v>
      </c>
      <c r="G94" s="24">
        <f>D94/B94*100</f>
        <v>6.103619588360539</v>
      </c>
      <c r="I94" s="19"/>
    </row>
    <row r="95" spans="1:7" s="40" customFormat="1" ht="15.75" customHeight="1">
      <c r="A95" s="39" t="s">
        <v>70</v>
      </c>
      <c r="B95" s="39"/>
      <c r="C95" s="39"/>
      <c r="D95" s="39"/>
      <c r="E95" s="39"/>
      <c r="F95" s="39"/>
      <c r="G95" s="39"/>
    </row>
    <row r="96" spans="1:7" s="41" customFormat="1" ht="16.5" customHeight="1">
      <c r="A96" s="39" t="s">
        <v>71</v>
      </c>
      <c r="B96" s="39"/>
      <c r="C96" s="39"/>
      <c r="D96" s="39"/>
      <c r="E96" s="39"/>
      <c r="F96" s="39"/>
      <c r="G96" s="39"/>
    </row>
    <row r="97" spans="1:7" ht="12.75" customHeight="1">
      <c r="A97" s="42" t="s">
        <v>72</v>
      </c>
      <c r="B97" s="42"/>
      <c r="C97" s="42"/>
      <c r="D97" s="42"/>
      <c r="E97" s="42"/>
      <c r="F97" s="42"/>
      <c r="G97" s="42"/>
    </row>
    <row r="98" spans="1:7" s="11" customFormat="1" ht="16.5" customHeight="1">
      <c r="A98" s="39" t="s">
        <v>73</v>
      </c>
      <c r="B98" s="39"/>
      <c r="C98" s="39"/>
      <c r="D98" s="39"/>
      <c r="E98" s="39"/>
      <c r="F98" s="39"/>
      <c r="G98" s="39"/>
    </row>
    <row r="99" ht="12.75" customHeight="1">
      <c r="B99" s="5"/>
    </row>
    <row r="100" ht="12.75" customHeight="1">
      <c r="B100" s="5"/>
    </row>
    <row r="101" ht="12.75" customHeight="1">
      <c r="B101" s="5"/>
    </row>
    <row r="102" spans="2:6" ht="12.75" customHeight="1">
      <c r="B102" s="5"/>
      <c r="E102" s="25" t="s">
        <v>17</v>
      </c>
      <c r="F102" s="26" t="s">
        <v>12</v>
      </c>
    </row>
    <row r="103" ht="12.75" customHeight="1">
      <c r="B103" s="5"/>
    </row>
    <row r="104" ht="12.75" customHeight="1">
      <c r="B104" s="5"/>
    </row>
    <row r="105" ht="12.75" customHeight="1">
      <c r="B105" s="5"/>
    </row>
    <row r="106" ht="12.75" customHeight="1">
      <c r="B106" s="5"/>
    </row>
    <row r="107" ht="12.75" customHeight="1">
      <c r="B107" s="5"/>
    </row>
    <row r="108" ht="12.75" customHeight="1">
      <c r="B108" s="5"/>
    </row>
    <row r="109" ht="12.75" customHeight="1">
      <c r="B109" s="5"/>
    </row>
    <row r="110" ht="12.75" customHeight="1">
      <c r="B110" s="5"/>
    </row>
    <row r="111" ht="12.75" customHeight="1">
      <c r="B111" s="5"/>
    </row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</sheetData>
  <mergeCells count="7">
    <mergeCell ref="A98:G98"/>
    <mergeCell ref="A95:G95"/>
    <mergeCell ref="A96:G96"/>
    <mergeCell ref="A1:G1"/>
    <mergeCell ref="A3:A4"/>
    <mergeCell ref="B3:B4"/>
    <mergeCell ref="C3:G3"/>
  </mergeCells>
  <conditionalFormatting sqref="I5:I94">
    <cfRule type="cellIs" priority="1" dxfId="0" operator="notEqual" stopIfTrue="1">
      <formula>H5</formula>
    </cfRule>
  </conditionalFormatting>
  <printOptions/>
  <pageMargins left="0.9448818897637796" right="0.7480314960629921" top="0.7874015748031497" bottom="0.3937007874015748" header="0.5118110236220472" footer="0.11811023622047245"/>
  <pageSetup firstPageNumber="15" useFirstPageNumber="1" horizontalDpi="600" verticalDpi="600" orientation="landscape" paperSize="9" scale="80" r:id="rId1"/>
  <headerFooter alignWithMargins="0">
    <oddHeader>&amp;L&amp;"標楷體,標準"&amp;16附表6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2013-10-14T03:28:33Z</dcterms:created>
  <dcterms:modified xsi:type="dcterms:W3CDTF">2013-10-14T03:28:45Z</dcterms:modified>
  <cp:category/>
  <cp:version/>
  <cp:contentType/>
  <cp:contentStatus/>
</cp:coreProperties>
</file>