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6480" activeTab="0"/>
  </bookViews>
  <sheets>
    <sheet name="表6非餘絀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 localSheetId="0">#REF!</definedName>
    <definedName name="\a">#REF!</definedName>
    <definedName name="\c">#REF!</definedName>
    <definedName name="\e">'[2]主管明細'!#REF!</definedName>
    <definedName name="\m">#REF!</definedName>
    <definedName name="\p">#REF!</definedName>
    <definedName name="\q" localSheetId="0">#REF!</definedName>
    <definedName name="\q">#REF!</definedName>
    <definedName name="\s">#REF!</definedName>
    <definedName name="\w" localSheetId="0">#REF!</definedName>
    <definedName name="\w">#REF!</definedName>
    <definedName name="\z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CHEN">#REF!</definedName>
    <definedName name="CL">#REF!</definedName>
    <definedName name="D" localSheetId="0">#REF!</definedName>
    <definedName name="D">#REF!</definedName>
    <definedName name="FUNCTION">#REF!</definedName>
    <definedName name="G土地全年預算數">'[6]DATA'!#REF!</definedName>
    <definedName name="HH">#REF!</definedName>
    <definedName name="HWA">#REF!</definedName>
    <definedName name="I">#REF!</definedName>
    <definedName name="INPUT">#REF!</definedName>
    <definedName name="I累計土地預算數8507">'[6]DATA'!#REF!</definedName>
    <definedName name="K累計土地實支數8507">'[6]DATA'!#REF!</definedName>
    <definedName name="L累計契約責任數8507">'[6]DATA'!#REF!</definedName>
    <definedName name="NAME">'[3]機關明細'!#REF!</definedName>
    <definedName name="NEW">#REF!</definedName>
    <definedName name="ONE">#REF!</definedName>
    <definedName name="_xlnm.Print_Area" localSheetId="0">'表6非餘絀'!$A$1:$E$96</definedName>
    <definedName name="Print_Area_MI">#REF!</definedName>
    <definedName name="_xlnm.Print_Titles" localSheetId="0">'表6非餘絀'!$1:$4</definedName>
    <definedName name="T">#REF!</definedName>
    <definedName name="TT" localSheetId="0">#REF!</definedName>
    <definedName name="TT">#REF!</definedName>
    <definedName name="表6">#REF!</definedName>
  </definedNames>
  <calcPr fullCalcOnLoad="1"/>
</workbook>
</file>

<file path=xl/sharedStrings.xml><?xml version="1.0" encoding="utf-8"?>
<sst xmlns="http://schemas.openxmlformats.org/spreadsheetml/2006/main" count="100" uniqueCount="91">
  <si>
    <t>單位：百萬元</t>
  </si>
  <si>
    <t>作業基金</t>
  </si>
  <si>
    <t>行政院主管</t>
  </si>
  <si>
    <t>內政部主管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</si>
  <si>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</si>
  <si>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</si>
  <si>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</si>
  <si>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</si>
  <si>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</si>
  <si>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</si>
  <si>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</si>
  <si>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</si>
  <si>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</si>
  <si>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</si>
  <si>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</si>
  <si>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原住民族委員會主管</t>
  </si>
  <si>
    <t>債務基金</t>
  </si>
  <si>
    <t>特別收入基金</t>
  </si>
  <si>
    <t>原子能委員會主管</t>
  </si>
  <si>
    <t>勞工委員會主管</t>
  </si>
  <si>
    <t>環境保護署主管</t>
  </si>
  <si>
    <t>大陸委員會主管</t>
  </si>
  <si>
    <t>金融監督管理委員會主管</t>
  </si>
  <si>
    <t>國家通訊傳播委員會主管</t>
  </si>
  <si>
    <t>資本計畫基金</t>
  </si>
  <si>
    <t>101年度營業基金以外之其他特種基金截至12月底實際餘絀情形表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</si>
  <si>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</si>
  <si>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</si>
  <si>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r>
      <t>實際數</t>
    </r>
    <r>
      <rPr>
        <sz val="12"/>
        <color indexed="8"/>
        <rFont val="Times New Roman"/>
        <family val="1"/>
      </rPr>
      <t xml:space="preserve">
(2)</t>
    </r>
  </si>
  <si>
    <r>
      <t>增減數</t>
    </r>
    <r>
      <rPr>
        <sz val="12"/>
        <color indexed="8"/>
        <rFont val="Times New Roman"/>
        <family val="1"/>
      </rPr>
      <t xml:space="preserve">
(3)=(2)-(1)</t>
    </r>
  </si>
  <si>
    <r>
      <t>增減％</t>
    </r>
    <r>
      <rPr>
        <sz val="12"/>
        <color indexed="8"/>
        <rFont val="Times New Roman"/>
        <family val="1"/>
      </rPr>
      <t xml:space="preserve">
(4)=(3)/(1)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</si>
  <si>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</si>
  <si>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非營業特種基金合計</t>
  </si>
  <si>
    <t>　1.行政院國家發展基金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</si>
  <si>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</si>
  <si>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</si>
  <si>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</si>
  <si>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　5.國軍生產及服務作業基金</t>
  </si>
  <si>
    <t>　6.國軍老舊眷村改建基金</t>
  </si>
  <si>
    <t>　7.地方建設基金</t>
  </si>
  <si>
    <t>　8.國有財產開發基金</t>
  </si>
  <si>
    <r>
      <t>　9.國立大學校院校務基金</t>
    </r>
    <r>
      <rPr>
        <sz val="12"/>
        <color indexed="8"/>
        <rFont val="標楷體"/>
        <family val="4"/>
      </rPr>
      <t>(53單位彙總數)</t>
    </r>
  </si>
  <si>
    <t>　10.國立臺灣大學附設醫院作業基金</t>
  </si>
  <si>
    <t>　11.國立成功大學附設醫院作業基金</t>
  </si>
  <si>
    <t>　12.國立陽明大學附設醫院作業基金</t>
  </si>
  <si>
    <t>　13.國立社教機構作業基金</t>
  </si>
  <si>
    <t>　14.國立高級中等學校校務基金</t>
  </si>
  <si>
    <t>　15.法務部監所作業基金</t>
  </si>
  <si>
    <t>　16.經濟作業基金</t>
  </si>
  <si>
    <t>　17.水資源作業基金</t>
  </si>
  <si>
    <t>　18.交通作業基金</t>
  </si>
  <si>
    <t>　19.國軍退除役官兵安置基金</t>
  </si>
  <si>
    <t>　20.榮民醫療作業基金</t>
  </si>
  <si>
    <t>　21.科學工業園區管理局作業基金</t>
  </si>
  <si>
    <t>　22.農業作業基金</t>
  </si>
  <si>
    <t>　23.醫療藥品基金</t>
  </si>
  <si>
    <t>　24.管制藥品製藥工廠作業基金</t>
  </si>
  <si>
    <t>　25.全民健康保險基金</t>
  </si>
  <si>
    <t>　26.故宮文物藝術發展基金</t>
  </si>
  <si>
    <t>　27.原住民族綜合發展基金</t>
  </si>
  <si>
    <t>考試院考選部主管</t>
  </si>
  <si>
    <t>　28.考選業務基金</t>
  </si>
  <si>
    <t>　1.中央政府債務基金</t>
  </si>
  <si>
    <t>　1.行政院國家科學技術發展基金</t>
  </si>
  <si>
    <t>　2.離島建設基金</t>
  </si>
  <si>
    <t>　3.行政院公營事業民營化基金</t>
  </si>
  <si>
    <t>　4.花東地區永續發展基金</t>
  </si>
  <si>
    <t>　5.社會福利基金</t>
  </si>
  <si>
    <t>　6.外籍配偶照顧輔導基金</t>
  </si>
  <si>
    <t>　7.研發替代役基金</t>
  </si>
  <si>
    <t xml:space="preserve">　8.警察消防海巡移民空勤人員及協勤民力安全基金  </t>
  </si>
  <si>
    <t>　9.學產基金</t>
  </si>
  <si>
    <t>　10.經濟特別收入基金</t>
  </si>
  <si>
    <t>　11.核能發電後端營運基金</t>
  </si>
  <si>
    <t xml:space="preserve">  12.地方產業發展基金</t>
  </si>
  <si>
    <t>　13.航港建設基金</t>
  </si>
  <si>
    <t>　14.核子事故緊急應變基金</t>
  </si>
  <si>
    <t>　15.農業特別收入基金</t>
  </si>
  <si>
    <t>　16.就業安定基金</t>
  </si>
  <si>
    <t>　17.健康照護基金</t>
  </si>
  <si>
    <t>　18.環境保護基金</t>
  </si>
  <si>
    <t>　19.中華發展基金</t>
  </si>
  <si>
    <t>　20.金融監督管理基金</t>
  </si>
  <si>
    <t>　21.通訊傳播監督管理基金</t>
  </si>
  <si>
    <t>　22.有線廣播電視事業發展基金</t>
  </si>
  <si>
    <t>體育委員會主管</t>
  </si>
  <si>
    <t>　23.運動發展基金</t>
  </si>
  <si>
    <t>　1.國軍老舊營舍改建基金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</si>
  <si>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</si>
  <si>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2.本表數據係以新臺幣百萬元為單位及經四捨五入處理後列計，若有數據但未達百萬元者，則以”-“符號表示；另百分比欄位係以採計至元為單位核算，未達1％     　</t>
  </si>
  <si>
    <t xml:space="preserve">      者，則以"0"表示。　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</si>
</sst>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_(* #,##0_);_(&quot;–&quot;* #,##0_);_(* &quot;-&quot;_);_(@_)"/>
    <numFmt numFmtId="199" formatCode="_-* #,##0.0\ \ \ \ _-;\-* #,##0.0_-;_-* &quot;&quot;\ \ \ \ _-;_-@_-"/>
    <numFmt numFmtId="200" formatCode="_-* #,##0.0_-;\-* #,##0.0_-;_-* &quot;-&quot;?_-;_-@_-"/>
    <numFmt numFmtId="201" formatCode="[$-404]AM/PM\ hh:mm:ss"/>
    <numFmt numFmtId="202" formatCode="m&quot;月&quot;d&quot;日&quot;"/>
    <numFmt numFmtId="203" formatCode="000"/>
    <numFmt numFmtId="204" formatCode="#,##0_);[Red]\(#,##0\)"/>
    <numFmt numFmtId="205" formatCode="_-* #,##0.0_-;\-* #,##0.0_-;_-* &quot;-&quot;??_-;_-@_-"/>
    <numFmt numFmtId="206" formatCode="#,##0;[Red]#,##0"/>
    <numFmt numFmtId="207" formatCode="#,##0.00;[Red]#,##0.00"/>
    <numFmt numFmtId="208" formatCode="#,##0.000000000_ ;[Red]\-#,##0.000000000\ 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9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4"/>
      <color indexed="9"/>
      <name val="Times New Roman"/>
      <family val="1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1" fillId="0" borderId="0" xfId="20" applyFont="1" applyBorder="1" applyAlignment="1">
      <alignment horizontal="center" vertical="top"/>
      <protection/>
    </xf>
    <xf numFmtId="0" fontId="11" fillId="0" borderId="0" xfId="20" applyFont="1" applyBorder="1" applyAlignment="1">
      <alignment horizontal="center" vertical="top"/>
      <protection/>
    </xf>
    <xf numFmtId="0" fontId="11" fillId="0" borderId="0" xfId="20" applyFont="1" applyBorder="1" applyAlignment="1">
      <alignment horizontal="center" vertical="top"/>
      <protection/>
    </xf>
    <xf numFmtId="0" fontId="13" fillId="0" borderId="0" xfId="20" applyFont="1">
      <alignment vertical="top"/>
      <protection/>
    </xf>
    <xf numFmtId="0" fontId="14" fillId="0" borderId="0" xfId="20" applyFont="1" applyBorder="1" applyAlignment="1">
      <alignment horizontal="right"/>
      <protection/>
    </xf>
    <xf numFmtId="0" fontId="13" fillId="0" borderId="0" xfId="20" applyFont="1" applyAlignment="1">
      <alignment horizontal="right" vertical="top"/>
      <protection/>
    </xf>
    <xf numFmtId="0" fontId="16" fillId="0" borderId="2" xfId="20" applyFont="1" applyBorder="1" applyAlignment="1">
      <alignment horizontal="center" vertical="center"/>
      <protection/>
    </xf>
    <xf numFmtId="0" fontId="16" fillId="0" borderId="1" xfId="20" applyFont="1" applyBorder="1" applyAlignment="1">
      <alignment horizontal="center" vertical="center" wrapText="1"/>
      <protection/>
    </xf>
    <xf numFmtId="49" fontId="14" fillId="0" borderId="1" xfId="20" applyNumberFormat="1" applyFont="1" applyBorder="1" applyAlignment="1">
      <alignment horizontal="center" vertical="center" wrapText="1"/>
      <protection/>
    </xf>
    <xf numFmtId="49" fontId="14" fillId="0" borderId="3" xfId="20" applyNumberFormat="1" applyFont="1" applyBorder="1" applyAlignment="1">
      <alignment horizontal="center" vertical="center" wrapText="1"/>
      <protection/>
    </xf>
    <xf numFmtId="0" fontId="17" fillId="0" borderId="0" xfId="20" applyFont="1">
      <alignment vertical="top"/>
      <protection/>
    </xf>
    <xf numFmtId="0" fontId="16" fillId="0" borderId="4" xfId="20" applyFont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center" wrapText="1"/>
      <protection/>
    </xf>
    <xf numFmtId="49" fontId="14" fillId="0" borderId="5" xfId="20" applyNumberFormat="1" applyFont="1" applyBorder="1" applyAlignment="1">
      <alignment horizontal="center" vertical="center" wrapText="1"/>
      <protection/>
    </xf>
    <xf numFmtId="0" fontId="18" fillId="0" borderId="1" xfId="19" applyFont="1" applyBorder="1" applyAlignment="1" applyProtection="1">
      <alignment horizontal="left" vertical="center" wrapText="1"/>
      <protection/>
    </xf>
    <xf numFmtId="178" fontId="19" fillId="0" borderId="1" xfId="19" applyNumberFormat="1" applyFont="1" applyFill="1" applyBorder="1" applyAlignment="1" applyProtection="1">
      <alignment horizontal="right" vertical="center"/>
      <protection/>
    </xf>
    <xf numFmtId="0" fontId="20" fillId="0" borderId="0" xfId="20" applyFont="1">
      <alignment vertical="top"/>
      <protection/>
    </xf>
    <xf numFmtId="0" fontId="18" fillId="0" borderId="1" xfId="19" applyFont="1" applyBorder="1" applyAlignment="1" applyProtection="1">
      <alignment vertical="center" wrapText="1"/>
      <protection/>
    </xf>
    <xf numFmtId="178" fontId="18" fillId="0" borderId="1" xfId="19" applyNumberFormat="1" applyFont="1" applyFill="1" applyBorder="1" applyAlignment="1" applyProtection="1">
      <alignment horizontal="right" vertical="center" wrapText="1"/>
      <protection/>
    </xf>
    <xf numFmtId="0" fontId="18" fillId="0" borderId="1" xfId="19" applyFont="1" applyBorder="1" applyAlignment="1" applyProtection="1">
      <alignment horizontal="left" vertical="center" wrapText="1" indent="1"/>
      <protection/>
    </xf>
    <xf numFmtId="178" fontId="19" fillId="0" borderId="1" xfId="19" applyNumberFormat="1" applyFont="1" applyBorder="1" applyAlignment="1" applyProtection="1">
      <alignment horizontal="right" vertical="center"/>
      <protection/>
    </xf>
    <xf numFmtId="0" fontId="16" fillId="0" borderId="1" xfId="19" applyFont="1" applyBorder="1" applyAlignment="1" applyProtection="1">
      <alignment horizontal="left" vertical="center" wrapText="1" indent="1"/>
      <protection/>
    </xf>
    <xf numFmtId="178" fontId="15" fillId="0" borderId="1" xfId="19" applyNumberFormat="1" applyFont="1" applyBorder="1" applyAlignment="1" applyProtection="1">
      <alignment horizontal="right" vertical="center"/>
      <protection/>
    </xf>
    <xf numFmtId="178" fontId="15" fillId="0" borderId="1" xfId="19" applyNumberFormat="1" applyFont="1" applyFill="1" applyBorder="1" applyAlignment="1" applyProtection="1">
      <alignment horizontal="right" vertical="center"/>
      <protection/>
    </xf>
    <xf numFmtId="178" fontId="16" fillId="0" borderId="1" xfId="19" applyNumberFormat="1" applyFont="1" applyFill="1" applyBorder="1" applyAlignment="1" applyProtection="1">
      <alignment horizontal="right" vertical="center" wrapText="1"/>
      <protection/>
    </xf>
    <xf numFmtId="178" fontId="23" fillId="0" borderId="1" xfId="19" applyNumberFormat="1" applyFont="1" applyBorder="1" applyAlignment="1" applyProtection="1">
      <alignment horizontal="right" vertical="center"/>
      <protection/>
    </xf>
    <xf numFmtId="178" fontId="15" fillId="0" borderId="1" xfId="19" applyNumberFormat="1" applyFont="1" applyBorder="1" applyAlignment="1" applyProtection="1">
      <alignment horizontal="right" vertical="center" wrapText="1"/>
      <protection/>
    </xf>
    <xf numFmtId="0" fontId="25" fillId="0" borderId="0" xfId="20" applyFont="1">
      <alignment vertical="top"/>
      <protection/>
    </xf>
    <xf numFmtId="0" fontId="26" fillId="0" borderId="0" xfId="20" applyFont="1">
      <alignment vertical="top"/>
      <protection/>
    </xf>
    <xf numFmtId="0" fontId="13" fillId="0" borderId="0" xfId="20" applyFont="1" applyAlignment="1">
      <alignment vertical="center"/>
      <protection/>
    </xf>
    <xf numFmtId="179" fontId="19" fillId="0" borderId="1" xfId="19" applyNumberFormat="1" applyFont="1" applyFill="1" applyBorder="1" applyAlignment="1" applyProtection="1">
      <alignment horizontal="right" vertical="center"/>
      <protection/>
    </xf>
    <xf numFmtId="0" fontId="13" fillId="0" borderId="0" xfId="20" applyFont="1" applyFill="1">
      <alignment vertical="top"/>
      <protection/>
    </xf>
    <xf numFmtId="0" fontId="24" fillId="0" borderId="0" xfId="19" applyFont="1" applyFill="1" applyBorder="1" applyAlignment="1" applyProtection="1">
      <alignment vertical="top" wrapText="1"/>
      <protection/>
    </xf>
    <xf numFmtId="0" fontId="13" fillId="0" borderId="0" xfId="20" applyFont="1" applyBorder="1" applyAlignment="1">
      <alignment/>
      <protection/>
    </xf>
    <xf numFmtId="0" fontId="13" fillId="0" borderId="0" xfId="20" applyFont="1" applyAlignment="1">
      <alignment/>
      <protection/>
    </xf>
    <xf numFmtId="0" fontId="24" fillId="0" borderId="0" xfId="19" applyFont="1" applyFill="1" applyBorder="1" applyProtection="1">
      <alignment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99年第4季9912--2科附表" xfId="19"/>
    <cellStyle name="一般_九十三第二季--附表(附屬單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本支出－報院"/>
      <sheetName val="收支總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tabSelected="1" view="pageBreakPreview" zoomScale="75" zoomScaleNormal="75" zoomScaleSheetLayoutView="75" workbookViewId="0" topLeftCell="A1">
      <selection activeCell="A2" sqref="A2"/>
    </sheetView>
  </sheetViews>
  <sheetFormatPr defaultColWidth="9.00390625" defaultRowHeight="16.5"/>
  <cols>
    <col min="1" max="1" width="62.375" style="4" customWidth="1"/>
    <col min="2" max="4" width="23.625" style="4" customWidth="1"/>
    <col min="5" max="5" width="23.625" style="6" customWidth="1"/>
    <col min="6" max="6" width="17.875" style="6" hidden="1" customWidth="1"/>
    <col min="7" max="16384" width="5.875" style="4" customWidth="1"/>
  </cols>
  <sheetData>
    <row r="1" spans="1:6" ht="27.75" customHeight="1">
      <c r="A1" s="1" t="s">
        <v>25</v>
      </c>
      <c r="B1" s="2"/>
      <c r="C1" s="2"/>
      <c r="D1" s="2"/>
      <c r="E1" s="2"/>
      <c r="F1" s="3"/>
    </row>
    <row r="2" ht="17.25" customHeight="1">
      <c r="E2" s="5" t="s">
        <v>0</v>
      </c>
    </row>
    <row r="3" spans="1:6" s="11" customFormat="1" ht="27.75" customHeight="1">
      <c r="A3" s="7" t="s">
        <v>26</v>
      </c>
      <c r="B3" s="8" t="s">
        <v>27</v>
      </c>
      <c r="C3" s="9" t="s">
        <v>28</v>
      </c>
      <c r="D3" s="9" t="s">
        <v>29</v>
      </c>
      <c r="E3" s="9" t="s">
        <v>30</v>
      </c>
      <c r="F3" s="10" t="s">
        <v>31</v>
      </c>
    </row>
    <row r="4" spans="1:6" s="11" customFormat="1" ht="27.75" customHeight="1">
      <c r="A4" s="12"/>
      <c r="B4" s="13"/>
      <c r="C4" s="9"/>
      <c r="D4" s="9"/>
      <c r="E4" s="9"/>
      <c r="F4" s="14"/>
    </row>
    <row r="5" spans="1:6" s="17" customFormat="1" ht="27.75" customHeight="1">
      <c r="A5" s="15" t="s">
        <v>32</v>
      </c>
      <c r="B5" s="16">
        <f>B6+B50+B53+B91</f>
        <v>75791</v>
      </c>
      <c r="C5" s="16">
        <f>C6+C50+C53+C91</f>
        <v>20082</v>
      </c>
      <c r="D5" s="16">
        <f aca="true" t="shared" si="0" ref="D5:D10">C5-B5</f>
        <v>-55709</v>
      </c>
      <c r="E5" s="16">
        <f aca="true" t="shared" si="1" ref="E5:E10">ABS(D5/B5*100)</f>
        <v>73.50345027773746</v>
      </c>
      <c r="F5" s="16"/>
    </row>
    <row r="6" spans="1:6" s="17" customFormat="1" ht="22.5" customHeight="1">
      <c r="A6" s="18" t="s">
        <v>1</v>
      </c>
      <c r="B6" s="16">
        <f>B7+B9+B13+B16+B19+B26+B28+B31+B33+B36+B38+B40+B44+B46+B48</f>
        <v>26187</v>
      </c>
      <c r="C6" s="16">
        <f>C7+C9+C13+C16+C19+C26+C28+C31+C33+C36+C38+C40+C44+C46+C48</f>
        <v>19599</v>
      </c>
      <c r="D6" s="16">
        <f t="shared" si="0"/>
        <v>-6588</v>
      </c>
      <c r="E6" s="16">
        <f t="shared" si="1"/>
        <v>25.157520907320425</v>
      </c>
      <c r="F6" s="19"/>
    </row>
    <row r="7" spans="1:6" s="17" customFormat="1" ht="22.5" customHeight="1">
      <c r="A7" s="20" t="s">
        <v>2</v>
      </c>
      <c r="B7" s="21">
        <f>B8</f>
        <v>5971</v>
      </c>
      <c r="C7" s="21">
        <f>C8</f>
        <v>7046</v>
      </c>
      <c r="D7" s="16">
        <f t="shared" si="0"/>
        <v>1075</v>
      </c>
      <c r="E7" s="21">
        <f t="shared" si="1"/>
        <v>18.003684474962316</v>
      </c>
      <c r="F7" s="21"/>
    </row>
    <row r="8" spans="1:6" ht="22.5" customHeight="1">
      <c r="A8" s="22" t="s">
        <v>33</v>
      </c>
      <c r="B8" s="23">
        <v>5971</v>
      </c>
      <c r="C8" s="23">
        <v>7046</v>
      </c>
      <c r="D8" s="24">
        <f t="shared" si="0"/>
        <v>1075</v>
      </c>
      <c r="E8" s="23">
        <f t="shared" si="1"/>
        <v>18.003684474962316</v>
      </c>
      <c r="F8" s="23"/>
    </row>
    <row r="9" spans="1:6" s="17" customFormat="1" ht="22.5" customHeight="1">
      <c r="A9" s="20" t="s">
        <v>3</v>
      </c>
      <c r="B9" s="21">
        <f>SUM(B10:B12)</f>
        <v>-5550</v>
      </c>
      <c r="C9" s="21">
        <f>SUM(C10:C12)</f>
        <v>-4928</v>
      </c>
      <c r="D9" s="16">
        <f t="shared" si="0"/>
        <v>622</v>
      </c>
      <c r="E9" s="21">
        <f t="shared" si="1"/>
        <v>11.207207207207206</v>
      </c>
      <c r="F9" s="19"/>
    </row>
    <row r="10" spans="1:6" ht="22.5" customHeight="1">
      <c r="A10" s="22" t="s">
        <v>34</v>
      </c>
      <c r="B10" s="23">
        <v>-8918</v>
      </c>
      <c r="C10" s="23">
        <v>-7949</v>
      </c>
      <c r="D10" s="24">
        <f t="shared" si="0"/>
        <v>969</v>
      </c>
      <c r="E10" s="23">
        <f t="shared" si="1"/>
        <v>10.8656649472976</v>
      </c>
      <c r="F10" s="25"/>
    </row>
    <row r="11" spans="1:6" ht="22.5" customHeight="1">
      <c r="A11" s="22" t="s">
        <v>35</v>
      </c>
      <c r="B11" s="26"/>
      <c r="C11" s="26"/>
      <c r="D11" s="24"/>
      <c r="E11" s="23"/>
      <c r="F11" s="27"/>
    </row>
    <row r="12" spans="1:6" ht="22.5" customHeight="1">
      <c r="A12" s="22" t="s">
        <v>36</v>
      </c>
      <c r="B12" s="23">
        <v>3368</v>
      </c>
      <c r="C12" s="23">
        <v>3021</v>
      </c>
      <c r="D12" s="24">
        <f aca="true" t="shared" si="2" ref="D12:D43">C12-B12</f>
        <v>-347</v>
      </c>
      <c r="E12" s="23">
        <f aca="true" t="shared" si="3" ref="E12:E43">ABS(D12/B12*100)</f>
        <v>10.302850356294536</v>
      </c>
      <c r="F12" s="23"/>
    </row>
    <row r="13" spans="1:6" s="17" customFormat="1" ht="22.5" customHeight="1">
      <c r="A13" s="20" t="s">
        <v>4</v>
      </c>
      <c r="B13" s="21">
        <f>SUM(B14:B15)</f>
        <v>-2703</v>
      </c>
      <c r="C13" s="21">
        <f>SUM(C14:C15)</f>
        <v>-9865</v>
      </c>
      <c r="D13" s="16">
        <f t="shared" si="2"/>
        <v>-7162</v>
      </c>
      <c r="E13" s="21">
        <f t="shared" si="3"/>
        <v>264.9648538660747</v>
      </c>
      <c r="F13" s="21"/>
    </row>
    <row r="14" spans="1:6" ht="21.75" customHeight="1">
      <c r="A14" s="22" t="s">
        <v>37</v>
      </c>
      <c r="B14" s="23">
        <v>2155</v>
      </c>
      <c r="C14" s="23">
        <v>1286</v>
      </c>
      <c r="D14" s="24">
        <f t="shared" si="2"/>
        <v>-869</v>
      </c>
      <c r="E14" s="23">
        <f t="shared" si="3"/>
        <v>40.324825986078885</v>
      </c>
      <c r="F14" s="23"/>
    </row>
    <row r="15" spans="1:6" ht="21.75" customHeight="1">
      <c r="A15" s="22" t="s">
        <v>38</v>
      </c>
      <c r="B15" s="23">
        <v>-4858</v>
      </c>
      <c r="C15" s="23">
        <v>-11151</v>
      </c>
      <c r="D15" s="24">
        <f t="shared" si="2"/>
        <v>-6293</v>
      </c>
      <c r="E15" s="23">
        <f t="shared" si="3"/>
        <v>129.53890489913545</v>
      </c>
      <c r="F15" s="23"/>
    </row>
    <row r="16" spans="1:6" s="17" customFormat="1" ht="22.5" customHeight="1">
      <c r="A16" s="20" t="s">
        <v>5</v>
      </c>
      <c r="B16" s="21">
        <f>SUM(B17:B18)</f>
        <v>198</v>
      </c>
      <c r="C16" s="21">
        <f>SUM(C17:C18)</f>
        <v>175</v>
      </c>
      <c r="D16" s="16">
        <f t="shared" si="2"/>
        <v>-23</v>
      </c>
      <c r="E16" s="21">
        <f t="shared" si="3"/>
        <v>11.616161616161616</v>
      </c>
      <c r="F16" s="21"/>
    </row>
    <row r="17" spans="1:6" ht="22.5" customHeight="1">
      <c r="A17" s="22" t="s">
        <v>39</v>
      </c>
      <c r="B17" s="23">
        <v>159</v>
      </c>
      <c r="C17" s="23">
        <v>156</v>
      </c>
      <c r="D17" s="24">
        <f t="shared" si="2"/>
        <v>-3</v>
      </c>
      <c r="E17" s="23">
        <f t="shared" si="3"/>
        <v>1.8867924528301887</v>
      </c>
      <c r="F17" s="23"/>
    </row>
    <row r="18" spans="1:6" ht="22.5" customHeight="1">
      <c r="A18" s="22" t="s">
        <v>40</v>
      </c>
      <c r="B18" s="23">
        <v>39</v>
      </c>
      <c r="C18" s="23">
        <v>19</v>
      </c>
      <c r="D18" s="24">
        <f t="shared" si="2"/>
        <v>-20</v>
      </c>
      <c r="E18" s="23">
        <f t="shared" si="3"/>
        <v>51.28205128205128</v>
      </c>
      <c r="F18" s="23"/>
    </row>
    <row r="19" spans="1:6" s="17" customFormat="1" ht="22.5" customHeight="1">
      <c r="A19" s="20" t="s">
        <v>6</v>
      </c>
      <c r="B19" s="16">
        <f>SUM(B20:B25)</f>
        <v>-6849</v>
      </c>
      <c r="C19" s="16">
        <f>SUM(C20:C25)</f>
        <v>-6320</v>
      </c>
      <c r="D19" s="16">
        <f t="shared" si="2"/>
        <v>529</v>
      </c>
      <c r="E19" s="21">
        <f t="shared" si="3"/>
        <v>7.723755292743466</v>
      </c>
      <c r="F19" s="21"/>
    </row>
    <row r="20" spans="1:6" s="28" customFormat="1" ht="21.75" customHeight="1">
      <c r="A20" s="22" t="s">
        <v>41</v>
      </c>
      <c r="B20" s="23">
        <v>-5137</v>
      </c>
      <c r="C20" s="23">
        <v>-5148</v>
      </c>
      <c r="D20" s="24">
        <f t="shared" si="2"/>
        <v>-11</v>
      </c>
      <c r="E20" s="23">
        <f t="shared" si="3"/>
        <v>0.21413276231263384</v>
      </c>
      <c r="F20" s="24"/>
    </row>
    <row r="21" spans="1:6" s="29" customFormat="1" ht="21" customHeight="1">
      <c r="A21" s="22" t="s">
        <v>42</v>
      </c>
      <c r="B21" s="23">
        <v>1883</v>
      </c>
      <c r="C21" s="23">
        <v>1836</v>
      </c>
      <c r="D21" s="24">
        <f t="shared" si="2"/>
        <v>-47</v>
      </c>
      <c r="E21" s="23">
        <f t="shared" si="3"/>
        <v>2.496016994158258</v>
      </c>
      <c r="F21" s="24"/>
    </row>
    <row r="22" spans="1:6" s="17" customFormat="1" ht="21" customHeight="1">
      <c r="A22" s="22" t="s">
        <v>43</v>
      </c>
      <c r="B22" s="23">
        <v>106</v>
      </c>
      <c r="C22" s="23">
        <v>244</v>
      </c>
      <c r="D22" s="24">
        <f t="shared" si="2"/>
        <v>138</v>
      </c>
      <c r="E22" s="23">
        <f t="shared" si="3"/>
        <v>130.18867924528303</v>
      </c>
      <c r="F22" s="24"/>
    </row>
    <row r="23" spans="1:6" s="17" customFormat="1" ht="21" customHeight="1">
      <c r="A23" s="22" t="s">
        <v>44</v>
      </c>
      <c r="B23" s="23">
        <v>38</v>
      </c>
      <c r="C23" s="23">
        <v>39</v>
      </c>
      <c r="D23" s="24">
        <f t="shared" si="2"/>
        <v>1</v>
      </c>
      <c r="E23" s="23">
        <f t="shared" si="3"/>
        <v>2.631578947368421</v>
      </c>
      <c r="F23" s="24"/>
    </row>
    <row r="24" spans="1:6" ht="21" customHeight="1">
      <c r="A24" s="22" t="s">
        <v>45</v>
      </c>
      <c r="B24" s="23">
        <v>-255</v>
      </c>
      <c r="C24" s="23">
        <v>-382</v>
      </c>
      <c r="D24" s="24">
        <f t="shared" si="2"/>
        <v>-127</v>
      </c>
      <c r="E24" s="23">
        <f t="shared" si="3"/>
        <v>49.80392156862745</v>
      </c>
      <c r="F24" s="24"/>
    </row>
    <row r="25" spans="1:6" s="17" customFormat="1" ht="21" customHeight="1">
      <c r="A25" s="22" t="s">
        <v>46</v>
      </c>
      <c r="B25" s="23">
        <v>-3484</v>
      </c>
      <c r="C25" s="23">
        <v>-2909</v>
      </c>
      <c r="D25" s="24">
        <f t="shared" si="2"/>
        <v>575</v>
      </c>
      <c r="E25" s="23">
        <f t="shared" si="3"/>
        <v>16.504018369690012</v>
      </c>
      <c r="F25" s="24"/>
    </row>
    <row r="26" spans="1:6" ht="22.5" customHeight="1">
      <c r="A26" s="20" t="s">
        <v>7</v>
      </c>
      <c r="B26" s="16">
        <f>SUM(B27)</f>
        <v>-117</v>
      </c>
      <c r="C26" s="16">
        <f>SUM(C27)</f>
        <v>-106</v>
      </c>
      <c r="D26" s="16">
        <f t="shared" si="2"/>
        <v>11</v>
      </c>
      <c r="E26" s="21">
        <f t="shared" si="3"/>
        <v>9.401709401709402</v>
      </c>
      <c r="F26" s="19"/>
    </row>
    <row r="27" spans="1:6" ht="22.5" customHeight="1">
      <c r="A27" s="22" t="s">
        <v>47</v>
      </c>
      <c r="B27" s="23">
        <v>-117</v>
      </c>
      <c r="C27" s="23">
        <v>-106</v>
      </c>
      <c r="D27" s="24">
        <f t="shared" si="2"/>
        <v>11</v>
      </c>
      <c r="E27" s="23">
        <f t="shared" si="3"/>
        <v>9.401709401709402</v>
      </c>
      <c r="F27" s="25"/>
    </row>
    <row r="28" spans="1:6" s="17" customFormat="1" ht="22.5" customHeight="1">
      <c r="A28" s="20" t="s">
        <v>8</v>
      </c>
      <c r="B28" s="16">
        <f>SUM(B29:B30)</f>
        <v>767</v>
      </c>
      <c r="C28" s="16">
        <f>SUM(C29:C30)</f>
        <v>3393</v>
      </c>
      <c r="D28" s="16">
        <f t="shared" si="2"/>
        <v>2626</v>
      </c>
      <c r="E28" s="21">
        <f t="shared" si="3"/>
        <v>342.37288135593224</v>
      </c>
      <c r="F28" s="16"/>
    </row>
    <row r="29" spans="1:6" ht="21.75" customHeight="1">
      <c r="A29" s="22" t="s">
        <v>48</v>
      </c>
      <c r="B29" s="23">
        <v>592</v>
      </c>
      <c r="C29" s="23">
        <v>2729</v>
      </c>
      <c r="D29" s="24">
        <f t="shared" si="2"/>
        <v>2137</v>
      </c>
      <c r="E29" s="23">
        <f t="shared" si="3"/>
        <v>360.97972972972974</v>
      </c>
      <c r="F29" s="24"/>
    </row>
    <row r="30" spans="1:6" s="17" customFormat="1" ht="21.75" customHeight="1">
      <c r="A30" s="22" t="s">
        <v>49</v>
      </c>
      <c r="B30" s="23">
        <v>175</v>
      </c>
      <c r="C30" s="23">
        <v>664</v>
      </c>
      <c r="D30" s="24">
        <f t="shared" si="2"/>
        <v>489</v>
      </c>
      <c r="E30" s="23">
        <f t="shared" si="3"/>
        <v>279.42857142857144</v>
      </c>
      <c r="F30" s="24"/>
    </row>
    <row r="31" spans="1:6" ht="22.5" customHeight="1">
      <c r="A31" s="20" t="s">
        <v>9</v>
      </c>
      <c r="B31" s="16">
        <f>SUM(B32)</f>
        <v>19424</v>
      </c>
      <c r="C31" s="16">
        <f>SUM(C32)</f>
        <v>20479</v>
      </c>
      <c r="D31" s="16">
        <f t="shared" si="2"/>
        <v>1055</v>
      </c>
      <c r="E31" s="21">
        <f t="shared" si="3"/>
        <v>5.431425041186162</v>
      </c>
      <c r="F31" s="16"/>
    </row>
    <row r="32" spans="1:6" ht="22.5" customHeight="1">
      <c r="A32" s="22" t="s">
        <v>50</v>
      </c>
      <c r="B32" s="23">
        <v>19424</v>
      </c>
      <c r="C32" s="23">
        <v>20479</v>
      </c>
      <c r="D32" s="24">
        <f t="shared" si="2"/>
        <v>1055</v>
      </c>
      <c r="E32" s="23">
        <f t="shared" si="3"/>
        <v>5.431425041186162</v>
      </c>
      <c r="F32" s="24"/>
    </row>
    <row r="33" spans="1:6" s="17" customFormat="1" ht="22.5" customHeight="1">
      <c r="A33" s="20" t="s">
        <v>10</v>
      </c>
      <c r="B33" s="16">
        <f>SUM(B34:B35)</f>
        <v>1470</v>
      </c>
      <c r="C33" s="16">
        <f>SUM(C34:C35)</f>
        <v>1433</v>
      </c>
      <c r="D33" s="16">
        <f t="shared" si="2"/>
        <v>-37</v>
      </c>
      <c r="E33" s="21">
        <f t="shared" si="3"/>
        <v>2.517006802721088</v>
      </c>
      <c r="F33" s="16"/>
    </row>
    <row r="34" spans="1:6" ht="22.5" customHeight="1">
      <c r="A34" s="22" t="s">
        <v>51</v>
      </c>
      <c r="B34" s="23">
        <v>968</v>
      </c>
      <c r="C34" s="23">
        <v>1069</v>
      </c>
      <c r="D34" s="24">
        <f t="shared" si="2"/>
        <v>101</v>
      </c>
      <c r="E34" s="23">
        <f t="shared" si="3"/>
        <v>10.433884297520661</v>
      </c>
      <c r="F34" s="24"/>
    </row>
    <row r="35" spans="1:6" s="17" customFormat="1" ht="22.5" customHeight="1">
      <c r="A35" s="22" t="s">
        <v>52</v>
      </c>
      <c r="B35" s="23">
        <v>502</v>
      </c>
      <c r="C35" s="23">
        <v>364</v>
      </c>
      <c r="D35" s="24">
        <f t="shared" si="2"/>
        <v>-138</v>
      </c>
      <c r="E35" s="23">
        <f t="shared" si="3"/>
        <v>27.490039840637447</v>
      </c>
      <c r="F35" s="24"/>
    </row>
    <row r="36" spans="1:6" ht="22.5" customHeight="1">
      <c r="A36" s="20" t="s">
        <v>11</v>
      </c>
      <c r="B36" s="16">
        <f>SUM(B37)</f>
        <v>919</v>
      </c>
      <c r="C36" s="16">
        <f>SUM(C37)</f>
        <v>1077</v>
      </c>
      <c r="D36" s="16">
        <f t="shared" si="2"/>
        <v>158</v>
      </c>
      <c r="E36" s="21">
        <f t="shared" si="3"/>
        <v>17.19260065288357</v>
      </c>
      <c r="F36" s="16"/>
    </row>
    <row r="37" spans="1:6" s="17" customFormat="1" ht="22.5" customHeight="1">
      <c r="A37" s="22" t="s">
        <v>53</v>
      </c>
      <c r="B37" s="23">
        <v>919</v>
      </c>
      <c r="C37" s="23">
        <v>1077</v>
      </c>
      <c r="D37" s="24">
        <f t="shared" si="2"/>
        <v>158</v>
      </c>
      <c r="E37" s="23">
        <f t="shared" si="3"/>
        <v>17.19260065288357</v>
      </c>
      <c r="F37" s="24"/>
    </row>
    <row r="38" spans="1:6" ht="22.5" customHeight="1">
      <c r="A38" s="20" t="s">
        <v>12</v>
      </c>
      <c r="B38" s="16">
        <f>SUM(B39)</f>
        <v>25</v>
      </c>
      <c r="C38" s="16">
        <f>SUM(C39)</f>
        <v>21</v>
      </c>
      <c r="D38" s="24">
        <f t="shared" si="2"/>
        <v>-4</v>
      </c>
      <c r="E38" s="21">
        <f t="shared" si="3"/>
        <v>16</v>
      </c>
      <c r="F38" s="16"/>
    </row>
    <row r="39" spans="1:6" ht="22.5" customHeight="1">
      <c r="A39" s="22" t="s">
        <v>54</v>
      </c>
      <c r="B39" s="23">
        <v>25</v>
      </c>
      <c r="C39" s="23">
        <v>21</v>
      </c>
      <c r="D39" s="24">
        <f t="shared" si="2"/>
        <v>-4</v>
      </c>
      <c r="E39" s="23">
        <f t="shared" si="3"/>
        <v>16</v>
      </c>
      <c r="F39" s="24"/>
    </row>
    <row r="40" spans="1:6" s="17" customFormat="1" ht="22.5" customHeight="1">
      <c r="A40" s="20" t="s">
        <v>13</v>
      </c>
      <c r="B40" s="16">
        <f>SUM(B41:B43)</f>
        <v>12427</v>
      </c>
      <c r="C40" s="16">
        <f>SUM(C41:C43)</f>
        <v>6882</v>
      </c>
      <c r="D40" s="16">
        <f t="shared" si="2"/>
        <v>-5545</v>
      </c>
      <c r="E40" s="21">
        <f t="shared" si="3"/>
        <v>44.620584211796896</v>
      </c>
      <c r="F40" s="19"/>
    </row>
    <row r="41" spans="1:6" ht="22.5" customHeight="1">
      <c r="A41" s="22" t="s">
        <v>55</v>
      </c>
      <c r="B41" s="23">
        <v>628</v>
      </c>
      <c r="C41" s="23">
        <v>586</v>
      </c>
      <c r="D41" s="24">
        <f t="shared" si="2"/>
        <v>-42</v>
      </c>
      <c r="E41" s="23">
        <f t="shared" si="3"/>
        <v>6.687898089171974</v>
      </c>
      <c r="F41" s="24"/>
    </row>
    <row r="42" spans="1:6" s="17" customFormat="1" ht="22.5" customHeight="1">
      <c r="A42" s="22" t="s">
        <v>56</v>
      </c>
      <c r="B42" s="23">
        <v>129</v>
      </c>
      <c r="C42" s="23">
        <v>151</v>
      </c>
      <c r="D42" s="24">
        <f t="shared" si="2"/>
        <v>22</v>
      </c>
      <c r="E42" s="23">
        <f t="shared" si="3"/>
        <v>17.05426356589147</v>
      </c>
      <c r="F42" s="24"/>
    </row>
    <row r="43" spans="1:6" s="17" customFormat="1" ht="22.5" customHeight="1">
      <c r="A43" s="22" t="s">
        <v>57</v>
      </c>
      <c r="B43" s="23">
        <v>11670</v>
      </c>
      <c r="C43" s="23">
        <v>6145</v>
      </c>
      <c r="D43" s="24">
        <f t="shared" si="2"/>
        <v>-5525</v>
      </c>
      <c r="E43" s="23">
        <f t="shared" si="3"/>
        <v>47.34361610968295</v>
      </c>
      <c r="F43" s="25"/>
    </row>
    <row r="44" spans="1:6" s="30" customFormat="1" ht="22.5" customHeight="1">
      <c r="A44" s="20" t="s">
        <v>14</v>
      </c>
      <c r="B44" s="16">
        <f>SUM(B45)</f>
        <v>124</v>
      </c>
      <c r="C44" s="16">
        <f>SUM(C45)</f>
        <v>137</v>
      </c>
      <c r="D44" s="16">
        <f aca="true" t="shared" si="4" ref="D44:D75">C44-B44</f>
        <v>13</v>
      </c>
      <c r="E44" s="21">
        <f aca="true" t="shared" si="5" ref="E44:E75">ABS(D44/B44*100)</f>
        <v>10.483870967741936</v>
      </c>
      <c r="F44" s="16"/>
    </row>
    <row r="45" spans="1:6" s="17" customFormat="1" ht="22.5" customHeight="1">
      <c r="A45" s="22" t="s">
        <v>58</v>
      </c>
      <c r="B45" s="23">
        <v>124</v>
      </c>
      <c r="C45" s="23">
        <v>137</v>
      </c>
      <c r="D45" s="24">
        <f t="shared" si="4"/>
        <v>13</v>
      </c>
      <c r="E45" s="23">
        <f t="shared" si="5"/>
        <v>10.483870967741936</v>
      </c>
      <c r="F45" s="24"/>
    </row>
    <row r="46" spans="1:6" s="17" customFormat="1" ht="22.5" customHeight="1">
      <c r="A46" s="20" t="s">
        <v>15</v>
      </c>
      <c r="B46" s="16">
        <f>SUM(B47)</f>
        <v>76</v>
      </c>
      <c r="C46" s="16">
        <f>SUM(C47)</f>
        <v>167</v>
      </c>
      <c r="D46" s="16">
        <f t="shared" si="4"/>
        <v>91</v>
      </c>
      <c r="E46" s="21">
        <f t="shared" si="5"/>
        <v>119.73684210526316</v>
      </c>
      <c r="F46" s="16"/>
    </row>
    <row r="47" spans="1:6" s="30" customFormat="1" ht="22.5" customHeight="1">
      <c r="A47" s="22" t="s">
        <v>59</v>
      </c>
      <c r="B47" s="23">
        <v>76</v>
      </c>
      <c r="C47" s="23">
        <v>167</v>
      </c>
      <c r="D47" s="24">
        <f t="shared" si="4"/>
        <v>91</v>
      </c>
      <c r="E47" s="23">
        <f t="shared" si="5"/>
        <v>119.73684210526316</v>
      </c>
      <c r="F47" s="24"/>
    </row>
    <row r="48" spans="1:6" s="30" customFormat="1" ht="22.5" customHeight="1">
      <c r="A48" s="20" t="s">
        <v>60</v>
      </c>
      <c r="B48" s="16">
        <f>SUM(B49)</f>
        <v>5</v>
      </c>
      <c r="C48" s="16">
        <f>SUM(C49)</f>
        <v>8</v>
      </c>
      <c r="D48" s="16">
        <f t="shared" si="4"/>
        <v>3</v>
      </c>
      <c r="E48" s="21">
        <f t="shared" si="5"/>
        <v>60</v>
      </c>
      <c r="F48" s="16"/>
    </row>
    <row r="49" spans="1:6" s="30" customFormat="1" ht="22.5" customHeight="1">
      <c r="A49" s="22" t="s">
        <v>61</v>
      </c>
      <c r="B49" s="23">
        <v>5</v>
      </c>
      <c r="C49" s="23">
        <v>8</v>
      </c>
      <c r="D49" s="24">
        <f t="shared" si="4"/>
        <v>3</v>
      </c>
      <c r="E49" s="23">
        <f t="shared" si="5"/>
        <v>60</v>
      </c>
      <c r="F49" s="24"/>
    </row>
    <row r="50" spans="1:6" s="17" customFormat="1" ht="22.5" customHeight="1">
      <c r="A50" s="18" t="s">
        <v>16</v>
      </c>
      <c r="B50" s="31">
        <f>SUM(B51)</f>
        <v>5</v>
      </c>
      <c r="C50" s="31">
        <f>SUM(C51)</f>
        <v>14</v>
      </c>
      <c r="D50" s="16">
        <f t="shared" si="4"/>
        <v>9</v>
      </c>
      <c r="E50" s="16">
        <f t="shared" si="5"/>
        <v>180</v>
      </c>
      <c r="F50" s="16"/>
    </row>
    <row r="51" spans="1:6" s="17" customFormat="1" ht="22.5" customHeight="1">
      <c r="A51" s="20" t="s">
        <v>5</v>
      </c>
      <c r="B51" s="31">
        <f>SUM(B52)</f>
        <v>5</v>
      </c>
      <c r="C51" s="31">
        <f>SUM(C52)</f>
        <v>14</v>
      </c>
      <c r="D51" s="16">
        <f t="shared" si="4"/>
        <v>9</v>
      </c>
      <c r="E51" s="16">
        <f t="shared" si="5"/>
        <v>180</v>
      </c>
      <c r="F51" s="16"/>
    </row>
    <row r="52" spans="1:6" ht="22.5" customHeight="1">
      <c r="A52" s="22" t="s">
        <v>62</v>
      </c>
      <c r="B52" s="23">
        <v>5</v>
      </c>
      <c r="C52" s="23">
        <v>14</v>
      </c>
      <c r="D52" s="24">
        <f t="shared" si="4"/>
        <v>9</v>
      </c>
      <c r="E52" s="23">
        <f t="shared" si="5"/>
        <v>180</v>
      </c>
      <c r="F52" s="24"/>
    </row>
    <row r="53" spans="1:6" ht="22.5" customHeight="1">
      <c r="A53" s="18" t="s">
        <v>17</v>
      </c>
      <c r="B53" s="16">
        <f>B54+B59+B64+B66+B70+B72+B74+B76+B78+B80+B82+B84+B86+B89</f>
        <v>53379</v>
      </c>
      <c r="C53" s="16">
        <f>C54+C59+C64+C66+C70+C72+C74+C76+C78+C80+C82+C84+C86+C89</f>
        <v>-593</v>
      </c>
      <c r="D53" s="16">
        <f t="shared" si="4"/>
        <v>-53972</v>
      </c>
      <c r="E53" s="16">
        <f t="shared" si="5"/>
        <v>101.11092377152065</v>
      </c>
      <c r="F53" s="16"/>
    </row>
    <row r="54" spans="1:6" ht="22.5" customHeight="1">
      <c r="A54" s="20" t="s">
        <v>2</v>
      </c>
      <c r="B54" s="16">
        <f>SUM(B55:B58)</f>
        <v>60674</v>
      </c>
      <c r="C54" s="16">
        <f>SUM(C55:C58)</f>
        <v>-987</v>
      </c>
      <c r="D54" s="16">
        <f t="shared" si="4"/>
        <v>-61661</v>
      </c>
      <c r="E54" s="21">
        <f t="shared" si="5"/>
        <v>101.62672643966113</v>
      </c>
      <c r="F54" s="19"/>
    </row>
    <row r="55" spans="1:6" ht="22.5" customHeight="1">
      <c r="A55" s="22" t="s">
        <v>63</v>
      </c>
      <c r="B55" s="23">
        <v>-850</v>
      </c>
      <c r="C55" s="23">
        <v>2184</v>
      </c>
      <c r="D55" s="24">
        <f t="shared" si="4"/>
        <v>3034</v>
      </c>
      <c r="E55" s="23">
        <f t="shared" si="5"/>
        <v>356.94117647058823</v>
      </c>
      <c r="F55" s="25"/>
    </row>
    <row r="56" spans="1:6" s="17" customFormat="1" ht="22.5" customHeight="1">
      <c r="A56" s="22" t="s">
        <v>64</v>
      </c>
      <c r="B56" s="23">
        <v>-1015</v>
      </c>
      <c r="C56" s="23">
        <v>-881</v>
      </c>
      <c r="D56" s="24">
        <f t="shared" si="4"/>
        <v>134</v>
      </c>
      <c r="E56" s="23">
        <f t="shared" si="5"/>
        <v>13.201970443349753</v>
      </c>
      <c r="F56" s="24"/>
    </row>
    <row r="57" spans="1:6" ht="22.5" customHeight="1">
      <c r="A57" s="22" t="s">
        <v>65</v>
      </c>
      <c r="B57" s="23">
        <v>59046</v>
      </c>
      <c r="C57" s="23">
        <v>-6287</v>
      </c>
      <c r="D57" s="24">
        <f t="shared" si="4"/>
        <v>-65333</v>
      </c>
      <c r="E57" s="23">
        <f t="shared" si="5"/>
        <v>110.64763066084069</v>
      </c>
      <c r="F57" s="25"/>
    </row>
    <row r="58" spans="1:6" ht="22.5" customHeight="1">
      <c r="A58" s="22" t="s">
        <v>66</v>
      </c>
      <c r="B58" s="23">
        <v>3493</v>
      </c>
      <c r="C58" s="23">
        <v>3997</v>
      </c>
      <c r="D58" s="24">
        <f t="shared" si="4"/>
        <v>504</v>
      </c>
      <c r="E58" s="23">
        <f t="shared" si="5"/>
        <v>14.428857715430862</v>
      </c>
      <c r="F58" s="25"/>
    </row>
    <row r="59" spans="1:6" ht="22.5" customHeight="1">
      <c r="A59" s="20" t="s">
        <v>3</v>
      </c>
      <c r="B59" s="16">
        <f>SUM(B60:B63)</f>
        <v>-316</v>
      </c>
      <c r="C59" s="16">
        <f>SUM(C60:C63)</f>
        <v>364</v>
      </c>
      <c r="D59" s="16">
        <f t="shared" si="4"/>
        <v>680</v>
      </c>
      <c r="E59" s="21">
        <f t="shared" si="5"/>
        <v>215.18987341772151</v>
      </c>
      <c r="F59" s="16"/>
    </row>
    <row r="60" spans="1:6" s="17" customFormat="1" ht="22.5" customHeight="1">
      <c r="A60" s="22" t="s">
        <v>67</v>
      </c>
      <c r="B60" s="23">
        <v>-536</v>
      </c>
      <c r="C60" s="23">
        <v>38</v>
      </c>
      <c r="D60" s="24">
        <f t="shared" si="4"/>
        <v>574</v>
      </c>
      <c r="E60" s="23">
        <f t="shared" si="5"/>
        <v>107.08955223880596</v>
      </c>
      <c r="F60" s="25"/>
    </row>
    <row r="61" spans="1:6" ht="22.5" customHeight="1">
      <c r="A61" s="22" t="s">
        <v>68</v>
      </c>
      <c r="B61" s="23">
        <v>40</v>
      </c>
      <c r="C61" s="23">
        <v>90</v>
      </c>
      <c r="D61" s="24">
        <f t="shared" si="4"/>
        <v>50</v>
      </c>
      <c r="E61" s="23">
        <f t="shared" si="5"/>
        <v>125</v>
      </c>
      <c r="F61" s="24"/>
    </row>
    <row r="62" spans="1:6" ht="22.5" customHeight="1">
      <c r="A62" s="22" t="s">
        <v>69</v>
      </c>
      <c r="B62" s="23">
        <v>101</v>
      </c>
      <c r="C62" s="23">
        <v>151</v>
      </c>
      <c r="D62" s="24">
        <f t="shared" si="4"/>
        <v>50</v>
      </c>
      <c r="E62" s="23">
        <f t="shared" si="5"/>
        <v>49.504950495049506</v>
      </c>
      <c r="F62" s="24"/>
    </row>
    <row r="63" spans="1:6" ht="22.5" customHeight="1">
      <c r="A63" s="22" t="s">
        <v>70</v>
      </c>
      <c r="B63" s="23">
        <v>79</v>
      </c>
      <c r="C63" s="23">
        <v>85</v>
      </c>
      <c r="D63" s="24">
        <f t="shared" si="4"/>
        <v>6</v>
      </c>
      <c r="E63" s="23">
        <f t="shared" si="5"/>
        <v>7.59493670886076</v>
      </c>
      <c r="F63" s="24"/>
    </row>
    <row r="64" spans="1:6" s="17" customFormat="1" ht="22.5" customHeight="1">
      <c r="A64" s="20" t="s">
        <v>6</v>
      </c>
      <c r="B64" s="16">
        <f>SUM(B65)</f>
        <v>-341</v>
      </c>
      <c r="C64" s="16">
        <f>SUM(C65)</f>
        <v>-430</v>
      </c>
      <c r="D64" s="16">
        <f t="shared" si="4"/>
        <v>-89</v>
      </c>
      <c r="E64" s="21">
        <f t="shared" si="5"/>
        <v>26.099706744868033</v>
      </c>
      <c r="F64" s="16"/>
    </row>
    <row r="65" spans="1:6" s="30" customFormat="1" ht="22.5" customHeight="1">
      <c r="A65" s="22" t="s">
        <v>71</v>
      </c>
      <c r="B65" s="23">
        <v>-341</v>
      </c>
      <c r="C65" s="23">
        <v>-430</v>
      </c>
      <c r="D65" s="24">
        <f t="shared" si="4"/>
        <v>-89</v>
      </c>
      <c r="E65" s="23">
        <f t="shared" si="5"/>
        <v>26.099706744868033</v>
      </c>
      <c r="F65" s="24"/>
    </row>
    <row r="66" spans="1:6" ht="22.5" customHeight="1">
      <c r="A66" s="20" t="s">
        <v>8</v>
      </c>
      <c r="B66" s="16">
        <f>SUM(B67:B69)</f>
        <v>9242</v>
      </c>
      <c r="C66" s="16">
        <f>SUM(C67:C69)</f>
        <v>7345</v>
      </c>
      <c r="D66" s="16">
        <f t="shared" si="4"/>
        <v>-1897</v>
      </c>
      <c r="E66" s="21">
        <f t="shared" si="5"/>
        <v>20.525860203419175</v>
      </c>
      <c r="F66" s="16"/>
    </row>
    <row r="67" spans="1:6" s="17" customFormat="1" ht="22.5" customHeight="1">
      <c r="A67" s="22" t="s">
        <v>72</v>
      </c>
      <c r="B67" s="23">
        <v>484</v>
      </c>
      <c r="C67" s="23">
        <v>-853</v>
      </c>
      <c r="D67" s="24">
        <f t="shared" si="4"/>
        <v>-1337</v>
      </c>
      <c r="E67" s="23">
        <f t="shared" si="5"/>
        <v>276.23966942148763</v>
      </c>
      <c r="F67" s="25"/>
    </row>
    <row r="68" spans="1:6" ht="22.5" customHeight="1">
      <c r="A68" s="22" t="s">
        <v>73</v>
      </c>
      <c r="B68" s="23">
        <v>9228</v>
      </c>
      <c r="C68" s="23">
        <v>8637</v>
      </c>
      <c r="D68" s="24">
        <f t="shared" si="4"/>
        <v>-591</v>
      </c>
      <c r="E68" s="23">
        <f t="shared" si="5"/>
        <v>6.404421326397919</v>
      </c>
      <c r="F68" s="24"/>
    </row>
    <row r="69" spans="1:6" ht="22.5" customHeight="1">
      <c r="A69" s="22" t="s">
        <v>74</v>
      </c>
      <c r="B69" s="23">
        <v>-470</v>
      </c>
      <c r="C69" s="23">
        <v>-439</v>
      </c>
      <c r="D69" s="24">
        <f t="shared" si="4"/>
        <v>31</v>
      </c>
      <c r="E69" s="23">
        <f t="shared" si="5"/>
        <v>6.595744680851063</v>
      </c>
      <c r="F69" s="24"/>
    </row>
    <row r="70" spans="1:6" ht="22.5" customHeight="1">
      <c r="A70" s="20" t="s">
        <v>9</v>
      </c>
      <c r="B70" s="16">
        <f>SUM(B71)</f>
        <v>-9635</v>
      </c>
      <c r="C70" s="16">
        <f>SUM(C71)</f>
        <v>-9280</v>
      </c>
      <c r="D70" s="16">
        <f t="shared" si="4"/>
        <v>355</v>
      </c>
      <c r="E70" s="16">
        <f t="shared" si="5"/>
        <v>3.6844836533471716</v>
      </c>
      <c r="F70" s="19"/>
    </row>
    <row r="71" spans="1:6" ht="22.5" customHeight="1">
      <c r="A71" s="22" t="s">
        <v>75</v>
      </c>
      <c r="B71" s="23">
        <v>-9635</v>
      </c>
      <c r="C71" s="23">
        <v>-9280</v>
      </c>
      <c r="D71" s="24">
        <f t="shared" si="4"/>
        <v>355</v>
      </c>
      <c r="E71" s="23">
        <f t="shared" si="5"/>
        <v>3.6844836533471716</v>
      </c>
      <c r="F71" s="25"/>
    </row>
    <row r="72" spans="1:6" s="17" customFormat="1" ht="22.5" customHeight="1">
      <c r="A72" s="20" t="s">
        <v>18</v>
      </c>
      <c r="B72" s="16">
        <f>SUM(B73)</f>
        <v>-12</v>
      </c>
      <c r="C72" s="16">
        <f>SUM(C73)</f>
        <v>-31</v>
      </c>
      <c r="D72" s="24">
        <f t="shared" si="4"/>
        <v>-19</v>
      </c>
      <c r="E72" s="16">
        <f t="shared" si="5"/>
        <v>158.33333333333331</v>
      </c>
      <c r="F72" s="19"/>
    </row>
    <row r="73" spans="1:6" s="30" customFormat="1" ht="22.5" customHeight="1">
      <c r="A73" s="22" t="s">
        <v>76</v>
      </c>
      <c r="B73" s="23">
        <v>-12</v>
      </c>
      <c r="C73" s="23">
        <v>-31</v>
      </c>
      <c r="D73" s="24">
        <f t="shared" si="4"/>
        <v>-19</v>
      </c>
      <c r="E73" s="23">
        <f t="shared" si="5"/>
        <v>158.33333333333331</v>
      </c>
      <c r="F73" s="25"/>
    </row>
    <row r="74" spans="1:6" s="17" customFormat="1" ht="22.5" customHeight="1">
      <c r="A74" s="20" t="s">
        <v>12</v>
      </c>
      <c r="B74" s="16">
        <f>SUM(B75)</f>
        <v>-3901</v>
      </c>
      <c r="C74" s="16">
        <f>SUM(C75)</f>
        <v>-3665</v>
      </c>
      <c r="D74" s="16">
        <f t="shared" si="4"/>
        <v>236</v>
      </c>
      <c r="E74" s="16">
        <f t="shared" si="5"/>
        <v>6.049730838246604</v>
      </c>
      <c r="F74" s="16"/>
    </row>
    <row r="75" spans="1:6" ht="22.5" customHeight="1">
      <c r="A75" s="22" t="s">
        <v>77</v>
      </c>
      <c r="B75" s="23">
        <v>-3901</v>
      </c>
      <c r="C75" s="23">
        <v>-3665</v>
      </c>
      <c r="D75" s="24">
        <f t="shared" si="4"/>
        <v>236</v>
      </c>
      <c r="E75" s="23">
        <f t="shared" si="5"/>
        <v>6.049730838246604</v>
      </c>
      <c r="F75" s="24"/>
    </row>
    <row r="76" spans="1:6" s="17" customFormat="1" ht="26.25" customHeight="1">
      <c r="A76" s="20" t="s">
        <v>19</v>
      </c>
      <c r="B76" s="16">
        <f>SUM(B77)</f>
        <v>-3986</v>
      </c>
      <c r="C76" s="16">
        <f>SUM(C77)</f>
        <v>-823</v>
      </c>
      <c r="D76" s="16">
        <f aca="true" t="shared" si="6" ref="D76:D107">C76-B76</f>
        <v>3163</v>
      </c>
      <c r="E76" s="16">
        <f aca="true" t="shared" si="7" ref="E76:E107">ABS(D76/B76*100)</f>
        <v>79.35273457099849</v>
      </c>
      <c r="F76" s="19"/>
    </row>
    <row r="77" spans="1:6" s="32" customFormat="1" ht="26.25" customHeight="1">
      <c r="A77" s="22" t="s">
        <v>78</v>
      </c>
      <c r="B77" s="23">
        <v>-3986</v>
      </c>
      <c r="C77" s="23">
        <v>-823</v>
      </c>
      <c r="D77" s="24">
        <f t="shared" si="6"/>
        <v>3163</v>
      </c>
      <c r="E77" s="23">
        <f t="shared" si="7"/>
        <v>79.35273457099849</v>
      </c>
      <c r="F77" s="25"/>
    </row>
    <row r="78" spans="1:6" s="17" customFormat="1" ht="26.25" customHeight="1">
      <c r="A78" s="20" t="s">
        <v>13</v>
      </c>
      <c r="B78" s="16">
        <f>SUM(B79)</f>
        <v>-1117</v>
      </c>
      <c r="C78" s="16">
        <f>SUM(C79)</f>
        <v>2481</v>
      </c>
      <c r="D78" s="16">
        <f t="shared" si="6"/>
        <v>3598</v>
      </c>
      <c r="E78" s="16">
        <f t="shared" si="7"/>
        <v>322.1128021486124</v>
      </c>
      <c r="F78" s="16"/>
    </row>
    <row r="79" spans="1:6" ht="26.25" customHeight="1">
      <c r="A79" s="22" t="s">
        <v>79</v>
      </c>
      <c r="B79" s="23">
        <v>-1117</v>
      </c>
      <c r="C79" s="23">
        <v>2481</v>
      </c>
      <c r="D79" s="24">
        <f t="shared" si="6"/>
        <v>3598</v>
      </c>
      <c r="E79" s="23">
        <f t="shared" si="7"/>
        <v>322.1128021486124</v>
      </c>
      <c r="F79" s="24"/>
    </row>
    <row r="80" spans="1:6" s="17" customFormat="1" ht="26.25" customHeight="1">
      <c r="A80" s="20" t="s">
        <v>20</v>
      </c>
      <c r="B80" s="16">
        <f>SUM(B81)</f>
        <v>300</v>
      </c>
      <c r="C80" s="16">
        <f>SUM(C81)</f>
        <v>1442</v>
      </c>
      <c r="D80" s="16">
        <f t="shared" si="6"/>
        <v>1142</v>
      </c>
      <c r="E80" s="16">
        <f t="shared" si="7"/>
        <v>380.6666666666667</v>
      </c>
      <c r="F80" s="19"/>
    </row>
    <row r="81" spans="1:6" ht="26.25" customHeight="1">
      <c r="A81" s="22" t="s">
        <v>80</v>
      </c>
      <c r="B81" s="23">
        <v>300</v>
      </c>
      <c r="C81" s="23">
        <v>1442</v>
      </c>
      <c r="D81" s="24">
        <f t="shared" si="6"/>
        <v>1142</v>
      </c>
      <c r="E81" s="23">
        <f t="shared" si="7"/>
        <v>380.6666666666667</v>
      </c>
      <c r="F81" s="25"/>
    </row>
    <row r="82" spans="1:6" s="17" customFormat="1" ht="26.25" customHeight="1">
      <c r="A82" s="20" t="s">
        <v>21</v>
      </c>
      <c r="B82" s="16">
        <f>SUM(B83)</f>
        <v>-13</v>
      </c>
      <c r="C82" s="16">
        <f>SUM(C83)</f>
        <v>-8</v>
      </c>
      <c r="D82" s="16">
        <f t="shared" si="6"/>
        <v>5</v>
      </c>
      <c r="E82" s="16">
        <f t="shared" si="7"/>
        <v>38.46153846153847</v>
      </c>
      <c r="F82" s="19"/>
    </row>
    <row r="83" spans="1:6" ht="26.25" customHeight="1">
      <c r="A83" s="22" t="s">
        <v>81</v>
      </c>
      <c r="B83" s="23">
        <v>-13</v>
      </c>
      <c r="C83" s="23">
        <v>-8</v>
      </c>
      <c r="D83" s="24">
        <f t="shared" si="6"/>
        <v>5</v>
      </c>
      <c r="E83" s="23">
        <f t="shared" si="7"/>
        <v>38.46153846153847</v>
      </c>
      <c r="F83" s="25"/>
    </row>
    <row r="84" spans="1:6" ht="26.25" customHeight="1">
      <c r="A84" s="20" t="s">
        <v>22</v>
      </c>
      <c r="B84" s="16">
        <f>SUM(B85:B85)</f>
        <v>-201</v>
      </c>
      <c r="C84" s="16">
        <f>SUM(C85:C85)</f>
        <v>-97</v>
      </c>
      <c r="D84" s="16">
        <f t="shared" si="6"/>
        <v>104</v>
      </c>
      <c r="E84" s="21">
        <f t="shared" si="7"/>
        <v>51.741293532338304</v>
      </c>
      <c r="F84" s="16"/>
    </row>
    <row r="85" spans="1:6" s="17" customFormat="1" ht="26.25" customHeight="1">
      <c r="A85" s="22" t="s">
        <v>82</v>
      </c>
      <c r="B85" s="23">
        <v>-201</v>
      </c>
      <c r="C85" s="23">
        <v>-97</v>
      </c>
      <c r="D85" s="24">
        <f t="shared" si="6"/>
        <v>104</v>
      </c>
      <c r="E85" s="23">
        <f t="shared" si="7"/>
        <v>51.741293532338304</v>
      </c>
      <c r="F85" s="25"/>
    </row>
    <row r="86" spans="1:6" ht="26.25" customHeight="1">
      <c r="A86" s="20" t="s">
        <v>23</v>
      </c>
      <c r="B86" s="16">
        <f>SUM(B87:B88)</f>
        <v>106</v>
      </c>
      <c r="C86" s="16">
        <f>SUM(C87:C88)</f>
        <v>367</v>
      </c>
      <c r="D86" s="16">
        <f t="shared" si="6"/>
        <v>261</v>
      </c>
      <c r="E86" s="21">
        <f t="shared" si="7"/>
        <v>246.22641509433961</v>
      </c>
      <c r="F86" s="16"/>
    </row>
    <row r="87" spans="1:6" s="17" customFormat="1" ht="26.25" customHeight="1">
      <c r="A87" s="22" t="s">
        <v>83</v>
      </c>
      <c r="B87" s="23">
        <v>80</v>
      </c>
      <c r="C87" s="23">
        <v>275</v>
      </c>
      <c r="D87" s="24">
        <f t="shared" si="6"/>
        <v>195</v>
      </c>
      <c r="E87" s="23">
        <f t="shared" si="7"/>
        <v>243.75</v>
      </c>
      <c r="F87" s="24"/>
    </row>
    <row r="88" spans="1:6" s="17" customFormat="1" ht="26.25" customHeight="1">
      <c r="A88" s="22" t="s">
        <v>84</v>
      </c>
      <c r="B88" s="23">
        <v>26</v>
      </c>
      <c r="C88" s="23">
        <v>92</v>
      </c>
      <c r="D88" s="24">
        <f t="shared" si="6"/>
        <v>66</v>
      </c>
      <c r="E88" s="23">
        <f t="shared" si="7"/>
        <v>253.84615384615384</v>
      </c>
      <c r="F88" s="24"/>
    </row>
    <row r="89" spans="1:6" s="17" customFormat="1" ht="26.25" customHeight="1">
      <c r="A89" s="20" t="s">
        <v>85</v>
      </c>
      <c r="B89" s="16">
        <f>SUM(B90)</f>
        <v>2579</v>
      </c>
      <c r="C89" s="16">
        <f>SUM(C90)</f>
        <v>2729</v>
      </c>
      <c r="D89" s="16">
        <f t="shared" si="6"/>
        <v>150</v>
      </c>
      <c r="E89" s="16">
        <f t="shared" si="7"/>
        <v>5.816207832493214</v>
      </c>
      <c r="F89" s="16"/>
    </row>
    <row r="90" spans="1:6" s="17" customFormat="1" ht="26.25" customHeight="1">
      <c r="A90" s="22" t="s">
        <v>86</v>
      </c>
      <c r="B90" s="23">
        <v>2579</v>
      </c>
      <c r="C90" s="23">
        <v>2729</v>
      </c>
      <c r="D90" s="24">
        <f t="shared" si="6"/>
        <v>150</v>
      </c>
      <c r="E90" s="23">
        <f t="shared" si="7"/>
        <v>5.816207832493214</v>
      </c>
      <c r="F90" s="24"/>
    </row>
    <row r="91" spans="1:6" s="17" customFormat="1" ht="26.25" customHeight="1">
      <c r="A91" s="18" t="s">
        <v>24</v>
      </c>
      <c r="B91" s="16">
        <f>SUM(B92)</f>
        <v>-3780</v>
      </c>
      <c r="C91" s="16">
        <f>SUM(C92)</f>
        <v>1062</v>
      </c>
      <c r="D91" s="16">
        <f t="shared" si="6"/>
        <v>4842</v>
      </c>
      <c r="E91" s="16">
        <f t="shared" si="7"/>
        <v>128.09523809523807</v>
      </c>
      <c r="F91" s="16"/>
    </row>
    <row r="92" spans="1:6" s="17" customFormat="1" ht="26.25" customHeight="1">
      <c r="A92" s="20" t="s">
        <v>4</v>
      </c>
      <c r="B92" s="16">
        <f>SUM(B93)</f>
        <v>-3780</v>
      </c>
      <c r="C92" s="16">
        <f>SUM(C93)</f>
        <v>1062</v>
      </c>
      <c r="D92" s="16">
        <f t="shared" si="6"/>
        <v>4842</v>
      </c>
      <c r="E92" s="16">
        <f t="shared" si="7"/>
        <v>128.09523809523807</v>
      </c>
      <c r="F92" s="16"/>
    </row>
    <row r="93" spans="1:6" s="17" customFormat="1" ht="26.25" customHeight="1">
      <c r="A93" s="22" t="s">
        <v>87</v>
      </c>
      <c r="B93" s="23">
        <v>-3780</v>
      </c>
      <c r="C93" s="23">
        <v>1062</v>
      </c>
      <c r="D93" s="24">
        <f t="shared" si="6"/>
        <v>4842</v>
      </c>
      <c r="E93" s="23">
        <f t="shared" si="7"/>
        <v>128.09523809523807</v>
      </c>
      <c r="F93" s="24"/>
    </row>
    <row r="94" spans="1:6" s="34" customFormat="1" ht="15.75" customHeight="1">
      <c r="A94" s="33" t="s">
        <v>88</v>
      </c>
      <c r="B94" s="33"/>
      <c r="C94" s="33"/>
      <c r="D94" s="33"/>
      <c r="E94" s="33"/>
      <c r="F94" s="33"/>
    </row>
    <row r="95" spans="1:6" s="35" customFormat="1" ht="16.5" customHeight="1">
      <c r="A95" s="33" t="s">
        <v>89</v>
      </c>
      <c r="B95" s="33"/>
      <c r="C95" s="33"/>
      <c r="D95" s="33"/>
      <c r="E95" s="33"/>
      <c r="F95" s="33"/>
    </row>
    <row r="96" spans="1:6" ht="15.75" customHeight="1">
      <c r="A96" s="36" t="s">
        <v>90</v>
      </c>
      <c r="B96" s="36"/>
      <c r="C96" s="36"/>
      <c r="D96" s="36"/>
      <c r="E96" s="36"/>
      <c r="F96" s="36"/>
    </row>
  </sheetData>
  <mergeCells count="9">
    <mergeCell ref="E3:E4"/>
    <mergeCell ref="F3:F4"/>
    <mergeCell ref="A95:F95"/>
    <mergeCell ref="A1:F1"/>
    <mergeCell ref="A94:F94"/>
    <mergeCell ref="A3:A4"/>
    <mergeCell ref="B3:B4"/>
    <mergeCell ref="C3:C4"/>
    <mergeCell ref="D3:D4"/>
  </mergeCells>
  <printOptions horizontalCentered="1"/>
  <pageMargins left="0.7086614173228347" right="0.7086614173228347" top="0.7874015748031497" bottom="0.5905511811023623" header="0.5905511811023623" footer="0.31496062992125984"/>
  <pageSetup firstPageNumber="16" useFirstPageNumber="1" horizontalDpi="600" verticalDpi="600" orientation="landscape" paperSize="9" scale="80" r:id="rId1"/>
  <headerFooter alignWithMargins="0">
    <oddHeader>&amp;L&amp;"標楷體,標準"&amp;20附表&amp;"Times New Roman,標準"6</oddHeader>
    <oddFooter>&amp;C&amp;"Times New Roman,標準"&amp;14&amp;P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2013-10-14T02:55:27Z</dcterms:created>
  <dcterms:modified xsi:type="dcterms:W3CDTF">2013-10-14T02:55:38Z</dcterms:modified>
  <cp:category/>
  <cp:version/>
  <cp:contentType/>
  <cp:contentStatus/>
</cp:coreProperties>
</file>