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8535" activeTab="0"/>
  </bookViews>
  <sheets>
    <sheet name="表6非營業餘絀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'表6非營業餘絀'!$A$1:$G$96</definedName>
    <definedName name="Print_Area_MI">#REF!</definedName>
    <definedName name="_xlnm.Print_Titles" localSheetId="0">'表6非營業餘絀'!$1:$4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<sst xmlns="http://schemas.openxmlformats.org/spreadsheetml/2006/main" count="95" uniqueCount="71">
  <si>
    <t>單位：百萬元</t>
  </si>
  <si>
    <t>101年度營業基金以外之其他特種基金截至101年6月底實際餘絀情形</t>
  </si>
  <si>
    <r>
      <t>主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基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名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稱</t>
    </r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</si>
  <si>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</si>
  <si>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t>累  計  餘  絀</t>
  </si>
  <si>
    <r>
      <t>分配預算數</t>
    </r>
    <r>
      <rPr>
        <sz val="12"/>
        <color indexed="8"/>
        <rFont val="細明體"/>
        <family val="3"/>
      </rPr>
      <t xml:space="preserve">
</t>
    </r>
    <r>
      <rPr>
        <sz val="12"/>
        <color indexed="8"/>
        <rFont val="Times New Roman"/>
        <family val="1"/>
      </rPr>
      <t>(2)</t>
    </r>
  </si>
  <si>
    <r>
      <t>實際餘絀數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</si>
  <si>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</si>
  <si>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</si>
  <si>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>達成率％</t>
    </r>
    <r>
      <rPr>
        <sz val="12"/>
        <color indexed="8"/>
        <rFont val="Times New Roman"/>
        <family val="1"/>
      </rPr>
      <t xml:space="preserve">
(6)=(3)/(1)</t>
    </r>
  </si>
  <si>
    <t>非營業特種基金合計</t>
  </si>
  <si>
    <t>　1.行政院國家發展基金</t>
  </si>
  <si>
    <t>　2.營建建設基金</t>
  </si>
  <si>
    <r>
      <t>　3.國民年金保險基金</t>
    </r>
    <r>
      <rPr>
        <sz val="10"/>
        <color indexed="8"/>
        <rFont val="標楷體"/>
        <family val="4"/>
      </rPr>
      <t>（</t>
    </r>
    <r>
      <rPr>
        <sz val="10"/>
        <rFont val="標楷體"/>
        <family val="4"/>
      </rPr>
      <t>註1）</t>
    </r>
  </si>
  <si>
    <t xml:space="preserve">  4.中央都市更新基金</t>
  </si>
  <si>
    <t>反餘為絀</t>
  </si>
  <si>
    <t>　5.國軍生產及服務作業基金</t>
  </si>
  <si>
    <t>　6.國軍老舊眷村改建基金</t>
  </si>
  <si>
    <t>　7.地方建設基金</t>
  </si>
  <si>
    <t>　8.國有財產開發基金</t>
  </si>
  <si>
    <r>
      <t>　9.國立大學校院校務基金</t>
    </r>
    <r>
      <rPr>
        <sz val="12"/>
        <color indexed="8"/>
        <rFont val="標楷體"/>
        <family val="4"/>
      </rPr>
      <t>(53單位彙總數)</t>
    </r>
  </si>
  <si>
    <t>　10.國立臺灣大學附設醫院作業基金</t>
  </si>
  <si>
    <t>　11.國立成功大學附設醫院作業基金</t>
  </si>
  <si>
    <t>　12.國立陽明大學附設醫院作業基金</t>
  </si>
  <si>
    <t>　13.國立社教機構作業基金</t>
  </si>
  <si>
    <t>　14.國立高級中等學校校務基金</t>
  </si>
  <si>
    <t>　15.法務部矯正機關作業基金</t>
  </si>
  <si>
    <t>轉絀為餘</t>
  </si>
  <si>
    <t>　16.經濟作業基金</t>
  </si>
  <si>
    <t>　17.水資源作業基金</t>
  </si>
  <si>
    <t>　18.交通作業基金</t>
  </si>
  <si>
    <t>　19.國軍退除役官兵安置基金</t>
  </si>
  <si>
    <t>　20.榮民醫療作業基金</t>
  </si>
  <si>
    <t>　21.科學工業園區管理局作業基金</t>
  </si>
  <si>
    <t>　22.農業作業基金</t>
  </si>
  <si>
    <t>　23.醫療藥品基金</t>
  </si>
  <si>
    <t>　24.管制藥品製藥工廠作業基金</t>
  </si>
  <si>
    <t>　25.全民健康保險基金</t>
  </si>
  <si>
    <t>　26.故宮文物藝術發展基金</t>
  </si>
  <si>
    <t>　27.原住民族綜合發展基金</t>
  </si>
  <si>
    <t>考試院考選部主管</t>
  </si>
  <si>
    <t>　28.考選業務基金</t>
  </si>
  <si>
    <t>　1.中央政府債務基金</t>
  </si>
  <si>
    <t>　1.行政院國家科學技術發展基金</t>
  </si>
  <si>
    <t>　2.離島建設基金</t>
  </si>
  <si>
    <t>　3.行政院公營事業民營化基金</t>
  </si>
  <si>
    <t>　4.花東地區永續發展基金</t>
  </si>
  <si>
    <t>　5.社會福利基金</t>
  </si>
  <si>
    <t>　6.外籍配偶照顧輔導基金</t>
  </si>
  <si>
    <t>　7.研發替代役基金</t>
  </si>
  <si>
    <t>　8.警察消防海巡移民空勤人員及協勤民
    力安全基金</t>
  </si>
  <si>
    <t>　9.學產基金</t>
  </si>
  <si>
    <t>　10.經濟特別收入基金</t>
  </si>
  <si>
    <t>　11.核能發電後端營運基金</t>
  </si>
  <si>
    <t xml:space="preserve">  12.地方產業發展基金</t>
  </si>
  <si>
    <t>　13.航港建設基金</t>
  </si>
  <si>
    <t>　14.核子事故緊急應變基金</t>
  </si>
  <si>
    <t>　15.農業特別收入基金</t>
  </si>
  <si>
    <t>　16.就業安定基金</t>
  </si>
  <si>
    <t>　17.健康照護基金</t>
  </si>
  <si>
    <t>　18.環境保護基金</t>
  </si>
  <si>
    <t>　19.中華發展基金</t>
  </si>
  <si>
    <t>　20.金融監督管理基金</t>
  </si>
  <si>
    <t>　21.通訊傳播監督管理基金</t>
  </si>
  <si>
    <t>　22.有線廣播電視事業發展基金</t>
  </si>
  <si>
    <t>體育委員會主管</t>
  </si>
  <si>
    <t>　23.運動發展基金</t>
  </si>
  <si>
    <t>　1.國軍營舍及設施改建基金</t>
  </si>
  <si>
    <t>註：1.國民年金保險基金依國民年金法等規定，以收支結餘（短絀）悉數分別列入提存（收回）責任準備及提存（收回）安全準備，故無列數。</t>
  </si>
  <si>
    <t xml:space="preserve">    2.本表數據係以新臺幣百萬元為單位及經四捨五入處理後列計，若有數據但未達百萬元者，則以”-“符號表示；另百分比欄位係以採計至元為單位核算，未達1％者，則以"0"表示。
     　</t>
  </si>
  <si>
    <r>
      <t xml:space="preserve">    3.101</t>
    </r>
    <r>
      <rPr>
        <sz val="12"/>
        <color indexed="8"/>
        <rFont val="標楷體"/>
        <family val="4"/>
      </rPr>
      <t>年度附屬單位預算尚未完成法定程序，本表相關預算數據暫以行政院預算案數據表達。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</si>
</sst>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[$-404]AM/PM\ hh:mm:ss"/>
    <numFmt numFmtId="199" formatCode="m&quot;月&quot;d&quot;日&quot;"/>
    <numFmt numFmtId="200" formatCode="_-* #,##0.0\ \ \ \ _-;\-* #,##0.0_-;_-* &quot;&quot;\ \ \ \ _-;_-@_-"/>
  </numFmts>
  <fonts count="28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新細明體"/>
      <family val="1"/>
    </font>
    <font>
      <sz val="19"/>
      <name val="標楷體"/>
      <family val="4"/>
    </font>
    <font>
      <sz val="11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4"/>
      <color indexed="8"/>
      <name val="標楷體"/>
      <family val="4"/>
    </font>
    <font>
      <sz val="9"/>
      <name val="細明體"/>
      <family val="3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0" fillId="0" borderId="0" xfId="20" applyFont="1" applyBorder="1" applyAlignment="1">
      <alignment horizontal="center" vertical="top"/>
      <protection/>
    </xf>
    <xf numFmtId="0" fontId="10" fillId="0" borderId="0" xfId="20" applyFont="1" applyBorder="1" applyAlignment="1">
      <alignment horizontal="center" vertical="top"/>
      <protection/>
    </xf>
    <xf numFmtId="0" fontId="10" fillId="0" borderId="0" xfId="20" applyFont="1" applyBorder="1" applyAlignment="1">
      <alignment horizontal="center" vertical="top"/>
      <protection/>
    </xf>
    <xf numFmtId="0" fontId="12" fillId="0" borderId="0" xfId="20" applyFont="1">
      <alignment vertical="top"/>
      <protection/>
    </xf>
    <xf numFmtId="0" fontId="12" fillId="0" borderId="0" xfId="20" applyFont="1" applyFill="1">
      <alignment vertical="top"/>
      <protection/>
    </xf>
    <xf numFmtId="0" fontId="12" fillId="0" borderId="0" xfId="20" applyFont="1" applyAlignment="1">
      <alignment horizontal="right" vertical="top"/>
      <protection/>
    </xf>
    <xf numFmtId="0" fontId="13" fillId="0" borderId="0" xfId="20" applyFont="1" applyFill="1" applyBorder="1" applyAlignment="1">
      <alignment horizontal="right"/>
      <protection/>
    </xf>
    <xf numFmtId="0" fontId="15" fillId="0" borderId="2" xfId="20" applyFont="1" applyBorder="1" applyAlignment="1">
      <alignment horizontal="center" vertical="center"/>
      <protection/>
    </xf>
    <xf numFmtId="0" fontId="15" fillId="0" borderId="1" xfId="20" applyFont="1" applyBorder="1" applyAlignment="1">
      <alignment horizontal="center" vertical="center" wrapText="1"/>
      <protection/>
    </xf>
    <xf numFmtId="0" fontId="16" fillId="0" borderId="0" xfId="20" applyFont="1">
      <alignment vertical="top"/>
      <protection/>
    </xf>
    <xf numFmtId="0" fontId="15" fillId="0" borderId="3" xfId="20" applyFont="1" applyBorder="1" applyAlignment="1">
      <alignment horizontal="center" vertical="center"/>
      <protection/>
    </xf>
    <xf numFmtId="0" fontId="14" fillId="0" borderId="1" xfId="20" applyFont="1" applyBorder="1" applyAlignment="1">
      <alignment horizontal="center" vertical="center" wrapText="1"/>
      <protection/>
    </xf>
    <xf numFmtId="49" fontId="13" fillId="0" borderId="3" xfId="20" applyNumberFormat="1" applyFont="1" applyFill="1" applyBorder="1" applyAlignment="1">
      <alignment horizontal="center" vertical="center" wrapText="1"/>
      <protection/>
    </xf>
    <xf numFmtId="49" fontId="13" fillId="0" borderId="3" xfId="20" applyNumberFormat="1" applyFont="1" applyBorder="1" applyAlignment="1">
      <alignment horizontal="center" vertical="center" wrapText="1"/>
      <protection/>
    </xf>
    <xf numFmtId="0" fontId="18" fillId="0" borderId="1" xfId="19" applyFont="1" applyBorder="1" applyAlignment="1" applyProtection="1">
      <alignment horizontal="left" vertical="center" wrapText="1"/>
      <protection/>
    </xf>
    <xf numFmtId="178" fontId="20" fillId="0" borderId="1" xfId="19" applyNumberFormat="1" applyFont="1" applyFill="1" applyBorder="1" applyAlignment="1" applyProtection="1">
      <alignment horizontal="right" vertical="center"/>
      <protection/>
    </xf>
    <xf numFmtId="0" fontId="21" fillId="0" borderId="0" xfId="20" applyFont="1">
      <alignment vertical="top"/>
      <protection/>
    </xf>
    <xf numFmtId="194" fontId="21" fillId="0" borderId="0" xfId="20" applyNumberFormat="1" applyFont="1">
      <alignment vertical="top"/>
      <protection/>
    </xf>
    <xf numFmtId="0" fontId="18" fillId="0" borderId="1" xfId="19" applyFont="1" applyBorder="1" applyAlignment="1" applyProtection="1">
      <alignment vertical="center" wrapText="1"/>
      <protection/>
    </xf>
    <xf numFmtId="0" fontId="18" fillId="0" borderId="1" xfId="19" applyFont="1" applyBorder="1" applyAlignment="1" applyProtection="1">
      <alignment horizontal="left" vertical="center" wrapText="1" indent="1"/>
      <protection/>
    </xf>
    <xf numFmtId="178" fontId="20" fillId="0" borderId="1" xfId="19" applyNumberFormat="1" applyFont="1" applyBorder="1" applyAlignment="1" applyProtection="1">
      <alignment horizontal="right" vertical="center"/>
      <protection/>
    </xf>
    <xf numFmtId="0" fontId="15" fillId="0" borderId="1" xfId="19" applyFont="1" applyBorder="1" applyAlignment="1" applyProtection="1">
      <alignment horizontal="left" vertical="center" wrapText="1" indent="1"/>
      <protection/>
    </xf>
    <xf numFmtId="178" fontId="14" fillId="0" borderId="1" xfId="19" applyNumberFormat="1" applyFont="1" applyBorder="1" applyAlignment="1" applyProtection="1">
      <alignment horizontal="right" vertical="center"/>
      <protection/>
    </xf>
    <xf numFmtId="178" fontId="14" fillId="0" borderId="1" xfId="19" applyNumberFormat="1" applyFont="1" applyFill="1" applyBorder="1" applyAlignment="1" applyProtection="1">
      <alignment horizontal="right" vertical="center"/>
      <protection/>
    </xf>
    <xf numFmtId="178" fontId="22" fillId="0" borderId="1" xfId="19" applyNumberFormat="1" applyFont="1" applyBorder="1" applyAlignment="1" applyProtection="1">
      <alignment horizontal="right" vertical="center"/>
      <protection/>
    </xf>
    <xf numFmtId="182" fontId="14" fillId="0" borderId="1" xfId="19" applyNumberFormat="1" applyFont="1" applyBorder="1" applyAlignment="1" applyProtection="1">
      <alignment horizontal="right" vertical="center"/>
      <protection/>
    </xf>
    <xf numFmtId="182" fontId="14" fillId="0" borderId="1" xfId="19" applyNumberFormat="1" applyFont="1" applyFill="1" applyBorder="1" applyAlignment="1" applyProtection="1">
      <alignment horizontal="right" vertical="center"/>
      <protection/>
    </xf>
    <xf numFmtId="178" fontId="15" fillId="0" borderId="1" xfId="19" applyNumberFormat="1" applyFont="1" applyFill="1" applyBorder="1" applyAlignment="1" applyProtection="1">
      <alignment horizontal="right" vertical="center"/>
      <protection/>
    </xf>
    <xf numFmtId="179" fontId="14" fillId="0" borderId="1" xfId="19" applyNumberFormat="1" applyFont="1" applyFill="1" applyBorder="1" applyAlignment="1" applyProtection="1">
      <alignment horizontal="right" vertical="center"/>
      <protection/>
    </xf>
    <xf numFmtId="178" fontId="21" fillId="3" borderId="0" xfId="20" applyNumberFormat="1" applyFont="1" applyFill="1">
      <alignment vertical="top"/>
      <protection/>
    </xf>
    <xf numFmtId="0" fontId="26" fillId="0" borderId="0" xfId="20" applyFont="1">
      <alignment vertical="top"/>
      <protection/>
    </xf>
    <xf numFmtId="0" fontId="27" fillId="0" borderId="0" xfId="20" applyFont="1">
      <alignment vertical="top"/>
      <protection/>
    </xf>
    <xf numFmtId="178" fontId="18" fillId="0" borderId="1" xfId="19" applyNumberFormat="1" applyFont="1" applyFill="1" applyBorder="1" applyAlignment="1" applyProtection="1">
      <alignment horizontal="right" vertical="center"/>
      <protection/>
    </xf>
    <xf numFmtId="0" fontId="12" fillId="0" borderId="0" xfId="20" applyFont="1" applyAlignment="1">
      <alignment vertical="center"/>
      <protection/>
    </xf>
    <xf numFmtId="179" fontId="20" fillId="0" borderId="1" xfId="19" applyNumberFormat="1" applyFont="1" applyFill="1" applyBorder="1" applyAlignment="1" applyProtection="1">
      <alignment horizontal="right" vertical="center"/>
      <protection/>
    </xf>
    <xf numFmtId="0" fontId="25" fillId="0" borderId="0" xfId="19" applyFont="1" applyFill="1" applyBorder="1" applyAlignment="1" applyProtection="1">
      <alignment vertical="top" wrapText="1"/>
      <protection/>
    </xf>
    <xf numFmtId="0" fontId="12" fillId="0" borderId="0" xfId="20" applyFont="1" applyBorder="1" applyAlignment="1">
      <alignment/>
      <protection/>
    </xf>
    <xf numFmtId="0" fontId="12" fillId="0" borderId="0" xfId="20" applyFont="1" applyAlignment="1">
      <alignment/>
      <protection/>
    </xf>
    <xf numFmtId="0" fontId="12" fillId="0" borderId="0" xfId="20" applyFont="1" applyFill="1" applyAlignment="1">
      <alignment horizontal="right" vertical="top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101年第1季(非營業101.03--附表101.04.27OK)" xfId="19"/>
    <cellStyle name="一般_九十三第二季--附表(附屬單位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2283;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Documents%20and%20Settings\Q106\Local%20Settings\Temporary%20Internet%20Files\Content.IE5\8P6B5C4A\96&#24180;&#24230;&#31532;1&#23395;--&#26376;&#22577;(&#38750;&#29151;&#26989;&#22522;&#373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4國損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餘絀-元(原稿)"/>
      <sheetName val="餘絀-元(原稿公式chek)"/>
      <sheetName val="餘絀-百萬元(公式check)"/>
      <sheetName val="餘絀-百萬元(月報上呈版)"/>
      <sheetName val="資產-元(原稿)"/>
      <sheetName val="資產-元(原稿公式chek)"/>
      <sheetName val="資產-百萬(公式check)"/>
      <sheetName val="資產-百萬 (月報上呈版)"/>
    </sheetNames>
    <sheetDataSet>
      <sheetData sheetId="0">
        <row r="5">
          <cell r="A5" t="str">
            <v>作業基金</v>
          </cell>
        </row>
        <row r="6">
          <cell r="A6" t="str">
            <v>行政院主管</v>
          </cell>
        </row>
        <row r="8">
          <cell r="A8" t="str">
            <v>內政部主管</v>
          </cell>
        </row>
        <row r="10">
          <cell r="A10" t="str">
            <v>國防部主管</v>
          </cell>
        </row>
        <row r="14">
          <cell r="A14" t="str">
            <v>財政部主管</v>
          </cell>
        </row>
        <row r="16">
          <cell r="A16" t="str">
            <v>教育部主管</v>
          </cell>
        </row>
        <row r="75">
          <cell r="A75" t="str">
            <v>法務部主管</v>
          </cell>
        </row>
        <row r="77">
          <cell r="A77" t="str">
            <v>經濟部主管</v>
          </cell>
        </row>
        <row r="80">
          <cell r="A80" t="str">
            <v>交通部主管</v>
          </cell>
        </row>
        <row r="82">
          <cell r="A82" t="str">
            <v>國軍退除役官兵輔導委員會主管</v>
          </cell>
        </row>
        <row r="85">
          <cell r="A85" t="str">
            <v>國家科學委員會主管</v>
          </cell>
        </row>
        <row r="87">
          <cell r="A87" t="str">
            <v>農業委員會主管</v>
          </cell>
        </row>
        <row r="89">
          <cell r="A89" t="str">
            <v>衛生署主管</v>
          </cell>
        </row>
        <row r="94">
          <cell r="A94" t="str">
            <v>國立故宮博物院主管</v>
          </cell>
        </row>
        <row r="96">
          <cell r="A96" t="str">
            <v>原住民族委員會主管</v>
          </cell>
        </row>
        <row r="98">
          <cell r="A98" t="str">
            <v>債務基金</v>
          </cell>
        </row>
        <row r="99">
          <cell r="A99" t="str">
            <v>財政部主管</v>
          </cell>
        </row>
        <row r="101">
          <cell r="A101" t="str">
            <v>特別收入基金</v>
          </cell>
        </row>
        <row r="102">
          <cell r="A102" t="str">
            <v>行政院主管</v>
          </cell>
        </row>
        <row r="106">
          <cell r="A106" t="str">
            <v>內政部主管</v>
          </cell>
        </row>
        <row r="109">
          <cell r="A109" t="str">
            <v>教育部主管</v>
          </cell>
        </row>
        <row r="111">
          <cell r="A111" t="str">
            <v>經濟部主管</v>
          </cell>
        </row>
        <row r="114">
          <cell r="A114" t="str">
            <v>交通部主管</v>
          </cell>
        </row>
        <row r="116">
          <cell r="A116" t="str">
            <v>原子能委員會主管</v>
          </cell>
        </row>
        <row r="118">
          <cell r="A118" t="str">
            <v>農業委員會主管</v>
          </cell>
        </row>
        <row r="120">
          <cell r="A120" t="str">
            <v>勞工委員會主管</v>
          </cell>
        </row>
        <row r="122">
          <cell r="A122" t="str">
            <v>衛生署主管</v>
          </cell>
        </row>
        <row r="124">
          <cell r="A124" t="str">
            <v>環境保護署主管</v>
          </cell>
        </row>
        <row r="126">
          <cell r="A126" t="str">
            <v>大陸委員會主管</v>
          </cell>
        </row>
        <row r="130">
          <cell r="A130" t="str">
            <v>金融監督管理委員會主管</v>
          </cell>
        </row>
        <row r="133">
          <cell r="A133" t="str">
            <v>國家通訊傳播委員會主管</v>
          </cell>
        </row>
        <row r="135">
          <cell r="A135" t="str">
            <v>資本計畫基金</v>
          </cell>
        </row>
        <row r="136">
          <cell r="A136" t="str">
            <v>國防部主管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96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6.5"/>
  <cols>
    <col min="1" max="1" width="60.625" style="4" customWidth="1"/>
    <col min="2" max="2" width="19.125" style="4" customWidth="1"/>
    <col min="3" max="3" width="19.125" style="5" customWidth="1"/>
    <col min="4" max="4" width="19.125" style="4" customWidth="1"/>
    <col min="5" max="5" width="19.125" style="5" customWidth="1"/>
    <col min="6" max="6" width="19.125" style="6" customWidth="1"/>
    <col min="7" max="7" width="19.125" style="39" customWidth="1"/>
    <col min="8" max="16384" width="5.875" style="4" customWidth="1"/>
  </cols>
  <sheetData>
    <row r="1" spans="1:7" ht="27.75" customHeight="1">
      <c r="A1" s="1" t="s">
        <v>1</v>
      </c>
      <c r="B1" s="2"/>
      <c r="C1" s="2"/>
      <c r="D1" s="2"/>
      <c r="E1" s="2"/>
      <c r="F1" s="2"/>
      <c r="G1" s="3"/>
    </row>
    <row r="2" ht="17.25" customHeight="1">
      <c r="G2" s="7" t="s">
        <v>0</v>
      </c>
    </row>
    <row r="3" spans="1:7" s="10" customFormat="1" ht="30" customHeight="1">
      <c r="A3" s="8" t="s">
        <v>2</v>
      </c>
      <c r="B3" s="9" t="s">
        <v>3</v>
      </c>
      <c r="C3" s="9" t="s">
        <v>4</v>
      </c>
      <c r="D3" s="9"/>
      <c r="E3" s="9"/>
      <c r="F3" s="9"/>
      <c r="G3" s="9"/>
    </row>
    <row r="4" spans="1:7" s="10" customFormat="1" ht="36.75" customHeight="1">
      <c r="A4" s="11"/>
      <c r="B4" s="12"/>
      <c r="C4" s="13" t="s">
        <v>5</v>
      </c>
      <c r="D4" s="14" t="s">
        <v>6</v>
      </c>
      <c r="E4" s="13" t="s">
        <v>7</v>
      </c>
      <c r="F4" s="14" t="s">
        <v>8</v>
      </c>
      <c r="G4" s="13" t="s">
        <v>9</v>
      </c>
    </row>
    <row r="5" spans="1:9" s="17" customFormat="1" ht="27.75" customHeight="1">
      <c r="A5" s="15" t="s">
        <v>10</v>
      </c>
      <c r="B5" s="16">
        <f>B6+B50+B53+B91</f>
        <v>70134</v>
      </c>
      <c r="C5" s="16">
        <f>C6+C50+C53+C91</f>
        <v>30880</v>
      </c>
      <c r="D5" s="16">
        <f>D6+D50+D53+D91</f>
        <v>40677</v>
      </c>
      <c r="E5" s="16">
        <f>E6+E50+E53+E91</f>
        <v>9797</v>
      </c>
      <c r="F5" s="16">
        <f aca="true" t="shared" si="0" ref="F5:F10">ABS(E5/C5*100)</f>
        <v>31.726036269430054</v>
      </c>
      <c r="G5" s="16">
        <f>D5/B5*100</f>
        <v>57.99897339378903</v>
      </c>
      <c r="I5" s="18"/>
    </row>
    <row r="6" spans="1:7" s="17" customFormat="1" ht="22.5" customHeight="1">
      <c r="A6" s="19" t="str">
        <f>'[5]餘絀-元(原稿)'!A5</f>
        <v>作業基金</v>
      </c>
      <c r="B6" s="16">
        <f>B7+B9+B13+B16+B19+B26+B28+B31+B33+B36+B38+B40+B44+B46+B48</f>
        <v>21656</v>
      </c>
      <c r="C6" s="16">
        <f>C7+C9+C13+C16+C19+C26+C28+C31+C33+C36+C38+C40+C44+C46+C48</f>
        <v>16608</v>
      </c>
      <c r="D6" s="16">
        <f>D7+D9+D13+D16+D19+D26+D28+D31+D33+D36+D38+D40+D44+D46+D48</f>
        <v>17966</v>
      </c>
      <c r="E6" s="16">
        <f>E7+E9+E13+E16+E19+E26+E28+E31+E33+E36+E38+E40+E44+E46+E48</f>
        <v>1358</v>
      </c>
      <c r="F6" s="16">
        <f t="shared" si="0"/>
        <v>8.176782273603083</v>
      </c>
      <c r="G6" s="16">
        <f>D6/B6*100</f>
        <v>82.96084226080532</v>
      </c>
    </row>
    <row r="7" spans="1:7" s="17" customFormat="1" ht="22.5" customHeight="1">
      <c r="A7" s="20" t="str">
        <f>'[5]餘絀-元(原稿)'!A6</f>
        <v>行政院主管</v>
      </c>
      <c r="B7" s="21">
        <f>SUM(B8)</f>
        <v>5899</v>
      </c>
      <c r="C7" s="16">
        <f>SUM(C8)</f>
        <v>4861</v>
      </c>
      <c r="D7" s="21">
        <f>SUM(D8)</f>
        <v>4909</v>
      </c>
      <c r="E7" s="16">
        <f>SUM(E8)</f>
        <v>48</v>
      </c>
      <c r="F7" s="16">
        <f t="shared" si="0"/>
        <v>0.9874511417403826</v>
      </c>
      <c r="G7" s="16">
        <f>D7/B7*100</f>
        <v>83.21749449059162</v>
      </c>
    </row>
    <row r="8" spans="1:7" ht="22.5" customHeight="1">
      <c r="A8" s="22" t="s">
        <v>11</v>
      </c>
      <c r="B8" s="23">
        <v>5899</v>
      </c>
      <c r="C8" s="24">
        <v>4861</v>
      </c>
      <c r="D8" s="23">
        <v>4909</v>
      </c>
      <c r="E8" s="24">
        <f>D8-C8</f>
        <v>48</v>
      </c>
      <c r="F8" s="24">
        <f t="shared" si="0"/>
        <v>0.9874511417403826</v>
      </c>
      <c r="G8" s="24">
        <f>D8/B8*100</f>
        <v>83.21749449059162</v>
      </c>
    </row>
    <row r="9" spans="1:7" s="17" customFormat="1" ht="22.5" customHeight="1">
      <c r="A9" s="20" t="str">
        <f>'[5]餘絀-元(原稿)'!A8</f>
        <v>內政部主管</v>
      </c>
      <c r="B9" s="21">
        <f>SUM(B10:B12)</f>
        <v>-9006</v>
      </c>
      <c r="C9" s="16">
        <f>SUM(C10:C12)</f>
        <v>-4278</v>
      </c>
      <c r="D9" s="21">
        <f>SUM(D10:D12)</f>
        <v>-3828</v>
      </c>
      <c r="E9" s="16">
        <f>SUM(E10:E12)</f>
        <v>450</v>
      </c>
      <c r="F9" s="16">
        <f t="shared" si="0"/>
        <v>10.518934081346423</v>
      </c>
      <c r="G9" s="16">
        <v>42</v>
      </c>
    </row>
    <row r="10" spans="1:7" ht="22.5" customHeight="1">
      <c r="A10" s="22" t="s">
        <v>12</v>
      </c>
      <c r="B10" s="23">
        <v>-9019</v>
      </c>
      <c r="C10" s="24">
        <v>-4269</v>
      </c>
      <c r="D10" s="25">
        <v>-3824</v>
      </c>
      <c r="E10" s="24">
        <f>D10-C10</f>
        <v>445</v>
      </c>
      <c r="F10" s="24">
        <f t="shared" si="0"/>
        <v>10.42398688217381</v>
      </c>
      <c r="G10" s="24">
        <f>D10/B10*100</f>
        <v>42.399379088590756</v>
      </c>
    </row>
    <row r="11" spans="1:7" ht="22.5" customHeight="1">
      <c r="A11" s="22" t="s">
        <v>13</v>
      </c>
      <c r="B11" s="26">
        <v>0</v>
      </c>
      <c r="C11" s="27">
        <v>0</v>
      </c>
      <c r="D11" s="26">
        <v>0</v>
      </c>
      <c r="E11" s="24"/>
      <c r="F11" s="24"/>
      <c r="G11" s="24"/>
    </row>
    <row r="12" spans="1:7" ht="22.5" customHeight="1">
      <c r="A12" s="22" t="s">
        <v>14</v>
      </c>
      <c r="B12" s="23">
        <v>13</v>
      </c>
      <c r="C12" s="24">
        <v>-9</v>
      </c>
      <c r="D12" s="24">
        <v>-4</v>
      </c>
      <c r="E12" s="24">
        <v>5</v>
      </c>
      <c r="F12" s="24">
        <f aca="true" t="shared" si="1" ref="F12:F43">ABS(E12/C12*100)</f>
        <v>55.55555555555556</v>
      </c>
      <c r="G12" s="28" t="s">
        <v>15</v>
      </c>
    </row>
    <row r="13" spans="1:7" s="17" customFormat="1" ht="22.5" customHeight="1">
      <c r="A13" s="20" t="str">
        <f>'[5]餘絀-元(原稿)'!A10</f>
        <v>國防部主管</v>
      </c>
      <c r="B13" s="21">
        <f>SUM(B14:B15)</f>
        <v>-2704</v>
      </c>
      <c r="C13" s="16">
        <f>SUM(C14:C15)</f>
        <v>-1676</v>
      </c>
      <c r="D13" s="16">
        <f>SUM(D14:D15)</f>
        <v>-4269</v>
      </c>
      <c r="E13" s="16">
        <f>SUM(E14:E15)</f>
        <v>-2593</v>
      </c>
      <c r="F13" s="16">
        <f t="shared" si="1"/>
        <v>154.71360381861575</v>
      </c>
      <c r="G13" s="16">
        <f>D13/B13*100</f>
        <v>157.87721893491124</v>
      </c>
    </row>
    <row r="14" spans="1:7" ht="21.75" customHeight="1">
      <c r="A14" s="22" t="s">
        <v>16</v>
      </c>
      <c r="B14" s="23">
        <v>2154</v>
      </c>
      <c r="C14" s="24">
        <v>465</v>
      </c>
      <c r="D14" s="23">
        <v>700</v>
      </c>
      <c r="E14" s="24">
        <v>235</v>
      </c>
      <c r="F14" s="24">
        <f t="shared" si="1"/>
        <v>50.53763440860215</v>
      </c>
      <c r="G14" s="24">
        <f>D14/B14*100</f>
        <v>32.49767873723305</v>
      </c>
    </row>
    <row r="15" spans="1:7" ht="21.75" customHeight="1">
      <c r="A15" s="22" t="s">
        <v>17</v>
      </c>
      <c r="B15" s="23">
        <v>-4858</v>
      </c>
      <c r="C15" s="24">
        <v>-2141</v>
      </c>
      <c r="D15" s="23">
        <v>-4969</v>
      </c>
      <c r="E15" s="24">
        <v>-2828</v>
      </c>
      <c r="F15" s="24">
        <f t="shared" si="1"/>
        <v>132.08780943484354</v>
      </c>
      <c r="G15" s="24">
        <f>D15/B15*100</f>
        <v>102.28489090160559</v>
      </c>
    </row>
    <row r="16" spans="1:7" s="17" customFormat="1" ht="22.5" customHeight="1">
      <c r="A16" s="20" t="str">
        <f>'[5]餘絀-元(原稿)'!A14</f>
        <v>財政部主管</v>
      </c>
      <c r="B16" s="21">
        <f>SUM(B17:B18)</f>
        <v>198</v>
      </c>
      <c r="C16" s="16">
        <f>SUM(C17:C18)</f>
        <v>90</v>
      </c>
      <c r="D16" s="21">
        <f>SUM(D17:D18)</f>
        <v>98</v>
      </c>
      <c r="E16" s="16">
        <f>SUM(E17:E18)</f>
        <v>8</v>
      </c>
      <c r="F16" s="16">
        <f t="shared" si="1"/>
        <v>8.88888888888889</v>
      </c>
      <c r="G16" s="16">
        <f>D16/B16*100</f>
        <v>49.494949494949495</v>
      </c>
    </row>
    <row r="17" spans="1:7" ht="22.5" customHeight="1">
      <c r="A17" s="22" t="s">
        <v>18</v>
      </c>
      <c r="B17" s="23">
        <v>159</v>
      </c>
      <c r="C17" s="24">
        <v>76</v>
      </c>
      <c r="D17" s="23">
        <v>79</v>
      </c>
      <c r="E17" s="24">
        <v>3</v>
      </c>
      <c r="F17" s="24">
        <f t="shared" si="1"/>
        <v>3.9473684210526314</v>
      </c>
      <c r="G17" s="24">
        <f>D17/B17*100</f>
        <v>49.685534591194966</v>
      </c>
    </row>
    <row r="18" spans="1:9" ht="22.5" customHeight="1">
      <c r="A18" s="22" t="s">
        <v>19</v>
      </c>
      <c r="B18" s="23">
        <v>39</v>
      </c>
      <c r="C18" s="24">
        <v>14</v>
      </c>
      <c r="D18" s="29">
        <v>19</v>
      </c>
      <c r="E18" s="24">
        <v>5</v>
      </c>
      <c r="F18" s="24">
        <f t="shared" si="1"/>
        <v>35.714285714285715</v>
      </c>
      <c r="G18" s="24">
        <v>50</v>
      </c>
      <c r="H18" s="30"/>
      <c r="I18" s="30"/>
    </row>
    <row r="19" spans="1:7" s="17" customFormat="1" ht="22.5" customHeight="1">
      <c r="A19" s="20" t="str">
        <f>'[5]餘絀-元(原稿)'!A16</f>
        <v>教育部主管</v>
      </c>
      <c r="B19" s="16">
        <f>SUM(B20:B25)</f>
        <v>-6863</v>
      </c>
      <c r="C19" s="16">
        <f>SUM(C20:C25)</f>
        <v>-5039</v>
      </c>
      <c r="D19" s="16">
        <f>SUM(D20:D25)</f>
        <v>-1332</v>
      </c>
      <c r="E19" s="16">
        <f>D19-C19</f>
        <v>3707</v>
      </c>
      <c r="F19" s="16">
        <f t="shared" si="1"/>
        <v>73.56618376662037</v>
      </c>
      <c r="G19" s="16">
        <f>D19/B19*100</f>
        <v>19.40842197289815</v>
      </c>
    </row>
    <row r="20" spans="1:7" s="31" customFormat="1" ht="21.75" customHeight="1">
      <c r="A20" s="22" t="s">
        <v>20</v>
      </c>
      <c r="B20" s="24">
        <v>-5136</v>
      </c>
      <c r="C20" s="24">
        <v>-4232</v>
      </c>
      <c r="D20" s="24">
        <v>-2556</v>
      </c>
      <c r="E20" s="24">
        <v>1676</v>
      </c>
      <c r="F20" s="24">
        <f t="shared" si="1"/>
        <v>39.603024574669185</v>
      </c>
      <c r="G20" s="24">
        <f>D20/B20*100</f>
        <v>49.76635514018692</v>
      </c>
    </row>
    <row r="21" spans="1:7" s="32" customFormat="1" ht="21" customHeight="1">
      <c r="A21" s="22" t="s">
        <v>21</v>
      </c>
      <c r="B21" s="24">
        <v>1883</v>
      </c>
      <c r="C21" s="24">
        <v>886</v>
      </c>
      <c r="D21" s="24">
        <v>1093</v>
      </c>
      <c r="E21" s="24">
        <v>207</v>
      </c>
      <c r="F21" s="24">
        <f t="shared" si="1"/>
        <v>23.363431151241535</v>
      </c>
      <c r="G21" s="24">
        <f>D21/B21*100</f>
        <v>58.045671800318644</v>
      </c>
    </row>
    <row r="22" spans="1:7" s="17" customFormat="1" ht="21" customHeight="1">
      <c r="A22" s="22" t="s">
        <v>22</v>
      </c>
      <c r="B22" s="24">
        <v>106</v>
      </c>
      <c r="C22" s="24">
        <v>78</v>
      </c>
      <c r="D22" s="24">
        <v>265</v>
      </c>
      <c r="E22" s="24">
        <v>187</v>
      </c>
      <c r="F22" s="24">
        <f t="shared" si="1"/>
        <v>239.74358974358972</v>
      </c>
      <c r="G22" s="24">
        <v>249</v>
      </c>
    </row>
    <row r="23" spans="1:7" s="17" customFormat="1" ht="21" customHeight="1">
      <c r="A23" s="22" t="s">
        <v>23</v>
      </c>
      <c r="B23" s="24">
        <v>38</v>
      </c>
      <c r="C23" s="24">
        <v>21</v>
      </c>
      <c r="D23" s="24">
        <v>16</v>
      </c>
      <c r="E23" s="24">
        <v>-5</v>
      </c>
      <c r="F23" s="24">
        <f t="shared" si="1"/>
        <v>23.809523809523807</v>
      </c>
      <c r="G23" s="24">
        <f>D23/B23*100</f>
        <v>42.10526315789473</v>
      </c>
    </row>
    <row r="24" spans="1:7" ht="21" customHeight="1">
      <c r="A24" s="22" t="s">
        <v>24</v>
      </c>
      <c r="B24" s="24">
        <v>-264</v>
      </c>
      <c r="C24" s="24">
        <v>-110</v>
      </c>
      <c r="D24" s="24">
        <v>-49</v>
      </c>
      <c r="E24" s="24">
        <v>61</v>
      </c>
      <c r="F24" s="24">
        <f t="shared" si="1"/>
        <v>55.45454545454545</v>
      </c>
      <c r="G24" s="24">
        <f>D24/B24*100</f>
        <v>18.560606060606062</v>
      </c>
    </row>
    <row r="25" spans="1:7" s="17" customFormat="1" ht="21" customHeight="1">
      <c r="A25" s="22" t="s">
        <v>25</v>
      </c>
      <c r="B25" s="24">
        <v>-3490</v>
      </c>
      <c r="C25" s="24">
        <v>-1682</v>
      </c>
      <c r="D25" s="24">
        <v>-101</v>
      </c>
      <c r="E25" s="24">
        <v>1581</v>
      </c>
      <c r="F25" s="24">
        <f t="shared" si="1"/>
        <v>93.99524375743162</v>
      </c>
      <c r="G25" s="24">
        <f>D25/B25*100</f>
        <v>2.8939828080229226</v>
      </c>
    </row>
    <row r="26" spans="1:7" ht="22.5" customHeight="1">
      <c r="A26" s="20" t="str">
        <f>'[5]餘絀-元(原稿)'!A75</f>
        <v>法務部主管</v>
      </c>
      <c r="B26" s="16">
        <f>SUM(B27)</f>
        <v>-118</v>
      </c>
      <c r="C26" s="16">
        <f>SUM(C27)</f>
        <v>-39</v>
      </c>
      <c r="D26" s="16">
        <f>D27</f>
        <v>-26</v>
      </c>
      <c r="E26" s="16">
        <f>SUM(E27)</f>
        <v>13</v>
      </c>
      <c r="F26" s="16">
        <f t="shared" si="1"/>
        <v>33.33333333333333</v>
      </c>
      <c r="G26" s="16">
        <f>G27</f>
        <v>23</v>
      </c>
    </row>
    <row r="27" spans="1:7" ht="22.5" customHeight="1">
      <c r="A27" s="22" t="s">
        <v>26</v>
      </c>
      <c r="B27" s="24">
        <v>-118</v>
      </c>
      <c r="C27" s="24">
        <v>-39</v>
      </c>
      <c r="D27" s="24">
        <v>-26</v>
      </c>
      <c r="E27" s="24">
        <v>13</v>
      </c>
      <c r="F27" s="24">
        <f t="shared" si="1"/>
        <v>33.33333333333333</v>
      </c>
      <c r="G27" s="24">
        <v>23</v>
      </c>
    </row>
    <row r="28" spans="1:7" s="17" customFormat="1" ht="22.5" customHeight="1">
      <c r="A28" s="20" t="str">
        <f>'[5]餘絀-元(原稿)'!A77</f>
        <v>經濟部主管</v>
      </c>
      <c r="B28" s="16">
        <f>SUM(B29:B30)</f>
        <v>-106</v>
      </c>
      <c r="C28" s="16">
        <f>SUM(C29:C30)</f>
        <v>1237</v>
      </c>
      <c r="D28" s="16">
        <f>SUM(D29:D30)</f>
        <v>4649</v>
      </c>
      <c r="E28" s="16">
        <f>SUM(E29:E30)</f>
        <v>3412</v>
      </c>
      <c r="F28" s="16">
        <f t="shared" si="1"/>
        <v>275.8286176232821</v>
      </c>
      <c r="G28" s="33" t="s">
        <v>27</v>
      </c>
    </row>
    <row r="29" spans="1:7" ht="21.75" customHeight="1">
      <c r="A29" s="22" t="s">
        <v>28</v>
      </c>
      <c r="B29" s="24">
        <v>569</v>
      </c>
      <c r="C29" s="24">
        <v>311</v>
      </c>
      <c r="D29" s="24">
        <v>2935</v>
      </c>
      <c r="E29" s="24">
        <v>2624</v>
      </c>
      <c r="F29" s="24">
        <f t="shared" si="1"/>
        <v>843.7299035369774</v>
      </c>
      <c r="G29" s="24">
        <v>515</v>
      </c>
    </row>
    <row r="30" spans="1:7" s="17" customFormat="1" ht="21.75" customHeight="1">
      <c r="A30" s="22" t="s">
        <v>29</v>
      </c>
      <c r="B30" s="24">
        <v>-675</v>
      </c>
      <c r="C30" s="24">
        <v>926</v>
      </c>
      <c r="D30" s="24">
        <v>1714</v>
      </c>
      <c r="E30" s="24">
        <v>788</v>
      </c>
      <c r="F30" s="24">
        <f t="shared" si="1"/>
        <v>85.09719222462203</v>
      </c>
      <c r="G30" s="28" t="s">
        <v>27</v>
      </c>
    </row>
    <row r="31" spans="1:7" ht="22.5" customHeight="1">
      <c r="A31" s="20" t="str">
        <f>'[5]餘絀-元(原稿)'!A80</f>
        <v>交通部主管</v>
      </c>
      <c r="B31" s="16">
        <f>SUM(B32)</f>
        <v>19369</v>
      </c>
      <c r="C31" s="16">
        <f>SUM(C32)</f>
        <v>9238</v>
      </c>
      <c r="D31" s="16">
        <f>SUM(D32)</f>
        <v>10099</v>
      </c>
      <c r="E31" s="16">
        <f>SUM(E32)</f>
        <v>861</v>
      </c>
      <c r="F31" s="16">
        <f t="shared" si="1"/>
        <v>9.320199177311107</v>
      </c>
      <c r="G31" s="16">
        <f aca="true" t="shared" si="2" ref="G31:G37">D31/B31*100</f>
        <v>52.140017553823114</v>
      </c>
    </row>
    <row r="32" spans="1:7" ht="22.5" customHeight="1">
      <c r="A32" s="22" t="s">
        <v>30</v>
      </c>
      <c r="B32" s="24">
        <v>19369</v>
      </c>
      <c r="C32" s="24">
        <v>9238</v>
      </c>
      <c r="D32" s="24">
        <v>10099</v>
      </c>
      <c r="E32" s="24">
        <v>861</v>
      </c>
      <c r="F32" s="24">
        <f t="shared" si="1"/>
        <v>9.320199177311107</v>
      </c>
      <c r="G32" s="24">
        <f t="shared" si="2"/>
        <v>52.140017553823114</v>
      </c>
    </row>
    <row r="33" spans="1:7" s="17" customFormat="1" ht="22.5" customHeight="1">
      <c r="A33" s="20" t="str">
        <f>'[5]餘絀-元(原稿)'!A82</f>
        <v>國軍退除役官兵輔導委員會主管</v>
      </c>
      <c r="B33" s="16">
        <f>SUM(B34:B35)</f>
        <v>1470</v>
      </c>
      <c r="C33" s="16">
        <f>SUM(C34:C35)</f>
        <v>254</v>
      </c>
      <c r="D33" s="16">
        <f>SUM(D34:D35)</f>
        <v>761</v>
      </c>
      <c r="E33" s="16">
        <f>SUM(E34:E35)</f>
        <v>507</v>
      </c>
      <c r="F33" s="16">
        <f t="shared" si="1"/>
        <v>199.60629921259843</v>
      </c>
      <c r="G33" s="16">
        <f t="shared" si="2"/>
        <v>51.76870748299319</v>
      </c>
    </row>
    <row r="34" spans="1:7" ht="22.5" customHeight="1">
      <c r="A34" s="22" t="s">
        <v>31</v>
      </c>
      <c r="B34" s="24">
        <v>968</v>
      </c>
      <c r="C34" s="24">
        <v>46</v>
      </c>
      <c r="D34" s="24">
        <v>295</v>
      </c>
      <c r="E34" s="24">
        <v>249</v>
      </c>
      <c r="F34" s="24">
        <f t="shared" si="1"/>
        <v>541.3043478260869</v>
      </c>
      <c r="G34" s="24">
        <f t="shared" si="2"/>
        <v>30.47520661157025</v>
      </c>
    </row>
    <row r="35" spans="1:7" s="17" customFormat="1" ht="22.5" customHeight="1">
      <c r="A35" s="22" t="s">
        <v>32</v>
      </c>
      <c r="B35" s="24">
        <v>502</v>
      </c>
      <c r="C35" s="24">
        <v>208</v>
      </c>
      <c r="D35" s="24">
        <v>466</v>
      </c>
      <c r="E35" s="24">
        <v>258</v>
      </c>
      <c r="F35" s="24">
        <f t="shared" si="1"/>
        <v>124.03846153846155</v>
      </c>
      <c r="G35" s="24">
        <f t="shared" si="2"/>
        <v>92.82868525896414</v>
      </c>
    </row>
    <row r="36" spans="1:7" ht="22.5" customHeight="1">
      <c r="A36" s="20" t="str">
        <f>'[5]餘絀-元(原稿)'!A85</f>
        <v>國家科學委員會主管</v>
      </c>
      <c r="B36" s="16">
        <f>SUM(B37)</f>
        <v>869</v>
      </c>
      <c r="C36" s="16">
        <f>SUM(C37)</f>
        <v>-348</v>
      </c>
      <c r="D36" s="16">
        <f>SUM(D37)</f>
        <v>546</v>
      </c>
      <c r="E36" s="16">
        <f>SUM(E37)</f>
        <v>894</v>
      </c>
      <c r="F36" s="16">
        <f t="shared" si="1"/>
        <v>256.89655172413796</v>
      </c>
      <c r="G36" s="16">
        <f t="shared" si="2"/>
        <v>62.83084004602992</v>
      </c>
    </row>
    <row r="37" spans="1:7" s="17" customFormat="1" ht="22.5" customHeight="1">
      <c r="A37" s="22" t="s">
        <v>33</v>
      </c>
      <c r="B37" s="24">
        <v>869</v>
      </c>
      <c r="C37" s="24">
        <v>-348</v>
      </c>
      <c r="D37" s="24">
        <v>546</v>
      </c>
      <c r="E37" s="24">
        <v>894</v>
      </c>
      <c r="F37" s="24">
        <f t="shared" si="1"/>
        <v>256.89655172413796</v>
      </c>
      <c r="G37" s="24">
        <f t="shared" si="2"/>
        <v>62.83084004602992</v>
      </c>
    </row>
    <row r="38" spans="1:7" ht="22.5" customHeight="1">
      <c r="A38" s="20" t="str">
        <f>'[5]餘絀-元(原稿)'!A87</f>
        <v>農業委員會主管</v>
      </c>
      <c r="B38" s="16">
        <f>SUM(B39)</f>
        <v>21</v>
      </c>
      <c r="C38" s="16">
        <f>SUM(C39)</f>
        <v>5</v>
      </c>
      <c r="D38" s="16">
        <f>SUM(D39)</f>
        <v>6</v>
      </c>
      <c r="E38" s="16">
        <f>SUM(E39)</f>
        <v>1</v>
      </c>
      <c r="F38" s="16">
        <f t="shared" si="1"/>
        <v>20</v>
      </c>
      <c r="G38" s="16">
        <f>G39</f>
        <v>31</v>
      </c>
    </row>
    <row r="39" spans="1:7" ht="22.5" customHeight="1">
      <c r="A39" s="22" t="s">
        <v>34</v>
      </c>
      <c r="B39" s="24">
        <v>21</v>
      </c>
      <c r="C39" s="24">
        <v>5</v>
      </c>
      <c r="D39" s="24">
        <v>6</v>
      </c>
      <c r="E39" s="24">
        <v>1</v>
      </c>
      <c r="F39" s="24">
        <f t="shared" si="1"/>
        <v>20</v>
      </c>
      <c r="G39" s="24">
        <v>31</v>
      </c>
    </row>
    <row r="40" spans="1:7" s="17" customFormat="1" ht="22.5" customHeight="1">
      <c r="A40" s="20" t="str">
        <f>'[5]餘絀-元(原稿)'!A89</f>
        <v>衛生署主管</v>
      </c>
      <c r="B40" s="16">
        <f>SUM(B41:B43)</f>
        <v>12427</v>
      </c>
      <c r="C40" s="16">
        <f>SUM(C41:C43)</f>
        <v>11990</v>
      </c>
      <c r="D40" s="16">
        <f>SUM(D41:D43)</f>
        <v>5874</v>
      </c>
      <c r="E40" s="16">
        <f>SUM(E41:E43)</f>
        <v>-6116</v>
      </c>
      <c r="F40" s="16">
        <f t="shared" si="1"/>
        <v>51.00917431192661</v>
      </c>
      <c r="G40" s="16">
        <f aca="true" t="shared" si="3" ref="G40:G45">D40/B40*100</f>
        <v>47.26804538504869</v>
      </c>
    </row>
    <row r="41" spans="1:7" ht="22.5" customHeight="1">
      <c r="A41" s="22" t="s">
        <v>35</v>
      </c>
      <c r="B41" s="24">
        <v>628</v>
      </c>
      <c r="C41" s="24">
        <v>249</v>
      </c>
      <c r="D41" s="24">
        <v>298</v>
      </c>
      <c r="E41" s="24">
        <v>49</v>
      </c>
      <c r="F41" s="24">
        <f t="shared" si="1"/>
        <v>19.67871485943775</v>
      </c>
      <c r="G41" s="24">
        <f t="shared" si="3"/>
        <v>47.452229299363054</v>
      </c>
    </row>
    <row r="42" spans="1:7" s="17" customFormat="1" ht="22.5" customHeight="1">
      <c r="A42" s="22" t="s">
        <v>36</v>
      </c>
      <c r="B42" s="24">
        <v>129</v>
      </c>
      <c r="C42" s="24">
        <v>73</v>
      </c>
      <c r="D42" s="24">
        <v>87</v>
      </c>
      <c r="E42" s="24">
        <v>14</v>
      </c>
      <c r="F42" s="24">
        <f t="shared" si="1"/>
        <v>19.17808219178082</v>
      </c>
      <c r="G42" s="24">
        <f t="shared" si="3"/>
        <v>67.44186046511628</v>
      </c>
    </row>
    <row r="43" spans="1:7" s="17" customFormat="1" ht="22.5" customHeight="1">
      <c r="A43" s="22" t="s">
        <v>37</v>
      </c>
      <c r="B43" s="24">
        <v>11670</v>
      </c>
      <c r="C43" s="24">
        <v>11668</v>
      </c>
      <c r="D43" s="24">
        <v>5489</v>
      </c>
      <c r="E43" s="24">
        <v>-6179</v>
      </c>
      <c r="F43" s="24">
        <f t="shared" si="1"/>
        <v>52.95680493657867</v>
      </c>
      <c r="G43" s="24">
        <f t="shared" si="3"/>
        <v>47.035132819194516</v>
      </c>
    </row>
    <row r="44" spans="1:7" s="34" customFormat="1" ht="22.5" customHeight="1">
      <c r="A44" s="20" t="str">
        <f>'[5]餘絀-元(原稿)'!A94</f>
        <v>國立故宮博物院主管</v>
      </c>
      <c r="B44" s="16">
        <f>SUM(B45)</f>
        <v>119</v>
      </c>
      <c r="C44" s="16">
        <f>SUM(C45)</f>
        <v>54</v>
      </c>
      <c r="D44" s="16">
        <f>SUM(D45)</f>
        <v>83</v>
      </c>
      <c r="E44" s="16">
        <f>SUM(E45)</f>
        <v>29</v>
      </c>
      <c r="F44" s="16">
        <f aca="true" t="shared" si="4" ref="F44:F75">ABS(E44/C44*100)</f>
        <v>53.70370370370371</v>
      </c>
      <c r="G44" s="16">
        <f t="shared" si="3"/>
        <v>69.74789915966386</v>
      </c>
    </row>
    <row r="45" spans="1:7" s="17" customFormat="1" ht="22.5" customHeight="1">
      <c r="A45" s="22" t="s">
        <v>38</v>
      </c>
      <c r="B45" s="24">
        <v>119</v>
      </c>
      <c r="C45" s="24">
        <v>54</v>
      </c>
      <c r="D45" s="24">
        <v>83</v>
      </c>
      <c r="E45" s="24">
        <v>29</v>
      </c>
      <c r="F45" s="24">
        <f t="shared" si="4"/>
        <v>53.70370370370371</v>
      </c>
      <c r="G45" s="24">
        <f t="shared" si="3"/>
        <v>69.74789915966386</v>
      </c>
    </row>
    <row r="46" spans="1:7" s="17" customFormat="1" ht="22.5" customHeight="1">
      <c r="A46" s="20" t="str">
        <f>'[5]餘絀-元(原稿)'!A96</f>
        <v>原住民族委員會主管</v>
      </c>
      <c r="B46" s="16">
        <f>SUM(B47)</f>
        <v>76</v>
      </c>
      <c r="C46" s="16">
        <f>SUM(C47)</f>
        <v>-91</v>
      </c>
      <c r="D46" s="16">
        <f>SUM(D47)</f>
        <v>-18</v>
      </c>
      <c r="E46" s="16">
        <f>SUM(E47)</f>
        <v>73</v>
      </c>
      <c r="F46" s="16">
        <f t="shared" si="4"/>
        <v>80.21978021978022</v>
      </c>
      <c r="G46" s="33" t="s">
        <v>15</v>
      </c>
    </row>
    <row r="47" spans="1:7" s="34" customFormat="1" ht="22.5" customHeight="1">
      <c r="A47" s="22" t="s">
        <v>39</v>
      </c>
      <c r="B47" s="24">
        <v>76</v>
      </c>
      <c r="C47" s="24">
        <v>-91</v>
      </c>
      <c r="D47" s="24">
        <v>-18</v>
      </c>
      <c r="E47" s="24">
        <v>73</v>
      </c>
      <c r="F47" s="24">
        <f t="shared" si="4"/>
        <v>80.21978021978022</v>
      </c>
      <c r="G47" s="28" t="s">
        <v>15</v>
      </c>
    </row>
    <row r="48" spans="1:7" s="34" customFormat="1" ht="22.5" customHeight="1">
      <c r="A48" s="20" t="s">
        <v>40</v>
      </c>
      <c r="B48" s="16">
        <f>B49</f>
        <v>5</v>
      </c>
      <c r="C48" s="16">
        <f>C49</f>
        <v>350</v>
      </c>
      <c r="D48" s="16">
        <f>D49</f>
        <v>414</v>
      </c>
      <c r="E48" s="16">
        <f>E49</f>
        <v>64</v>
      </c>
      <c r="F48" s="16">
        <f t="shared" si="4"/>
        <v>18.285714285714285</v>
      </c>
      <c r="G48" s="16">
        <f>G49</f>
        <v>8134</v>
      </c>
    </row>
    <row r="49" spans="1:7" s="34" customFormat="1" ht="22.5" customHeight="1">
      <c r="A49" s="22" t="s">
        <v>41</v>
      </c>
      <c r="B49" s="24">
        <v>5</v>
      </c>
      <c r="C49" s="24">
        <v>350</v>
      </c>
      <c r="D49" s="24">
        <v>414</v>
      </c>
      <c r="E49" s="24">
        <v>64</v>
      </c>
      <c r="F49" s="24">
        <f t="shared" si="4"/>
        <v>18.285714285714285</v>
      </c>
      <c r="G49" s="24">
        <v>8134</v>
      </c>
    </row>
    <row r="50" spans="1:7" s="17" customFormat="1" ht="22.5" customHeight="1">
      <c r="A50" s="19" t="str">
        <f>'[5]餘絀-元(原稿)'!A98</f>
        <v>債務基金</v>
      </c>
      <c r="B50" s="35">
        <f>B51</f>
        <v>5</v>
      </c>
      <c r="C50" s="35">
        <f>C51</f>
        <v>2</v>
      </c>
      <c r="D50" s="35">
        <f>SUM(D51)</f>
        <v>150</v>
      </c>
      <c r="E50" s="35">
        <f>SUM(E51)</f>
        <v>148</v>
      </c>
      <c r="F50" s="16">
        <f t="shared" si="4"/>
        <v>7400</v>
      </c>
      <c r="G50" s="16">
        <f>G51</f>
        <v>3176</v>
      </c>
    </row>
    <row r="51" spans="1:7" s="17" customFormat="1" ht="22.5" customHeight="1">
      <c r="A51" s="20" t="str">
        <f>'[5]餘絀-元(原稿)'!A99</f>
        <v>財政部主管</v>
      </c>
      <c r="B51" s="35">
        <f>B52</f>
        <v>5</v>
      </c>
      <c r="C51" s="35">
        <f>C52</f>
        <v>2</v>
      </c>
      <c r="D51" s="35">
        <f>SUM(D52)</f>
        <v>150</v>
      </c>
      <c r="E51" s="35">
        <f>SUM(E52)</f>
        <v>148</v>
      </c>
      <c r="F51" s="16">
        <f t="shared" si="4"/>
        <v>7400</v>
      </c>
      <c r="G51" s="16">
        <f>G52</f>
        <v>3176</v>
      </c>
    </row>
    <row r="52" spans="1:7" ht="22.5" customHeight="1">
      <c r="A52" s="22" t="s">
        <v>42</v>
      </c>
      <c r="B52" s="29">
        <v>5</v>
      </c>
      <c r="C52" s="29">
        <v>2</v>
      </c>
      <c r="D52" s="29">
        <v>150</v>
      </c>
      <c r="E52" s="24">
        <v>148</v>
      </c>
      <c r="F52" s="24">
        <f t="shared" si="4"/>
        <v>7400</v>
      </c>
      <c r="G52" s="24">
        <v>3176</v>
      </c>
    </row>
    <row r="53" spans="1:7" ht="22.5" customHeight="1">
      <c r="A53" s="19" t="str">
        <f>'[5]餘絀-元(原稿)'!A101</f>
        <v>特別收入基金</v>
      </c>
      <c r="B53" s="16">
        <f>B54+B59+B64+B66+B70+B72+B74+B76+B78+B80+B82+B84+B86+B89</f>
        <v>52254</v>
      </c>
      <c r="C53" s="16">
        <f>C54+C59+C64+C66+C70+C72+C74+C76+C78+C80+C82+C84+C86+C89</f>
        <v>10980</v>
      </c>
      <c r="D53" s="35">
        <f>D54+D59+D64+D66+D70+D72+D74+D76+D78+D80+D82+D84+D86+D89</f>
        <v>16790</v>
      </c>
      <c r="E53" s="16">
        <f>E54+E59+E64+E66+E70+E72+E74+E76+E78+E80+E82+E84+E86+E89</f>
        <v>5810</v>
      </c>
      <c r="F53" s="16">
        <f t="shared" si="4"/>
        <v>52.9143897996357</v>
      </c>
      <c r="G53" s="16">
        <f>D53/B53*100</f>
        <v>32.13151146323727</v>
      </c>
    </row>
    <row r="54" spans="1:7" ht="22.5" customHeight="1">
      <c r="A54" s="20" t="str">
        <f>'[5]餘絀-元(原稿)'!A102</f>
        <v>行政院主管</v>
      </c>
      <c r="B54" s="16">
        <f>SUM(B55:B58)</f>
        <v>60173</v>
      </c>
      <c r="C54" s="16">
        <f>SUM(C55:C58)</f>
        <v>863</v>
      </c>
      <c r="D54" s="16">
        <f>SUM(D55:D58)</f>
        <v>-160</v>
      </c>
      <c r="E54" s="16">
        <f>SUM(E55:E58)</f>
        <v>-1023</v>
      </c>
      <c r="F54" s="16">
        <f t="shared" si="4"/>
        <v>118.53997682502897</v>
      </c>
      <c r="G54" s="33" t="s">
        <v>15</v>
      </c>
    </row>
    <row r="55" spans="1:7" ht="22.5" customHeight="1">
      <c r="A55" s="22" t="s">
        <v>43</v>
      </c>
      <c r="B55" s="24">
        <v>-1350</v>
      </c>
      <c r="C55" s="24">
        <v>3541</v>
      </c>
      <c r="D55" s="24">
        <v>2036</v>
      </c>
      <c r="E55" s="24">
        <v>-1505</v>
      </c>
      <c r="F55" s="24">
        <f t="shared" si="4"/>
        <v>42.50211804574979</v>
      </c>
      <c r="G55" s="28" t="s">
        <v>27</v>
      </c>
    </row>
    <row r="56" spans="1:7" s="17" customFormat="1" ht="22.5" customHeight="1">
      <c r="A56" s="22" t="s">
        <v>44</v>
      </c>
      <c r="B56" s="24">
        <v>-1016</v>
      </c>
      <c r="C56" s="24">
        <v>-372</v>
      </c>
      <c r="D56" s="24">
        <v>-172</v>
      </c>
      <c r="E56" s="24">
        <v>200</v>
      </c>
      <c r="F56" s="24">
        <f t="shared" si="4"/>
        <v>53.76344086021505</v>
      </c>
      <c r="G56" s="24">
        <f>D56/B56*100</f>
        <v>16.92913385826772</v>
      </c>
    </row>
    <row r="57" spans="1:7" ht="22.5" customHeight="1">
      <c r="A57" s="22" t="s">
        <v>45</v>
      </c>
      <c r="B57" s="24">
        <v>59046</v>
      </c>
      <c r="C57" s="24">
        <v>-3333</v>
      </c>
      <c r="D57" s="24">
        <v>-3053</v>
      </c>
      <c r="E57" s="24">
        <v>280</v>
      </c>
      <c r="F57" s="24">
        <f t="shared" si="4"/>
        <v>8.4008400840084</v>
      </c>
      <c r="G57" s="28" t="s">
        <v>15</v>
      </c>
    </row>
    <row r="58" spans="1:7" ht="22.5" customHeight="1">
      <c r="A58" s="22" t="s">
        <v>46</v>
      </c>
      <c r="B58" s="24">
        <v>3493</v>
      </c>
      <c r="C58" s="24">
        <v>1027</v>
      </c>
      <c r="D58" s="24">
        <v>1029</v>
      </c>
      <c r="E58" s="24">
        <v>2</v>
      </c>
      <c r="F58" s="24">
        <f t="shared" si="4"/>
        <v>0.19474196689386564</v>
      </c>
      <c r="G58" s="24">
        <f>D58/B58*100</f>
        <v>29.458917835671343</v>
      </c>
    </row>
    <row r="59" spans="1:7" ht="22.5" customHeight="1">
      <c r="A59" s="20" t="str">
        <f>'[5]餘絀-元(原稿)'!A106</f>
        <v>內政部主管</v>
      </c>
      <c r="B59" s="16">
        <f>SUM(B60:B63)</f>
        <v>-295</v>
      </c>
      <c r="C59" s="16">
        <f>SUM(C60:C63)</f>
        <v>69</v>
      </c>
      <c r="D59" s="16">
        <f>SUM(D60:D63)</f>
        <v>1241</v>
      </c>
      <c r="E59" s="16">
        <f>SUM(E60:E63)</f>
        <v>1172</v>
      </c>
      <c r="F59" s="16">
        <f t="shared" si="4"/>
        <v>1698.5507246376812</v>
      </c>
      <c r="G59" s="33" t="s">
        <v>27</v>
      </c>
    </row>
    <row r="60" spans="1:7" s="17" customFormat="1" ht="22.5" customHeight="1">
      <c r="A60" s="22" t="s">
        <v>47</v>
      </c>
      <c r="B60" s="24">
        <v>-513</v>
      </c>
      <c r="C60" s="24">
        <v>-242</v>
      </c>
      <c r="D60" s="24">
        <v>856</v>
      </c>
      <c r="E60" s="24">
        <v>1098</v>
      </c>
      <c r="F60" s="24">
        <f t="shared" si="4"/>
        <v>453.7190082644628</v>
      </c>
      <c r="G60" s="28" t="s">
        <v>27</v>
      </c>
    </row>
    <row r="61" spans="1:7" ht="22.5" customHeight="1">
      <c r="A61" s="22" t="s">
        <v>48</v>
      </c>
      <c r="B61" s="29">
        <v>39</v>
      </c>
      <c r="C61" s="24">
        <v>83</v>
      </c>
      <c r="D61" s="24">
        <v>86</v>
      </c>
      <c r="E61" s="24">
        <v>3</v>
      </c>
      <c r="F61" s="24">
        <f t="shared" si="4"/>
        <v>3.614457831325301</v>
      </c>
      <c r="G61" s="24">
        <v>217</v>
      </c>
    </row>
    <row r="62" spans="1:7" ht="22.5" customHeight="1">
      <c r="A62" s="22" t="s">
        <v>49</v>
      </c>
      <c r="B62" s="29">
        <v>100</v>
      </c>
      <c r="C62" s="24">
        <v>139</v>
      </c>
      <c r="D62" s="24">
        <v>200</v>
      </c>
      <c r="E62" s="24">
        <v>61</v>
      </c>
      <c r="F62" s="24">
        <f t="shared" si="4"/>
        <v>43.884892086330936</v>
      </c>
      <c r="G62" s="24">
        <v>199</v>
      </c>
    </row>
    <row r="63" spans="1:7" ht="42" customHeight="1">
      <c r="A63" s="22" t="s">
        <v>50</v>
      </c>
      <c r="B63" s="29">
        <v>79</v>
      </c>
      <c r="C63" s="24">
        <v>89</v>
      </c>
      <c r="D63" s="24">
        <v>99</v>
      </c>
      <c r="E63" s="24">
        <v>10</v>
      </c>
      <c r="F63" s="24">
        <f t="shared" si="4"/>
        <v>11.235955056179774</v>
      </c>
      <c r="G63" s="24">
        <f>D63/B63*100</f>
        <v>125.31645569620254</v>
      </c>
    </row>
    <row r="64" spans="1:7" s="17" customFormat="1" ht="22.5" customHeight="1">
      <c r="A64" s="20" t="str">
        <f>'[5]餘絀-元(原稿)'!A109</f>
        <v>教育部主管</v>
      </c>
      <c r="B64" s="16">
        <f>SUM(B65)</f>
        <v>-341</v>
      </c>
      <c r="C64" s="16">
        <f>SUM(C65)</f>
        <v>-469</v>
      </c>
      <c r="D64" s="16">
        <f>SUM(D65)</f>
        <v>-95</v>
      </c>
      <c r="E64" s="16">
        <f>SUM(E65)</f>
        <v>374</v>
      </c>
      <c r="F64" s="16">
        <f t="shared" si="4"/>
        <v>79.74413646055437</v>
      </c>
      <c r="G64" s="16">
        <f>D64/B64*100</f>
        <v>27.859237536656888</v>
      </c>
    </row>
    <row r="65" spans="1:7" s="34" customFormat="1" ht="22.5" customHeight="1">
      <c r="A65" s="22" t="s">
        <v>51</v>
      </c>
      <c r="B65" s="24">
        <v>-341</v>
      </c>
      <c r="C65" s="24">
        <v>-469</v>
      </c>
      <c r="D65" s="24">
        <v>-95</v>
      </c>
      <c r="E65" s="24">
        <v>374</v>
      </c>
      <c r="F65" s="24">
        <f t="shared" si="4"/>
        <v>79.74413646055437</v>
      </c>
      <c r="G65" s="24">
        <f>D65/B65*100</f>
        <v>27.859237536656888</v>
      </c>
    </row>
    <row r="66" spans="1:7" ht="22.5" customHeight="1">
      <c r="A66" s="20" t="str">
        <f>'[5]餘絀-元(原稿)'!A111</f>
        <v>經濟部主管</v>
      </c>
      <c r="B66" s="16">
        <f>SUM(B67:B69)</f>
        <v>9128</v>
      </c>
      <c r="C66" s="16">
        <f>SUM(C67:C69)</f>
        <v>4739</v>
      </c>
      <c r="D66" s="16">
        <f>SUM(D67:D69)</f>
        <v>3453</v>
      </c>
      <c r="E66" s="16">
        <f>SUM(E67:E69)</f>
        <v>-1286</v>
      </c>
      <c r="F66" s="16">
        <f t="shared" si="4"/>
        <v>27.13652669339523</v>
      </c>
      <c r="G66" s="16">
        <f>D66/B66*100</f>
        <v>37.82865907099036</v>
      </c>
    </row>
    <row r="67" spans="1:7" s="17" customFormat="1" ht="22.5" customHeight="1">
      <c r="A67" s="22" t="s">
        <v>52</v>
      </c>
      <c r="B67" s="24">
        <v>474</v>
      </c>
      <c r="C67" s="24">
        <v>-75</v>
      </c>
      <c r="D67" s="24">
        <v>-847</v>
      </c>
      <c r="E67" s="24">
        <v>-772</v>
      </c>
      <c r="F67" s="24">
        <f t="shared" si="4"/>
        <v>1029.3333333333333</v>
      </c>
      <c r="G67" s="28" t="s">
        <v>15</v>
      </c>
    </row>
    <row r="68" spans="1:7" ht="22.5" customHeight="1">
      <c r="A68" s="22" t="s">
        <v>53</v>
      </c>
      <c r="B68" s="24">
        <v>9127</v>
      </c>
      <c r="C68" s="24">
        <v>4984</v>
      </c>
      <c r="D68" s="24">
        <v>4350</v>
      </c>
      <c r="E68" s="24">
        <v>-634</v>
      </c>
      <c r="F68" s="24">
        <f t="shared" si="4"/>
        <v>12.720706260032102</v>
      </c>
      <c r="G68" s="24">
        <f>D68/B68*100</f>
        <v>47.660786676892734</v>
      </c>
    </row>
    <row r="69" spans="1:7" ht="22.5" customHeight="1">
      <c r="A69" s="22" t="s">
        <v>54</v>
      </c>
      <c r="B69" s="24">
        <v>-473</v>
      </c>
      <c r="C69" s="24">
        <v>-170</v>
      </c>
      <c r="D69" s="24">
        <v>-50</v>
      </c>
      <c r="E69" s="24">
        <v>120</v>
      </c>
      <c r="F69" s="24">
        <f t="shared" si="4"/>
        <v>70.58823529411765</v>
      </c>
      <c r="G69" s="24">
        <f>D69/B69*100</f>
        <v>10.570824524312897</v>
      </c>
    </row>
    <row r="70" spans="1:7" ht="22.5" customHeight="1">
      <c r="A70" s="20" t="str">
        <f>'[5]餘絀-元(原稿)'!A114</f>
        <v>交通部主管</v>
      </c>
      <c r="B70" s="16">
        <f>SUM(B71)</f>
        <v>-9474</v>
      </c>
      <c r="C70" s="16">
        <f>SUM(C71)</f>
        <v>-4351</v>
      </c>
      <c r="D70" s="16">
        <f>SUM(D71)</f>
        <v>-3727</v>
      </c>
      <c r="E70" s="16">
        <f>SUM(E71)</f>
        <v>624</v>
      </c>
      <c r="F70" s="16">
        <f t="shared" si="4"/>
        <v>14.3415306826017</v>
      </c>
      <c r="G70" s="16">
        <f>D70/B70*100</f>
        <v>39.33924424741397</v>
      </c>
    </row>
    <row r="71" spans="1:7" ht="22.5" customHeight="1">
      <c r="A71" s="22" t="s">
        <v>55</v>
      </c>
      <c r="B71" s="24">
        <v>-9474</v>
      </c>
      <c r="C71" s="24">
        <v>-4351</v>
      </c>
      <c r="D71" s="24">
        <v>-3727</v>
      </c>
      <c r="E71" s="24">
        <v>624</v>
      </c>
      <c r="F71" s="24">
        <f t="shared" si="4"/>
        <v>14.3415306826017</v>
      </c>
      <c r="G71" s="24">
        <f>D71/B71*100</f>
        <v>39.33924424741397</v>
      </c>
    </row>
    <row r="72" spans="1:7" s="17" customFormat="1" ht="22.5" customHeight="1">
      <c r="A72" s="20" t="str">
        <f>'[5]餘絀-元(原稿)'!A116</f>
        <v>原子能委員會主管</v>
      </c>
      <c r="B72" s="16">
        <f>SUM(B73)</f>
        <v>-14</v>
      </c>
      <c r="C72" s="16">
        <f>SUM(C73)</f>
        <v>49</v>
      </c>
      <c r="D72" s="16">
        <f>SUM(D73)</f>
        <v>46</v>
      </c>
      <c r="E72" s="16">
        <f>SUM(E73)</f>
        <v>-3</v>
      </c>
      <c r="F72" s="16">
        <f t="shared" si="4"/>
        <v>6.122448979591836</v>
      </c>
      <c r="G72" s="33" t="s">
        <v>27</v>
      </c>
    </row>
    <row r="73" spans="1:7" s="34" customFormat="1" ht="22.5" customHeight="1">
      <c r="A73" s="22" t="s">
        <v>56</v>
      </c>
      <c r="B73" s="24">
        <v>-14</v>
      </c>
      <c r="C73" s="24">
        <v>49</v>
      </c>
      <c r="D73" s="24">
        <v>46</v>
      </c>
      <c r="E73" s="24">
        <v>-3</v>
      </c>
      <c r="F73" s="24">
        <f t="shared" si="4"/>
        <v>6.122448979591836</v>
      </c>
      <c r="G73" s="28" t="s">
        <v>27</v>
      </c>
    </row>
    <row r="74" spans="1:7" s="17" customFormat="1" ht="22.5" customHeight="1">
      <c r="A74" s="20" t="str">
        <f>'[5]餘絀-元(原稿)'!A118</f>
        <v>農業委員會主管</v>
      </c>
      <c r="B74" s="16">
        <f>SUM(B75)</f>
        <v>-3954</v>
      </c>
      <c r="C74" s="16">
        <f>SUM(C75)</f>
        <v>3857</v>
      </c>
      <c r="D74" s="16">
        <f>SUM(D75)</f>
        <v>7457</v>
      </c>
      <c r="E74" s="16">
        <f>SUM(E75)</f>
        <v>3600</v>
      </c>
      <c r="F74" s="16">
        <f t="shared" si="4"/>
        <v>93.3367902514908</v>
      </c>
      <c r="G74" s="33" t="s">
        <v>27</v>
      </c>
    </row>
    <row r="75" spans="1:7" ht="22.5" customHeight="1">
      <c r="A75" s="22" t="s">
        <v>57</v>
      </c>
      <c r="B75" s="24">
        <v>-3954</v>
      </c>
      <c r="C75" s="24">
        <v>3857</v>
      </c>
      <c r="D75" s="24">
        <v>7457</v>
      </c>
      <c r="E75" s="24">
        <v>3600</v>
      </c>
      <c r="F75" s="24">
        <f t="shared" si="4"/>
        <v>93.3367902514908</v>
      </c>
      <c r="G75" s="28" t="s">
        <v>27</v>
      </c>
    </row>
    <row r="76" spans="1:7" s="17" customFormat="1" ht="22.5" customHeight="1">
      <c r="A76" s="20" t="str">
        <f>'[5]餘絀-元(原稿)'!A120</f>
        <v>勞工委員會主管</v>
      </c>
      <c r="B76" s="16">
        <f>SUM(B77)</f>
        <v>-4033</v>
      </c>
      <c r="C76" s="16">
        <f>SUM(C77)</f>
        <v>-1268</v>
      </c>
      <c r="D76" s="16">
        <f>SUM(D77)</f>
        <v>-91</v>
      </c>
      <c r="E76" s="16">
        <f>SUM(E77)</f>
        <v>1177</v>
      </c>
      <c r="F76" s="16">
        <f aca="true" t="shared" si="5" ref="F76:F93">ABS(E76/C76*100)</f>
        <v>92.82334384858044</v>
      </c>
      <c r="G76" s="16">
        <f>D76/B76*100</f>
        <v>2.256384825192165</v>
      </c>
    </row>
    <row r="77" spans="1:7" s="5" customFormat="1" ht="22.5" customHeight="1">
      <c r="A77" s="22" t="s">
        <v>58</v>
      </c>
      <c r="B77" s="24">
        <v>-4033</v>
      </c>
      <c r="C77" s="24">
        <v>-1268</v>
      </c>
      <c r="D77" s="24">
        <v>-91</v>
      </c>
      <c r="E77" s="24">
        <v>1177</v>
      </c>
      <c r="F77" s="24">
        <f t="shared" si="5"/>
        <v>92.82334384858044</v>
      </c>
      <c r="G77" s="24">
        <f>D77/B77*100</f>
        <v>2.256384825192165</v>
      </c>
    </row>
    <row r="78" spans="1:7" s="17" customFormat="1" ht="24" customHeight="1">
      <c r="A78" s="20" t="str">
        <f>'[5]餘絀-元(原稿)'!A122</f>
        <v>衛生署主管</v>
      </c>
      <c r="B78" s="16">
        <f>SUM(B79)</f>
        <v>-1124</v>
      </c>
      <c r="C78" s="16">
        <f>SUM(C79)</f>
        <v>1859</v>
      </c>
      <c r="D78" s="16">
        <f>SUM(D79)</f>
        <v>3111</v>
      </c>
      <c r="E78" s="16">
        <f>SUM(E79)</f>
        <v>1252</v>
      </c>
      <c r="F78" s="16">
        <f t="shared" si="5"/>
        <v>67.34803657880582</v>
      </c>
      <c r="G78" s="33" t="s">
        <v>27</v>
      </c>
    </row>
    <row r="79" spans="1:7" ht="24" customHeight="1">
      <c r="A79" s="22" t="s">
        <v>59</v>
      </c>
      <c r="B79" s="24">
        <v>-1124</v>
      </c>
      <c r="C79" s="24">
        <v>1859</v>
      </c>
      <c r="D79" s="24">
        <v>3111</v>
      </c>
      <c r="E79" s="24">
        <v>1252</v>
      </c>
      <c r="F79" s="24">
        <f t="shared" si="5"/>
        <v>67.34803657880582</v>
      </c>
      <c r="G79" s="28" t="s">
        <v>27</v>
      </c>
    </row>
    <row r="80" spans="1:7" s="17" customFormat="1" ht="24" customHeight="1">
      <c r="A80" s="20" t="str">
        <f>'[5]餘絀-元(原稿)'!A124</f>
        <v>環境保護署主管</v>
      </c>
      <c r="B80" s="16">
        <f>SUM(B81)</f>
        <v>-247</v>
      </c>
      <c r="C80" s="16">
        <f>SUM(C81)</f>
        <v>1041</v>
      </c>
      <c r="D80" s="16">
        <f>SUM(D81)</f>
        <v>1572</v>
      </c>
      <c r="E80" s="16">
        <f>SUM(E81)</f>
        <v>531</v>
      </c>
      <c r="F80" s="16">
        <f t="shared" si="5"/>
        <v>51.008645533141205</v>
      </c>
      <c r="G80" s="33" t="s">
        <v>27</v>
      </c>
    </row>
    <row r="81" spans="1:7" ht="24" customHeight="1">
      <c r="A81" s="22" t="s">
        <v>60</v>
      </c>
      <c r="B81" s="24">
        <v>-247</v>
      </c>
      <c r="C81" s="24">
        <v>1041</v>
      </c>
      <c r="D81" s="24">
        <v>1572</v>
      </c>
      <c r="E81" s="24">
        <v>531</v>
      </c>
      <c r="F81" s="24">
        <f t="shared" si="5"/>
        <v>51.008645533141205</v>
      </c>
      <c r="G81" s="28" t="s">
        <v>27</v>
      </c>
    </row>
    <row r="82" spans="1:7" s="17" customFormat="1" ht="24" customHeight="1">
      <c r="A82" s="20" t="str">
        <f>'[5]餘絀-元(原稿)'!A126</f>
        <v>大陸委員會主管</v>
      </c>
      <c r="B82" s="16">
        <f>SUM(B83)</f>
        <v>-13</v>
      </c>
      <c r="C82" s="16">
        <f>SUM(C83)</f>
        <v>38</v>
      </c>
      <c r="D82" s="35">
        <f>SUM(D83)</f>
        <v>39</v>
      </c>
      <c r="E82" s="35">
        <f>SUM(E83)</f>
        <v>1</v>
      </c>
      <c r="F82" s="16">
        <f t="shared" si="5"/>
        <v>2.631578947368421</v>
      </c>
      <c r="G82" s="33" t="s">
        <v>27</v>
      </c>
    </row>
    <row r="83" spans="1:7" ht="24" customHeight="1">
      <c r="A83" s="22" t="s">
        <v>61</v>
      </c>
      <c r="B83" s="24">
        <v>-13</v>
      </c>
      <c r="C83" s="24">
        <v>38</v>
      </c>
      <c r="D83" s="29">
        <v>39</v>
      </c>
      <c r="E83" s="24">
        <v>1</v>
      </c>
      <c r="F83" s="24">
        <f t="shared" si="5"/>
        <v>2.631578947368421</v>
      </c>
      <c r="G83" s="28" t="s">
        <v>27</v>
      </c>
    </row>
    <row r="84" spans="1:7" ht="24" customHeight="1">
      <c r="A84" s="20" t="str">
        <f>'[5]餘絀-元(原稿)'!A130</f>
        <v>金融監督管理委員會主管</v>
      </c>
      <c r="B84" s="16">
        <f>SUM(B85:B85)</f>
        <v>-201</v>
      </c>
      <c r="C84" s="16">
        <f>SUM(C85:C85)</f>
        <v>3523</v>
      </c>
      <c r="D84" s="16">
        <f>SUM(D85:D85)</f>
        <v>2732</v>
      </c>
      <c r="E84" s="16">
        <f>SUM(E85:E85)</f>
        <v>-791</v>
      </c>
      <c r="F84" s="16">
        <f t="shared" si="5"/>
        <v>22.452455293783707</v>
      </c>
      <c r="G84" s="33" t="s">
        <v>27</v>
      </c>
    </row>
    <row r="85" spans="1:7" s="17" customFormat="1" ht="24" customHeight="1">
      <c r="A85" s="22" t="s">
        <v>62</v>
      </c>
      <c r="B85" s="24">
        <v>-201</v>
      </c>
      <c r="C85" s="24">
        <v>3523</v>
      </c>
      <c r="D85" s="29">
        <v>2732</v>
      </c>
      <c r="E85" s="24">
        <v>-791</v>
      </c>
      <c r="F85" s="24">
        <f t="shared" si="5"/>
        <v>22.452455293783707</v>
      </c>
      <c r="G85" s="28" t="s">
        <v>27</v>
      </c>
    </row>
    <row r="86" spans="1:7" ht="24" customHeight="1">
      <c r="A86" s="20" t="str">
        <f>'[5]餘絀-元(原稿)'!A133</f>
        <v>國家通訊傳播委員會主管</v>
      </c>
      <c r="B86" s="16">
        <f>SUM(B87:B88)</f>
        <v>92</v>
      </c>
      <c r="C86" s="16">
        <f>SUM(C87:C88)</f>
        <v>617</v>
      </c>
      <c r="D86" s="16">
        <f>SUM(D87:D88)</f>
        <v>653</v>
      </c>
      <c r="E86" s="16">
        <f>SUM(E87:E88)</f>
        <v>36</v>
      </c>
      <c r="F86" s="16">
        <f t="shared" si="5"/>
        <v>5.834683954619125</v>
      </c>
      <c r="G86" s="16">
        <v>712</v>
      </c>
    </row>
    <row r="87" spans="1:7" s="17" customFormat="1" ht="24" customHeight="1">
      <c r="A87" s="22" t="s">
        <v>63</v>
      </c>
      <c r="B87" s="24">
        <v>66</v>
      </c>
      <c r="C87" s="24">
        <v>266</v>
      </c>
      <c r="D87" s="24">
        <v>296</v>
      </c>
      <c r="E87" s="24">
        <v>30</v>
      </c>
      <c r="F87" s="24">
        <f t="shared" si="5"/>
        <v>11.278195488721805</v>
      </c>
      <c r="G87" s="24">
        <v>447</v>
      </c>
    </row>
    <row r="88" spans="1:7" s="17" customFormat="1" ht="24" customHeight="1">
      <c r="A88" s="22" t="s">
        <v>64</v>
      </c>
      <c r="B88" s="24">
        <v>26</v>
      </c>
      <c r="C88" s="29">
        <v>351</v>
      </c>
      <c r="D88" s="29">
        <v>357</v>
      </c>
      <c r="E88" s="29">
        <v>6</v>
      </c>
      <c r="F88" s="24">
        <f t="shared" si="5"/>
        <v>1.7094017094017095</v>
      </c>
      <c r="G88" s="24">
        <v>1397</v>
      </c>
    </row>
    <row r="89" spans="1:7" s="17" customFormat="1" ht="24" customHeight="1">
      <c r="A89" s="20" t="s">
        <v>65</v>
      </c>
      <c r="B89" s="16">
        <f>B90</f>
        <v>2557</v>
      </c>
      <c r="C89" s="16">
        <f>C90</f>
        <v>413</v>
      </c>
      <c r="D89" s="16">
        <f>D90</f>
        <v>559</v>
      </c>
      <c r="E89" s="16">
        <f>E90</f>
        <v>146</v>
      </c>
      <c r="F89" s="16">
        <f t="shared" si="5"/>
        <v>35.351089588377725</v>
      </c>
      <c r="G89" s="16">
        <f>D89/B89*100</f>
        <v>21.861556511536957</v>
      </c>
    </row>
    <row r="90" spans="1:7" s="17" customFormat="1" ht="24" customHeight="1">
      <c r="A90" s="22" t="s">
        <v>66</v>
      </c>
      <c r="B90" s="24">
        <v>2557</v>
      </c>
      <c r="C90" s="24">
        <v>413</v>
      </c>
      <c r="D90" s="24">
        <v>559</v>
      </c>
      <c r="E90" s="24">
        <v>146</v>
      </c>
      <c r="F90" s="24">
        <f t="shared" si="5"/>
        <v>35.351089588377725</v>
      </c>
      <c r="G90" s="24">
        <f>D90/B90*100</f>
        <v>21.861556511536957</v>
      </c>
    </row>
    <row r="91" spans="1:7" s="17" customFormat="1" ht="24" customHeight="1">
      <c r="A91" s="19" t="str">
        <f>'[5]餘絀-元(原稿)'!A135</f>
        <v>資本計畫基金</v>
      </c>
      <c r="B91" s="16">
        <f aca="true" t="shared" si="6" ref="B91:E92">SUM(B92)</f>
        <v>-3781</v>
      </c>
      <c r="C91" s="16">
        <f t="shared" si="6"/>
        <v>3290</v>
      </c>
      <c r="D91" s="16">
        <f t="shared" si="6"/>
        <v>5771</v>
      </c>
      <c r="E91" s="16">
        <f t="shared" si="6"/>
        <v>2481</v>
      </c>
      <c r="F91" s="16">
        <f t="shared" si="5"/>
        <v>75.41033434650456</v>
      </c>
      <c r="G91" s="33" t="s">
        <v>27</v>
      </c>
    </row>
    <row r="92" spans="1:7" s="17" customFormat="1" ht="24" customHeight="1">
      <c r="A92" s="20" t="str">
        <f>'[5]餘絀-元(原稿)'!A136</f>
        <v>國防部主管</v>
      </c>
      <c r="B92" s="16">
        <f t="shared" si="6"/>
        <v>-3781</v>
      </c>
      <c r="C92" s="16">
        <f t="shared" si="6"/>
        <v>3290</v>
      </c>
      <c r="D92" s="16">
        <f t="shared" si="6"/>
        <v>5771</v>
      </c>
      <c r="E92" s="16">
        <f t="shared" si="6"/>
        <v>2481</v>
      </c>
      <c r="F92" s="16">
        <f t="shared" si="5"/>
        <v>75.41033434650456</v>
      </c>
      <c r="G92" s="33" t="s">
        <v>27</v>
      </c>
    </row>
    <row r="93" spans="1:7" s="17" customFormat="1" ht="24" customHeight="1">
      <c r="A93" s="22" t="s">
        <v>67</v>
      </c>
      <c r="B93" s="24">
        <v>-3781</v>
      </c>
      <c r="C93" s="24">
        <v>3290</v>
      </c>
      <c r="D93" s="24">
        <v>5771</v>
      </c>
      <c r="E93" s="24">
        <v>2481</v>
      </c>
      <c r="F93" s="24">
        <f t="shared" si="5"/>
        <v>75.41033434650456</v>
      </c>
      <c r="G93" s="28" t="s">
        <v>27</v>
      </c>
    </row>
    <row r="94" spans="1:7" s="37" customFormat="1" ht="15.75" customHeight="1">
      <c r="A94" s="36" t="s">
        <v>68</v>
      </c>
      <c r="B94" s="36"/>
      <c r="C94" s="36"/>
      <c r="D94" s="36"/>
      <c r="E94" s="36"/>
      <c r="F94" s="36"/>
      <c r="G94" s="36"/>
    </row>
    <row r="95" spans="1:7" s="38" customFormat="1" ht="16.5" customHeight="1">
      <c r="A95" s="36" t="s">
        <v>69</v>
      </c>
      <c r="B95" s="36"/>
      <c r="C95" s="36"/>
      <c r="D95" s="36"/>
      <c r="E95" s="36"/>
      <c r="F95" s="36"/>
      <c r="G95" s="36"/>
    </row>
    <row r="96" spans="1:7" s="10" customFormat="1" ht="16.5" customHeight="1">
      <c r="A96" s="36" t="s">
        <v>70</v>
      </c>
      <c r="B96" s="36"/>
      <c r="C96" s="36"/>
      <c r="D96" s="36"/>
      <c r="E96" s="36"/>
      <c r="F96" s="36"/>
      <c r="G96" s="36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</sheetData>
  <mergeCells count="7">
    <mergeCell ref="A96:G96"/>
    <mergeCell ref="A94:G94"/>
    <mergeCell ref="A95:G95"/>
    <mergeCell ref="A1:G1"/>
    <mergeCell ref="A3:A4"/>
    <mergeCell ref="B3:B4"/>
    <mergeCell ref="C3:G3"/>
  </mergeCells>
  <printOptions horizontalCentered="1"/>
  <pageMargins left="0.7480314960629921" right="0.7480314960629921" top="0.7874015748031497" bottom="0.7874015748031497" header="0.5118110236220472" footer="0.5118110236220472"/>
  <pageSetup firstPageNumber="16" useFirstPageNumber="1" horizontalDpi="600" verticalDpi="600" orientation="landscape" paperSize="9" scale="70" r:id="rId1"/>
  <headerFooter alignWithMargins="0">
    <oddHeader>&amp;L&amp;"標楷體,標準"&amp;16附表6</oddHeader>
    <oddFooter>&amp;C&amp;"Times New Roman,標準"&amp;16&amp;P</oddFooter>
  </headerFooter>
  <rowBreaks count="4" manualBreakCount="4">
    <brk id="30" max="6" man="1"/>
    <brk id="56" max="6" man="1"/>
    <brk id="81" max="6" man="1"/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2013-01-11T10:46:20Z</dcterms:created>
  <dcterms:modified xsi:type="dcterms:W3CDTF">2013-01-11T10:46:34Z</dcterms:modified>
  <cp:category/>
  <cp:version/>
  <cp:contentType/>
  <cp:contentStatus/>
</cp:coreProperties>
</file>