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'收支表'!$A$1:$E$49</definedName>
    <definedName name="_xlnm.Print_Area" localSheetId="1">'資產負債表'!$A$1:$N$49</definedName>
  </definedNames>
  <calcPr fullCalcOnLoad="1"/>
</workbook>
</file>

<file path=xl/sharedStrings.xml><?xml version="1.0" encoding="utf-8"?>
<sst xmlns="http://schemas.openxmlformats.org/spreadsheetml/2006/main" count="119" uniqueCount="100">
  <si>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</si>
  <si>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</si>
  <si>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</si>
  <si>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</si>
  <si>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</si>
  <si>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</si>
  <si>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</si>
  <si>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</si>
  <si>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</si>
  <si>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</si>
  <si>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>其他資產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</si>
  <si>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</si>
  <si>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</si>
  <si>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</si>
  <si>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</si>
  <si>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</si>
  <si>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</si>
  <si>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</si>
  <si>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</si>
  <si>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流動負債</t>
  </si>
  <si>
    <t xml:space="preserve">    應付款項</t>
  </si>
  <si>
    <t>清理收入</t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</si>
  <si>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</si>
  <si>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</si>
  <si>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</si>
  <si>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</si>
  <si>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損失－</t>
    </r>
    <r>
      <rPr>
        <b/>
        <sz val="12"/>
        <rFont val="Times New Roman"/>
        <family val="1"/>
      </rPr>
      <t>)</t>
    </r>
  </si>
  <si>
    <t xml:space="preserve"> </t>
  </si>
  <si>
    <t>預算數</t>
  </si>
  <si>
    <t>資產負債清理查核表</t>
  </si>
  <si>
    <t>(資產部分)</t>
  </si>
  <si>
    <t xml:space="preserve">    單位：新臺幣元                                   （負債及業主權益部分）</t>
  </si>
  <si>
    <t>上年度決算數</t>
  </si>
  <si>
    <t>原列決算數</t>
  </si>
  <si>
    <t>修正數</t>
  </si>
  <si>
    <t>決算核定數</t>
  </si>
  <si>
    <t>金　額</t>
  </si>
  <si>
    <t>負     債</t>
  </si>
  <si>
    <t xml:space="preserve">    流動金融資產</t>
  </si>
  <si>
    <t xml:space="preserve">    預付款項</t>
  </si>
  <si>
    <t xml:space="preserve">  12 月 31 日</t>
  </si>
  <si>
    <t>榮民工程股份有限公司清理收支查核表</t>
  </si>
  <si>
    <r>
      <t xml:space="preserve">    </t>
    </r>
    <r>
      <rPr>
        <sz val="12"/>
        <rFont val="細明體"/>
        <family val="3"/>
      </rPr>
      <t>銷貨收入</t>
    </r>
  </si>
  <si>
    <r>
      <t xml:space="preserve">    </t>
    </r>
    <r>
      <rPr>
        <sz val="12"/>
        <rFont val="細明體"/>
        <family val="3"/>
      </rPr>
      <t>營建收入</t>
    </r>
  </si>
  <si>
    <r>
      <t xml:space="preserve">    </t>
    </r>
    <r>
      <rPr>
        <sz val="12"/>
        <rFont val="細明體"/>
        <family val="3"/>
      </rPr>
      <t>其他營業收入</t>
    </r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</si>
  <si>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</si>
  <si>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兌換利益</t>
    </r>
  </si>
  <si>
    <r>
      <t xml:space="preserve">    </t>
    </r>
    <r>
      <rPr>
        <sz val="12"/>
        <rFont val="細明體"/>
        <family val="3"/>
      </rPr>
      <t>租賃收入</t>
    </r>
  </si>
  <si>
    <t xml:space="preserve">  投資收益</t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</si>
  <si>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</si>
  <si>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銷貨成本</t>
    </r>
  </si>
  <si>
    <r>
      <t xml:space="preserve">    </t>
    </r>
    <r>
      <rPr>
        <sz val="12"/>
        <rFont val="細明體"/>
        <family val="3"/>
      </rPr>
      <t>營建費用</t>
    </r>
  </si>
  <si>
    <r>
      <t xml:space="preserve">    </t>
    </r>
    <r>
      <rPr>
        <sz val="12"/>
        <rFont val="細明體"/>
        <family val="3"/>
      </rPr>
      <t>其他營業成本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</si>
  <si>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</si>
  <si>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</si>
  <si>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兌換損失</t>
    </r>
  </si>
  <si>
    <t xml:space="preserve">  投資損失</t>
  </si>
  <si>
    <r>
      <t xml:space="preserve">    </t>
    </r>
    <r>
      <rPr>
        <sz val="12"/>
        <rFont val="細明體"/>
        <family val="3"/>
      </rPr>
      <t>財產交易損失</t>
    </r>
  </si>
  <si>
    <t>榮民工程股份有限公司</t>
  </si>
  <si>
    <t xml:space="preserve">    存貨</t>
  </si>
  <si>
    <t xml:space="preserve">    短期墊款</t>
  </si>
  <si>
    <t>無形資產</t>
  </si>
  <si>
    <t xml:space="preserve">    短期債務</t>
  </si>
  <si>
    <t xml:space="preserve">    預收款項</t>
  </si>
  <si>
    <t>長期負債</t>
  </si>
  <si>
    <t xml:space="preserve">  資產減損損失</t>
  </si>
  <si>
    <r>
      <t xml:space="preserve">    </t>
    </r>
    <r>
      <rPr>
        <sz val="9"/>
        <rFont val="細明體"/>
        <family val="3"/>
      </rPr>
      <t>長期債務</t>
    </r>
  </si>
  <si>
    <t xml:space="preserve">    其他流動資產</t>
  </si>
  <si>
    <t>其他負債</t>
  </si>
  <si>
    <t>基金、投資及長期應收款</t>
  </si>
  <si>
    <t xml:space="preserve">    營業及負債準備</t>
  </si>
  <si>
    <t xml:space="preserve">    長期投資</t>
  </si>
  <si>
    <t xml:space="preserve">    什項負債</t>
  </si>
  <si>
    <t xml:space="preserve">    土地</t>
  </si>
  <si>
    <t xml:space="preserve">    土地改良物</t>
  </si>
  <si>
    <t>業主權益</t>
  </si>
  <si>
    <t xml:space="preserve">    房屋及建築</t>
  </si>
  <si>
    <t xml:space="preserve">    機械及設備</t>
  </si>
  <si>
    <t>資本</t>
  </si>
  <si>
    <t xml:space="preserve">    交通及運輸設備</t>
  </si>
  <si>
    <t>　資本</t>
  </si>
  <si>
    <t xml:space="preserve">    什項設備</t>
  </si>
  <si>
    <t xml:space="preserve">    資本公積</t>
  </si>
  <si>
    <t xml:space="preserve">    購建中固定資產</t>
  </si>
  <si>
    <r>
      <t xml:space="preserve">    </t>
    </r>
    <r>
      <rPr>
        <sz val="9"/>
        <rFont val="細明體"/>
        <family val="3"/>
      </rPr>
      <t>無形資產</t>
    </r>
  </si>
  <si>
    <t>　累積虧損</t>
  </si>
  <si>
    <t>業主權益其他項目</t>
  </si>
  <si>
    <t xml:space="preserve">    非營業資產</t>
  </si>
  <si>
    <t xml:space="preserve">    金融商品未實現損益</t>
  </si>
  <si>
    <t xml:space="preserve">    什項資產</t>
  </si>
  <si>
    <t xml:space="preserve">    累積換算調整數</t>
  </si>
  <si>
    <t xml:space="preserve">    遞延資產</t>
  </si>
  <si>
    <t xml:space="preserve">    未實現重估增值</t>
  </si>
  <si>
    <t>合　　計</t>
  </si>
  <si>
    <t xml:space="preserve">    未認列為退休金成本之淨損失</t>
  </si>
  <si>
    <r>
      <t xml:space="preserve">    </t>
    </r>
    <r>
      <rPr>
        <sz val="12"/>
        <rFont val="細明體"/>
        <family val="3"/>
      </rPr>
      <t xml:space="preserve">匯費、手續費及
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證券發行費</t>
    </r>
  </si>
  <si>
    <t>註：本年度信託代理與保證之或有資產與或有負債各為3,612,087,451元。</t>
  </si>
  <si>
    <r>
      <t>中華民國 10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年  </t>
    </r>
  </si>
  <si>
    <t>資本公積</t>
  </si>
  <si>
    <t>保留盈餘（累積虧損－）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</si>
</sst>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2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11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6" fillId="0" borderId="0" xfId="0" applyNumberFormat="1" applyFont="1" applyAlignment="1">
      <alignment horizontal="left" vertical="center"/>
    </xf>
    <xf numFmtId="186" fontId="17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13" fillId="0" borderId="0" xfId="0" applyNumberFormat="1" applyFont="1" applyAlignment="1">
      <alignment horizontal="centerContinuous"/>
    </xf>
    <xf numFmtId="186" fontId="12" fillId="0" borderId="0" xfId="0" applyNumberFormat="1" applyFont="1" applyAlignment="1">
      <alignment horizontal="right"/>
    </xf>
    <xf numFmtId="186" fontId="10" fillId="0" borderId="0" xfId="0" applyNumberFormat="1" applyFont="1" applyBorder="1" applyAlignment="1">
      <alignment/>
    </xf>
    <xf numFmtId="186" fontId="15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15" fillId="0" borderId="4" xfId="0" applyNumberFormat="1" applyFont="1" applyBorder="1" applyAlignment="1">
      <alignment/>
    </xf>
    <xf numFmtId="186" fontId="20" fillId="0" borderId="0" xfId="0" applyNumberFormat="1" applyFont="1" applyAlignment="1">
      <alignment/>
    </xf>
    <xf numFmtId="186" fontId="20" fillId="0" borderId="4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6" fontId="5" fillId="0" borderId="2" xfId="0" applyNumberFormat="1" applyFont="1" applyBorder="1" applyAlignment="1">
      <alignment horizontal="distributed" vertical="center"/>
    </xf>
    <xf numFmtId="186" fontId="14" fillId="0" borderId="2" xfId="0" applyNumberFormat="1" applyFont="1" applyBorder="1" applyAlignment="1">
      <alignment horizontal="distributed" vertical="center"/>
    </xf>
    <xf numFmtId="186" fontId="14" fillId="0" borderId="5" xfId="0" applyNumberFormat="1" applyFont="1" applyBorder="1" applyAlignment="1">
      <alignment horizontal="distributed" vertical="center"/>
    </xf>
    <xf numFmtId="186" fontId="0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8" fontId="23" fillId="0" borderId="0" xfId="0" applyNumberFormat="1" applyFont="1" applyAlignment="1">
      <alignment/>
    </xf>
    <xf numFmtId="186" fontId="24" fillId="0" borderId="0" xfId="0" applyNumberFormat="1" applyFont="1" applyAlignment="1" quotePrefix="1">
      <alignment horizontal="center"/>
    </xf>
    <xf numFmtId="186" fontId="24" fillId="0" borderId="0" xfId="0" applyNumberFormat="1" applyFont="1" applyAlignment="1">
      <alignment horizontal="center"/>
    </xf>
    <xf numFmtId="186" fontId="24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23" fillId="0" borderId="0" xfId="0" applyNumberFormat="1" applyFont="1" applyAlignment="1">
      <alignment/>
    </xf>
    <xf numFmtId="186" fontId="24" fillId="0" borderId="0" xfId="0" applyNumberFormat="1" applyFont="1" applyAlignment="1" quotePrefix="1">
      <alignment horizontal="left"/>
    </xf>
    <xf numFmtId="186" fontId="8" fillId="0" borderId="0" xfId="0" applyNumberFormat="1" applyFont="1" applyAlignment="1" quotePrefix="1">
      <alignment horizontal="left"/>
    </xf>
    <xf numFmtId="186" fontId="8" fillId="0" borderId="0" xfId="0" applyNumberFormat="1" applyFont="1" applyAlignment="1">
      <alignment horizontal="left"/>
    </xf>
    <xf numFmtId="186" fontId="24" fillId="0" borderId="0" xfId="0" applyNumberFormat="1" applyFont="1" applyAlignment="1">
      <alignment horizontal="left"/>
    </xf>
    <xf numFmtId="186" fontId="24" fillId="0" borderId="0" xfId="0" applyNumberFormat="1" applyFont="1" applyAlignment="1" quotePrefix="1">
      <alignment horizontal="left" wrapText="1"/>
    </xf>
    <xf numFmtId="186" fontId="8" fillId="0" borderId="0" xfId="0" applyNumberFormat="1" applyFont="1" applyAlignment="1">
      <alignment/>
    </xf>
    <xf numFmtId="186" fontId="24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25" fillId="0" borderId="0" xfId="0" applyNumberFormat="1" applyFont="1" applyAlignment="1">
      <alignment vertical="top"/>
    </xf>
    <xf numFmtId="186" fontId="8" fillId="0" borderId="0" xfId="0" applyNumberFormat="1" applyFont="1" applyAlignment="1">
      <alignment horizontal="left" wrapText="1"/>
    </xf>
    <xf numFmtId="186" fontId="23" fillId="0" borderId="4" xfId="0" applyNumberFormat="1" applyFont="1" applyBorder="1" applyAlignment="1">
      <alignment/>
    </xf>
    <xf numFmtId="188" fontId="23" fillId="0" borderId="4" xfId="0" applyNumberFormat="1" applyFont="1" applyBorder="1" applyAlignment="1">
      <alignment/>
    </xf>
    <xf numFmtId="186" fontId="24" fillId="0" borderId="4" xfId="0" applyNumberFormat="1" applyFont="1" applyBorder="1" applyAlignment="1">
      <alignment horizontal="distributed"/>
    </xf>
    <xf numFmtId="186" fontId="24" fillId="0" borderId="4" xfId="0" applyNumberFormat="1" applyFont="1" applyBorder="1" applyAlignment="1">
      <alignment horizontal="center"/>
    </xf>
    <xf numFmtId="186" fontId="10" fillId="0" borderId="0" xfId="0" applyNumberFormat="1" applyFont="1" applyAlignment="1">
      <alignment vertical="center" wrapText="1"/>
    </xf>
    <xf numFmtId="186" fontId="10" fillId="0" borderId="0" xfId="0" applyNumberFormat="1" applyFont="1" applyAlignment="1">
      <alignment vertical="top"/>
    </xf>
    <xf numFmtId="186" fontId="14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18" fillId="0" borderId="0" xfId="0" applyNumberFormat="1" applyFont="1" applyAlignment="1">
      <alignment horizontal="center" vertical="center"/>
    </xf>
    <xf numFmtId="186" fontId="19" fillId="0" borderId="0" xfId="0" applyNumberFormat="1" applyFont="1" applyAlignment="1">
      <alignment horizontal="center" vertical="center"/>
    </xf>
    <xf numFmtId="186" fontId="14" fillId="0" borderId="0" xfId="0" applyNumberFormat="1" applyFont="1" applyAlignment="1">
      <alignment horizontal="center"/>
    </xf>
    <xf numFmtId="186" fontId="9" fillId="0" borderId="6" xfId="0" applyNumberFormat="1" applyFont="1" applyBorder="1" applyAlignment="1">
      <alignment horizontal="center" vertical="center"/>
    </xf>
    <xf numFmtId="186" fontId="0" fillId="0" borderId="3" xfId="0" applyNumberFormat="1" applyBorder="1" applyAlignment="1">
      <alignment horizontal="center" vertical="center"/>
    </xf>
    <xf numFmtId="186" fontId="9" fillId="0" borderId="5" xfId="0" applyNumberFormat="1" applyFon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86" fontId="5" fillId="0" borderId="5" xfId="0" applyNumberFormat="1" applyFont="1" applyBorder="1" applyAlignment="1">
      <alignment horizontal="distributed" vertical="center"/>
    </xf>
    <xf numFmtId="186" fontId="5" fillId="0" borderId="1" xfId="0" applyNumberFormat="1" applyFont="1" applyBorder="1" applyAlignment="1">
      <alignment horizontal="distributed" vertical="center"/>
    </xf>
    <xf numFmtId="186" fontId="0" fillId="0" borderId="4" xfId="0" applyNumberFormat="1" applyFont="1" applyBorder="1" applyAlignment="1">
      <alignment horizontal="right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 quotePrefix="1">
      <alignment horizontal="center" vertical="distributed"/>
    </xf>
    <xf numFmtId="186" fontId="5" fillId="0" borderId="9" xfId="0" applyNumberFormat="1" applyFont="1" applyBorder="1" applyAlignment="1">
      <alignment/>
    </xf>
    <xf numFmtId="186" fontId="5" fillId="0" borderId="8" xfId="0" applyNumberFormat="1" applyFont="1" applyBorder="1" applyAlignment="1">
      <alignment horizontal="distributed" vertical="center"/>
    </xf>
    <xf numFmtId="186" fontId="5" fillId="0" borderId="9" xfId="0" applyNumberFormat="1" applyFont="1" applyBorder="1" applyAlignment="1">
      <alignment horizontal="distributed"/>
    </xf>
    <xf numFmtId="186" fontId="0" fillId="0" borderId="0" xfId="0" applyNumberFormat="1" applyFont="1" applyBorder="1" applyAlignment="1">
      <alignment horizontal="left"/>
    </xf>
    <xf numFmtId="186" fontId="8" fillId="0" borderId="4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SheetLayoutView="100" workbookViewId="0" topLeftCell="A32">
      <selection activeCell="D48" sqref="D48"/>
    </sheetView>
  </sheetViews>
  <sheetFormatPr defaultColWidth="9.00390625" defaultRowHeight="16.5"/>
  <cols>
    <col min="1" max="1" width="20.00390625" style="14" customWidth="1"/>
    <col min="2" max="2" width="20.25390625" style="14" customWidth="1"/>
    <col min="3" max="3" width="20.125" style="14" bestFit="1" customWidth="1"/>
    <col min="4" max="4" width="16.875" style="14" customWidth="1"/>
    <col min="5" max="5" width="19.125" style="14" customWidth="1"/>
    <col min="6" max="16384" width="8.875" style="14" customWidth="1"/>
  </cols>
  <sheetData>
    <row r="1" spans="1:5" s="15" customFormat="1" ht="30" customHeight="1">
      <c r="A1" s="56" t="s">
        <v>41</v>
      </c>
      <c r="B1" s="57"/>
      <c r="C1" s="57"/>
      <c r="D1" s="57"/>
      <c r="E1" s="57"/>
    </row>
    <row r="2" spans="1:5" s="15" customFormat="1" ht="24.75" customHeight="1">
      <c r="A2" s="58"/>
      <c r="B2" s="58"/>
      <c r="C2" s="55"/>
      <c r="D2" s="16"/>
      <c r="E2" s="17" t="s">
        <v>11</v>
      </c>
    </row>
    <row r="3" spans="1:5" ht="20.25" customHeight="1">
      <c r="A3" s="59" t="s">
        <v>12</v>
      </c>
      <c r="B3" s="61" t="s">
        <v>13</v>
      </c>
      <c r="C3" s="62"/>
      <c r="D3" s="62"/>
      <c r="E3" s="62"/>
    </row>
    <row r="4" spans="1:5" s="18" customFormat="1" ht="21" customHeight="1">
      <c r="A4" s="60"/>
      <c r="B4" s="25" t="s">
        <v>28</v>
      </c>
      <c r="C4" s="25" t="s">
        <v>14</v>
      </c>
      <c r="D4" s="26" t="s">
        <v>15</v>
      </c>
      <c r="E4" s="27" t="s">
        <v>16</v>
      </c>
    </row>
    <row r="5" s="19" customFormat="1" ht="15.75">
      <c r="C5" s="14" t="s">
        <v>27</v>
      </c>
    </row>
    <row r="6" spans="4:5" ht="15.75">
      <c r="D6" s="19"/>
      <c r="E6" s="19"/>
    </row>
    <row r="7" spans="1:5" ht="16.5">
      <c r="A7" s="20" t="s">
        <v>21</v>
      </c>
      <c r="B7" s="19">
        <f>SUM(B9:B17)</f>
        <v>0</v>
      </c>
      <c r="C7" s="19">
        <f>SUM(C9:C17)</f>
        <v>6479384229.6</v>
      </c>
      <c r="D7" s="19">
        <f>SUM(D9:D17)</f>
        <v>39461931</v>
      </c>
      <c r="E7" s="19">
        <f>SUM(E9:E17)</f>
        <v>6518846160.6</v>
      </c>
    </row>
    <row r="8" spans="1:5" ht="15.75">
      <c r="A8" s="14" t="s">
        <v>17</v>
      </c>
      <c r="C8" s="14" t="s">
        <v>27</v>
      </c>
      <c r="E8" s="14" t="s">
        <v>27</v>
      </c>
    </row>
    <row r="9" spans="1:5" ht="16.5">
      <c r="A9" s="14" t="s">
        <v>42</v>
      </c>
      <c r="C9" s="14">
        <v>14467160</v>
      </c>
      <c r="E9" s="14">
        <f aca="true" t="shared" si="0" ref="E9:E17">C9+D9</f>
        <v>14467160</v>
      </c>
    </row>
    <row r="10" spans="1:5" ht="16.5">
      <c r="A10" s="14" t="s">
        <v>43</v>
      </c>
      <c r="C10" s="14">
        <v>2673691755</v>
      </c>
      <c r="D10" s="14">
        <v>-2188836</v>
      </c>
      <c r="E10" s="14">
        <f t="shared" si="0"/>
        <v>2671502919</v>
      </c>
    </row>
    <row r="11" spans="1:5" ht="16.5">
      <c r="A11" s="14" t="s">
        <v>44</v>
      </c>
      <c r="C11" s="14">
        <v>459732296</v>
      </c>
      <c r="E11" s="14">
        <f t="shared" si="0"/>
        <v>459732296</v>
      </c>
    </row>
    <row r="12" spans="1:5" ht="16.5">
      <c r="A12" s="14" t="s">
        <v>45</v>
      </c>
      <c r="C12" s="14">
        <v>16574156</v>
      </c>
      <c r="E12" s="14">
        <f>C12+D12</f>
        <v>16574156</v>
      </c>
    </row>
    <row r="13" spans="1:5" ht="16.5">
      <c r="A13" s="14" t="s">
        <v>46</v>
      </c>
      <c r="C13" s="14">
        <v>10390710</v>
      </c>
      <c r="E13" s="14">
        <f t="shared" si="0"/>
        <v>10390710</v>
      </c>
    </row>
    <row r="14" spans="1:5" ht="16.5">
      <c r="A14" s="14" t="s">
        <v>47</v>
      </c>
      <c r="C14" s="14">
        <v>13090477</v>
      </c>
      <c r="E14" s="14">
        <f t="shared" si="0"/>
        <v>13090477</v>
      </c>
    </row>
    <row r="15" spans="1:5" ht="16.5">
      <c r="A15" s="24" t="s">
        <v>48</v>
      </c>
      <c r="C15" s="14">
        <v>135035323</v>
      </c>
      <c r="D15" s="14">
        <v>12239429</v>
      </c>
      <c r="E15" s="14">
        <f>C15+D15</f>
        <v>147274752</v>
      </c>
    </row>
    <row r="16" spans="1:5" ht="16.5">
      <c r="A16" s="14" t="s">
        <v>49</v>
      </c>
      <c r="C16" s="14">
        <v>2818078114</v>
      </c>
      <c r="E16" s="14">
        <f t="shared" si="0"/>
        <v>2818078114</v>
      </c>
    </row>
    <row r="17" spans="1:5" ht="16.5">
      <c r="A17" s="14" t="s">
        <v>22</v>
      </c>
      <c r="C17" s="14">
        <v>338324238.6</v>
      </c>
      <c r="D17" s="14">
        <v>29411338</v>
      </c>
      <c r="E17" s="14">
        <f t="shared" si="0"/>
        <v>367735576.6</v>
      </c>
    </row>
    <row r="18" ht="21.75" customHeight="1"/>
    <row r="19" spans="1:5" ht="21.75" customHeight="1">
      <c r="A19" s="20" t="s">
        <v>23</v>
      </c>
      <c r="B19" s="19">
        <f>SUM(B21:B32)</f>
        <v>0</v>
      </c>
      <c r="C19" s="19">
        <f>SUM(C21:C32)</f>
        <v>4305521955</v>
      </c>
      <c r="D19" s="19">
        <f>SUM(D21:D32)</f>
        <v>274996054</v>
      </c>
      <c r="E19" s="19">
        <f>SUM(E21:E32)</f>
        <v>4580518009</v>
      </c>
    </row>
    <row r="21" spans="1:5" ht="16.5">
      <c r="A21" s="14" t="s">
        <v>50</v>
      </c>
      <c r="C21" s="14">
        <v>16578737</v>
      </c>
      <c r="E21" s="14">
        <f aca="true" t="shared" si="1" ref="E21:E32">C21+D21</f>
        <v>16578737</v>
      </c>
    </row>
    <row r="22" spans="1:5" ht="16.5">
      <c r="A22" s="14" t="s">
        <v>51</v>
      </c>
      <c r="C22" s="14">
        <v>2235872522</v>
      </c>
      <c r="D22" s="14">
        <v>-2799903</v>
      </c>
      <c r="E22" s="14">
        <f t="shared" si="1"/>
        <v>2233072619</v>
      </c>
    </row>
    <row r="23" spans="1:5" ht="16.5">
      <c r="A23" s="14" t="s">
        <v>52</v>
      </c>
      <c r="C23" s="14">
        <v>651652506</v>
      </c>
      <c r="E23" s="14">
        <f t="shared" si="1"/>
        <v>651652506</v>
      </c>
    </row>
    <row r="24" spans="1:5" ht="16.5">
      <c r="A24" s="14" t="s">
        <v>53</v>
      </c>
      <c r="C24" s="14">
        <v>267566836</v>
      </c>
      <c r="E24" s="14">
        <f t="shared" si="1"/>
        <v>267566836</v>
      </c>
    </row>
    <row r="25" spans="1:5" ht="16.5">
      <c r="A25" s="14" t="s">
        <v>54</v>
      </c>
      <c r="C25" s="14">
        <v>291407000</v>
      </c>
      <c r="E25" s="14">
        <f t="shared" si="1"/>
        <v>291407000</v>
      </c>
    </row>
    <row r="26" spans="1:5" ht="16.5">
      <c r="A26" s="14" t="s">
        <v>55</v>
      </c>
      <c r="C26" s="14">
        <v>158332074</v>
      </c>
      <c r="E26" s="14">
        <f t="shared" si="1"/>
        <v>158332074</v>
      </c>
    </row>
    <row r="27" spans="1:5" ht="33.75" customHeight="1">
      <c r="A27" s="52" t="s">
        <v>95</v>
      </c>
      <c r="C27" s="53">
        <v>12327715</v>
      </c>
      <c r="D27" s="53"/>
      <c r="E27" s="53">
        <f t="shared" si="1"/>
        <v>12327715</v>
      </c>
    </row>
    <row r="28" spans="1:5" ht="16.5">
      <c r="A28" s="24" t="s">
        <v>56</v>
      </c>
      <c r="C28" s="14">
        <v>38532957</v>
      </c>
      <c r="D28" s="14">
        <v>8706653</v>
      </c>
      <c r="E28" s="14">
        <f t="shared" si="1"/>
        <v>47239610</v>
      </c>
    </row>
    <row r="29" spans="1:5" ht="16.5">
      <c r="A29" s="14" t="s">
        <v>57</v>
      </c>
      <c r="C29" s="14">
        <v>102650</v>
      </c>
      <c r="E29" s="14">
        <f t="shared" si="1"/>
        <v>102650</v>
      </c>
    </row>
    <row r="30" spans="1:5" ht="16.5">
      <c r="A30" s="14" t="s">
        <v>24</v>
      </c>
      <c r="C30" s="14">
        <v>7792712</v>
      </c>
      <c r="E30" s="14">
        <f t="shared" si="1"/>
        <v>7792712</v>
      </c>
    </row>
    <row r="31" spans="1:5" ht="16.5">
      <c r="A31" s="24" t="s">
        <v>65</v>
      </c>
      <c r="D31" s="14">
        <v>259579600</v>
      </c>
      <c r="E31" s="14">
        <f t="shared" si="1"/>
        <v>259579600</v>
      </c>
    </row>
    <row r="32" spans="1:5" ht="16.5">
      <c r="A32" s="14" t="s">
        <v>25</v>
      </c>
      <c r="C32" s="14">
        <v>625356246</v>
      </c>
      <c r="D32" s="14">
        <v>9509704</v>
      </c>
      <c r="E32" s="14">
        <f t="shared" si="1"/>
        <v>634865950</v>
      </c>
    </row>
    <row r="46" spans="1:5" ht="16.5">
      <c r="A46" s="22"/>
      <c r="C46" s="19"/>
      <c r="E46" s="19"/>
    </row>
    <row r="47" spans="1:5" s="19" customFormat="1" ht="18.75" customHeight="1">
      <c r="A47" s="23" t="s">
        <v>26</v>
      </c>
      <c r="B47" s="21">
        <f>B7-B19</f>
        <v>0</v>
      </c>
      <c r="C47" s="21">
        <f>C7-C19</f>
        <v>2173862274.6000004</v>
      </c>
      <c r="D47" s="21">
        <f>D7-D19</f>
        <v>-235534123</v>
      </c>
      <c r="E47" s="21">
        <f>E7-E19</f>
        <v>1938328151.6000004</v>
      </c>
    </row>
    <row r="49" spans="1:3" ht="17.25" customHeight="1">
      <c r="A49" s="54"/>
      <c r="B49" s="54"/>
      <c r="C49" s="55"/>
    </row>
    <row r="59" ht="15.75">
      <c r="A59" s="14" t="s">
        <v>18</v>
      </c>
    </row>
  </sheetData>
  <mergeCells count="5">
    <mergeCell ref="A49:C49"/>
    <mergeCell ref="A1:E1"/>
    <mergeCell ref="A2:C2"/>
    <mergeCell ref="A3:A4"/>
    <mergeCell ref="B3:E3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Normal="90" zoomScaleSheetLayoutView="100" workbookViewId="0" topLeftCell="D25">
      <selection activeCell="E29" sqref="E29"/>
    </sheetView>
  </sheetViews>
  <sheetFormatPr defaultColWidth="9.00390625" defaultRowHeight="16.5"/>
  <cols>
    <col min="1" max="1" width="19.875" style="28" customWidth="1"/>
    <col min="2" max="2" width="6.25390625" style="28" customWidth="1"/>
    <col min="3" max="3" width="20.625" style="28" customWidth="1"/>
    <col min="4" max="4" width="17.375" style="28" customWidth="1"/>
    <col min="5" max="5" width="15.00390625" style="28" customWidth="1"/>
    <col min="6" max="6" width="18.25390625" style="28" customWidth="1"/>
    <col min="7" max="7" width="6.00390625" style="28" customWidth="1"/>
    <col min="8" max="8" width="18.125" style="28" customWidth="1"/>
    <col min="9" max="9" width="6.50390625" style="28" customWidth="1"/>
    <col min="10" max="10" width="23.75390625" style="28" customWidth="1"/>
    <col min="11" max="11" width="17.625" style="28" customWidth="1"/>
    <col min="12" max="13" width="16.125" style="28" customWidth="1"/>
    <col min="14" max="14" width="6.375" style="28" customWidth="1"/>
    <col min="15" max="16384" width="9.00390625" style="28" customWidth="1"/>
  </cols>
  <sheetData>
    <row r="1" spans="2:14" s="2" customFormat="1" ht="30" customHeight="1">
      <c r="B1" s="3"/>
      <c r="C1" s="3"/>
      <c r="D1" s="3"/>
      <c r="E1" s="3"/>
      <c r="F1" s="3"/>
      <c r="G1" s="3" t="s">
        <v>58</v>
      </c>
      <c r="H1" s="4" t="s">
        <v>29</v>
      </c>
      <c r="I1" s="5"/>
      <c r="J1" s="5"/>
      <c r="K1" s="5"/>
      <c r="L1" s="5"/>
      <c r="M1" s="5"/>
      <c r="N1" s="5"/>
    </row>
    <row r="2" spans="1:14" ht="24.75" customHeight="1">
      <c r="A2" s="1" t="s">
        <v>30</v>
      </c>
      <c r="E2" s="65" t="s">
        <v>97</v>
      </c>
      <c r="F2" s="65"/>
      <c r="G2" s="65"/>
      <c r="H2" s="71" t="s">
        <v>40</v>
      </c>
      <c r="I2" s="71"/>
      <c r="J2" s="71"/>
      <c r="M2" s="72" t="s">
        <v>31</v>
      </c>
      <c r="N2" s="72"/>
    </row>
    <row r="3" spans="1:14" s="6" customFormat="1" ht="24.75" customHeight="1">
      <c r="A3" s="64" t="s">
        <v>32</v>
      </c>
      <c r="B3" s="66"/>
      <c r="C3" s="67" t="s">
        <v>2</v>
      </c>
      <c r="D3" s="69" t="s">
        <v>33</v>
      </c>
      <c r="E3" s="69" t="s">
        <v>34</v>
      </c>
      <c r="F3" s="63" t="s">
        <v>35</v>
      </c>
      <c r="G3" s="64"/>
      <c r="H3" s="64" t="s">
        <v>32</v>
      </c>
      <c r="I3" s="66"/>
      <c r="J3" s="67" t="s">
        <v>2</v>
      </c>
      <c r="K3" s="69" t="s">
        <v>33</v>
      </c>
      <c r="L3" s="69" t="s">
        <v>34</v>
      </c>
      <c r="M3" s="63" t="s">
        <v>35</v>
      </c>
      <c r="N3" s="64"/>
    </row>
    <row r="4" spans="1:14" s="6" customFormat="1" ht="22.5" customHeight="1">
      <c r="A4" s="7" t="s">
        <v>36</v>
      </c>
      <c r="B4" s="8" t="s">
        <v>1</v>
      </c>
      <c r="C4" s="68"/>
      <c r="D4" s="70"/>
      <c r="E4" s="70"/>
      <c r="F4" s="9" t="s">
        <v>0</v>
      </c>
      <c r="G4" s="10" t="s">
        <v>1</v>
      </c>
      <c r="H4" s="7" t="s">
        <v>36</v>
      </c>
      <c r="I4" s="8" t="s">
        <v>1</v>
      </c>
      <c r="J4" s="68"/>
      <c r="K4" s="70"/>
      <c r="L4" s="70"/>
      <c r="M4" s="9" t="s">
        <v>0</v>
      </c>
      <c r="N4" s="10" t="s">
        <v>1</v>
      </c>
    </row>
    <row r="5" spans="1:14" s="6" customFormat="1" ht="19.5" customHeight="1">
      <c r="A5" s="12"/>
      <c r="B5" s="29"/>
      <c r="C5" s="11"/>
      <c r="D5" s="29"/>
      <c r="E5" s="11"/>
      <c r="F5" s="29"/>
      <c r="G5" s="29"/>
      <c r="H5" s="12"/>
      <c r="I5" s="29"/>
      <c r="J5" s="11"/>
      <c r="K5" s="29"/>
      <c r="L5" s="29"/>
      <c r="M5" s="29"/>
      <c r="N5" s="29"/>
    </row>
    <row r="6" spans="1:14" s="34" customFormat="1" ht="19.5" customHeight="1">
      <c r="A6" s="30">
        <f>A8+A17+A29+A20+A32</f>
        <v>65499758137.55</v>
      </c>
      <c r="B6" s="31">
        <v>100</v>
      </c>
      <c r="C6" s="32" t="s">
        <v>4</v>
      </c>
      <c r="D6" s="30">
        <f>D8+D17+D29+D20+D32</f>
        <v>51143809727.520004</v>
      </c>
      <c r="E6" s="30">
        <f>E8+E17+E20+E29+E32</f>
        <v>-238496487</v>
      </c>
      <c r="F6" s="30">
        <f>F8+F17+F29+F20+F32</f>
        <v>50905313240.520004</v>
      </c>
      <c r="G6" s="31">
        <v>100</v>
      </c>
      <c r="H6" s="30">
        <f>H8+H13+H16</f>
        <v>76129056036.22</v>
      </c>
      <c r="I6" s="30">
        <f>+H6/+H$48*100</f>
        <v>116.22799564595093</v>
      </c>
      <c r="J6" s="33" t="s">
        <v>37</v>
      </c>
      <c r="K6" s="30">
        <f>K8+K13+K16</f>
        <v>59601774162.59</v>
      </c>
      <c r="L6" s="30">
        <f>L8+L13+L16</f>
        <v>-30022405</v>
      </c>
      <c r="M6" s="30">
        <f>M8+M13+M16</f>
        <v>59571751757.59</v>
      </c>
      <c r="N6" s="30">
        <f>+M6/+M$48*100</f>
        <v>117.02462467153944</v>
      </c>
    </row>
    <row r="7" spans="1:14" s="36" customFormat="1" ht="19.5" customHeight="1">
      <c r="A7" s="35"/>
      <c r="B7" s="35"/>
      <c r="D7" s="35"/>
      <c r="E7" s="30"/>
      <c r="F7" s="35"/>
      <c r="G7" s="35"/>
      <c r="H7" s="35"/>
      <c r="I7" s="30"/>
      <c r="K7" s="35"/>
      <c r="L7" s="35"/>
      <c r="M7" s="35"/>
      <c r="N7" s="30"/>
    </row>
    <row r="8" spans="1:14" s="34" customFormat="1" ht="19.5" customHeight="1">
      <c r="A8" s="37">
        <f>SUM(A9:A15)</f>
        <v>46711606182.55</v>
      </c>
      <c r="B8" s="30">
        <f aca="true" t="shared" si="0" ref="B8:B15">+A8/+A$48*100</f>
        <v>71.31569262355941</v>
      </c>
      <c r="C8" s="38" t="s">
        <v>5</v>
      </c>
      <c r="D8" s="37">
        <f>SUM(D9:D15)</f>
        <v>41543591310.520004</v>
      </c>
      <c r="E8" s="30">
        <f>SUM(E9:E15)</f>
        <v>-269089304</v>
      </c>
      <c r="F8" s="37">
        <f>SUM(F9:F15)</f>
        <v>41274502006.520004</v>
      </c>
      <c r="G8" s="30">
        <f aca="true" t="shared" si="1" ref="G8:G15">+F8/+F$48*100</f>
        <v>81.08093120162947</v>
      </c>
      <c r="H8" s="37">
        <f>SUM(H9:H11)</f>
        <v>61221889599</v>
      </c>
      <c r="I8" s="30">
        <f>+H8/+H$48*100</f>
        <v>93.46887887804647</v>
      </c>
      <c r="J8" s="38" t="s">
        <v>19</v>
      </c>
      <c r="K8" s="37">
        <f>SUM(K9:K11)</f>
        <v>24023792316.87</v>
      </c>
      <c r="L8" s="37">
        <f>SUM(L9:L11)</f>
        <v>-25772235</v>
      </c>
      <c r="M8" s="37">
        <f>SUM(M9:M11)</f>
        <v>23998020081.87</v>
      </c>
      <c r="N8" s="30">
        <f>+M8/+M$48*100</f>
        <v>47.14246618714031</v>
      </c>
    </row>
    <row r="9" spans="1:14" s="36" customFormat="1" ht="19.5" customHeight="1">
      <c r="A9" s="35">
        <v>741774342</v>
      </c>
      <c r="B9" s="35">
        <f t="shared" si="0"/>
        <v>1.1324840932118683</v>
      </c>
      <c r="C9" s="39" t="s">
        <v>6</v>
      </c>
      <c r="D9" s="35">
        <v>1025491775</v>
      </c>
      <c r="F9" s="35">
        <f aca="true" t="shared" si="2" ref="F9:F14">D9+E9</f>
        <v>1025491775</v>
      </c>
      <c r="G9" s="35">
        <f t="shared" si="1"/>
        <v>2.0145083287371293</v>
      </c>
      <c r="H9" s="35">
        <v>44153155942</v>
      </c>
      <c r="I9" s="35">
        <f>+H9/+H$48*100</f>
        <v>67.40964729866334</v>
      </c>
      <c r="J9" s="36" t="s">
        <v>62</v>
      </c>
      <c r="K9" s="35">
        <v>11029060817</v>
      </c>
      <c r="L9" s="35"/>
      <c r="M9" s="35">
        <f>K9+L9</f>
        <v>11029060817</v>
      </c>
      <c r="N9" s="35">
        <f>+M9/+M$48*100</f>
        <v>21.665834300811266</v>
      </c>
    </row>
    <row r="10" spans="1:14" s="36" customFormat="1" ht="19.5" customHeight="1">
      <c r="A10" s="35">
        <v>1091717188</v>
      </c>
      <c r="B10" s="35">
        <f t="shared" si="0"/>
        <v>1.6667499530416363</v>
      </c>
      <c r="C10" s="36" t="s">
        <v>38</v>
      </c>
      <c r="D10" s="35">
        <v>869943188</v>
      </c>
      <c r="E10" s="35">
        <v>-259579600</v>
      </c>
      <c r="F10" s="35">
        <f t="shared" si="2"/>
        <v>610363588</v>
      </c>
      <c r="G10" s="35">
        <f t="shared" si="1"/>
        <v>1.19901744856401</v>
      </c>
      <c r="H10" s="35">
        <v>8741800629</v>
      </c>
      <c r="I10" s="35">
        <f>+H10/+H$48*100</f>
        <v>13.346309784292867</v>
      </c>
      <c r="J10" s="39" t="s">
        <v>20</v>
      </c>
      <c r="K10" s="35">
        <v>8379790267</v>
      </c>
      <c r="L10" s="35">
        <v>-27961071</v>
      </c>
      <c r="M10" s="35">
        <f>K10+L10</f>
        <v>8351829196</v>
      </c>
      <c r="N10" s="35">
        <f>+M10/+M$48*100</f>
        <v>16.406596216270895</v>
      </c>
    </row>
    <row r="11" spans="1:14" s="36" customFormat="1" ht="19.5" customHeight="1">
      <c r="A11" s="35">
        <v>3442442577.48</v>
      </c>
      <c r="B11" s="35">
        <f t="shared" si="0"/>
        <v>5.255656929680326</v>
      </c>
      <c r="C11" s="39" t="s">
        <v>7</v>
      </c>
      <c r="D11" s="35">
        <v>3117910239.48</v>
      </c>
      <c r="E11" s="35">
        <v>-4856357</v>
      </c>
      <c r="F11" s="35">
        <f t="shared" si="2"/>
        <v>3113053882.48</v>
      </c>
      <c r="G11" s="35">
        <f t="shared" si="1"/>
        <v>6.115381056141007</v>
      </c>
      <c r="H11" s="35">
        <v>8326933028</v>
      </c>
      <c r="I11" s="35">
        <f>+H11/+H$48*100</f>
        <v>12.71292179509026</v>
      </c>
      <c r="J11" s="40" t="s">
        <v>63</v>
      </c>
      <c r="K11" s="35">
        <v>4614941232.87</v>
      </c>
      <c r="L11" s="35">
        <v>2188836</v>
      </c>
      <c r="M11" s="35">
        <f>K11+L11</f>
        <v>4617130068.87</v>
      </c>
      <c r="N11" s="35">
        <f>+M11/+M$48*100</f>
        <v>9.070035670058154</v>
      </c>
    </row>
    <row r="12" spans="1:14" s="36" customFormat="1" ht="19.5" customHeight="1">
      <c r="A12" s="35">
        <v>41056100292.07</v>
      </c>
      <c r="B12" s="35">
        <f t="shared" si="0"/>
        <v>62.68130060244172</v>
      </c>
      <c r="C12" s="39" t="s">
        <v>59</v>
      </c>
      <c r="D12" s="35">
        <v>36256168857.04</v>
      </c>
      <c r="E12" s="35"/>
      <c r="F12" s="35">
        <f t="shared" si="2"/>
        <v>36256168857.04</v>
      </c>
      <c r="G12" s="35">
        <f t="shared" si="1"/>
        <v>71.22275956879986</v>
      </c>
      <c r="H12" s="35"/>
      <c r="I12" s="35"/>
      <c r="K12" s="35"/>
      <c r="L12" s="35"/>
      <c r="M12" s="35"/>
      <c r="N12" s="35"/>
    </row>
    <row r="13" spans="1:14" s="36" customFormat="1" ht="19.5" customHeight="1">
      <c r="A13" s="35">
        <v>26561736</v>
      </c>
      <c r="B13" s="35">
        <f t="shared" si="0"/>
        <v>0.040552418444385924</v>
      </c>
      <c r="C13" s="36" t="s">
        <v>39</v>
      </c>
      <c r="D13" s="35">
        <v>22111601</v>
      </c>
      <c r="E13" s="35"/>
      <c r="F13" s="35">
        <f t="shared" si="2"/>
        <v>22111601</v>
      </c>
      <c r="G13" s="35">
        <f t="shared" si="1"/>
        <v>0.043436725151903076</v>
      </c>
      <c r="H13" s="37">
        <f>SUM(H14)</f>
        <v>13094490130</v>
      </c>
      <c r="I13" s="30">
        <f>+H13/+H$48*100</f>
        <v>19.99166180507334</v>
      </c>
      <c r="J13" s="38" t="s">
        <v>64</v>
      </c>
      <c r="K13" s="37">
        <f>SUM(K14)</f>
        <v>34064756624</v>
      </c>
      <c r="L13" s="35">
        <f>L14</f>
        <v>0</v>
      </c>
      <c r="M13" s="37">
        <f>M14</f>
        <v>34064756624</v>
      </c>
      <c r="N13" s="30">
        <f>+M13/+M$48*100</f>
        <v>66.91788038519499</v>
      </c>
    </row>
    <row r="14" spans="1:14" s="36" customFormat="1" ht="19.5" customHeight="1">
      <c r="A14" s="35">
        <v>353010047</v>
      </c>
      <c r="B14" s="35">
        <f t="shared" si="0"/>
        <v>0.53894862673947</v>
      </c>
      <c r="C14" s="40" t="s">
        <v>60</v>
      </c>
      <c r="D14" s="35">
        <v>251965650</v>
      </c>
      <c r="E14" s="35">
        <v>-4653347</v>
      </c>
      <c r="F14" s="35">
        <f t="shared" si="2"/>
        <v>247312303</v>
      </c>
      <c r="G14" s="35">
        <f t="shared" si="1"/>
        <v>0.4858280742355642</v>
      </c>
      <c r="H14" s="35">
        <v>13094490130</v>
      </c>
      <c r="I14" s="35">
        <f>+H14/+H$48*100</f>
        <v>19.99166180507334</v>
      </c>
      <c r="J14" s="35" t="s">
        <v>66</v>
      </c>
      <c r="K14" s="35">
        <v>34064756624</v>
      </c>
      <c r="L14" s="35"/>
      <c r="M14" s="35">
        <f>K14+L14</f>
        <v>34064756624</v>
      </c>
      <c r="N14" s="35">
        <f>+M14/+M$48*100</f>
        <v>66.91788038519499</v>
      </c>
    </row>
    <row r="15" spans="1:14" s="36" customFormat="1" ht="19.5" customHeight="1">
      <c r="A15" s="35"/>
      <c r="B15" s="35">
        <f t="shared" si="0"/>
        <v>0</v>
      </c>
      <c r="C15" s="40" t="s">
        <v>67</v>
      </c>
      <c r="D15" s="35"/>
      <c r="F15" s="35"/>
      <c r="G15" s="35">
        <f t="shared" si="1"/>
        <v>0</v>
      </c>
      <c r="H15" s="35"/>
      <c r="I15" s="35"/>
      <c r="K15" s="35"/>
      <c r="L15" s="35"/>
      <c r="M15" s="35"/>
      <c r="N15" s="35"/>
    </row>
    <row r="16" spans="1:14" s="34" customFormat="1" ht="19.5" customHeight="1">
      <c r="A16" s="35"/>
      <c r="B16" s="35"/>
      <c r="C16" s="40"/>
      <c r="D16" s="35"/>
      <c r="E16" s="36"/>
      <c r="F16" s="35"/>
      <c r="G16" s="35"/>
      <c r="H16" s="37">
        <f>SUM(H17:H18)</f>
        <v>1812676307.22</v>
      </c>
      <c r="I16" s="30">
        <f>+H16/+H$48*100</f>
        <v>2.767454962831108</v>
      </c>
      <c r="J16" s="41" t="s">
        <v>68</v>
      </c>
      <c r="K16" s="37">
        <f>SUM(K17:K18)</f>
        <v>1513225221.72</v>
      </c>
      <c r="L16" s="37">
        <f>SUM(L17:L18)</f>
        <v>-4250170</v>
      </c>
      <c r="M16" s="37">
        <f>SUM(M17:M18)</f>
        <v>1508975051.72</v>
      </c>
      <c r="N16" s="30">
        <f>+M16/+M$48*100</f>
        <v>2.9642780992041406</v>
      </c>
    </row>
    <row r="17" spans="1:14" s="36" customFormat="1" ht="30" customHeight="1">
      <c r="A17" s="37">
        <f>SUM(A18)</f>
        <v>1659401304</v>
      </c>
      <c r="B17" s="30">
        <f>+A17/+A$48*100</f>
        <v>2.5334464602376765</v>
      </c>
      <c r="C17" s="42" t="s">
        <v>69</v>
      </c>
      <c r="D17" s="37">
        <f>SUM(D18)</f>
        <v>1437637970</v>
      </c>
      <c r="E17" s="30">
        <f>E18</f>
        <v>30592817</v>
      </c>
      <c r="F17" s="30">
        <f aca="true" t="shared" si="3" ref="F17:F30">D17+E17</f>
        <v>1468230787</v>
      </c>
      <c r="G17" s="30">
        <f>+F17/+F$48*100</f>
        <v>2.8842387828218023</v>
      </c>
      <c r="H17" s="35">
        <v>150814027.72</v>
      </c>
      <c r="I17" s="35">
        <f>+H17/+H$48*100</f>
        <v>0.2302512742158366</v>
      </c>
      <c r="J17" s="43" t="s">
        <v>70</v>
      </c>
      <c r="K17" s="35">
        <v>136113945.72</v>
      </c>
      <c r="L17" s="35"/>
      <c r="M17" s="35">
        <f>K17+L17</f>
        <v>136113945.72</v>
      </c>
      <c r="N17" s="35">
        <f>+M17/+M$48*100</f>
        <v>0.26738652029677523</v>
      </c>
    </row>
    <row r="18" spans="1:14" s="36" customFormat="1" ht="19.5" customHeight="1">
      <c r="A18" s="35">
        <v>1659401304</v>
      </c>
      <c r="B18" s="35">
        <f>+A18/+A$48*100</f>
        <v>2.5334464602376765</v>
      </c>
      <c r="C18" s="40" t="s">
        <v>71</v>
      </c>
      <c r="D18" s="35">
        <v>1437637970</v>
      </c>
      <c r="E18" s="35">
        <v>30592817</v>
      </c>
      <c r="F18" s="35">
        <f t="shared" si="3"/>
        <v>1468230787</v>
      </c>
      <c r="G18" s="35">
        <f>+F18/+F$48*100</f>
        <v>2.8842387828218023</v>
      </c>
      <c r="H18" s="35">
        <v>1661862279.5</v>
      </c>
      <c r="I18" s="35">
        <f>+H18/+H$48*100</f>
        <v>2.5372036886152713</v>
      </c>
      <c r="J18" s="36" t="s">
        <v>72</v>
      </c>
      <c r="K18" s="35">
        <v>1377111276</v>
      </c>
      <c r="L18" s="35">
        <v>-4250170</v>
      </c>
      <c r="M18" s="35">
        <f>K18+L18</f>
        <v>1372861106</v>
      </c>
      <c r="N18" s="35">
        <f>+M18/+M$48*100</f>
        <v>2.6968915789073655</v>
      </c>
    </row>
    <row r="19" spans="1:14" s="36" customFormat="1" ht="19.5" customHeight="1">
      <c r="A19" s="35" t="s">
        <v>8</v>
      </c>
      <c r="B19" s="35"/>
      <c r="C19" s="40" t="s">
        <v>8</v>
      </c>
      <c r="D19" s="35" t="s">
        <v>8</v>
      </c>
      <c r="F19" s="35" t="s">
        <v>8</v>
      </c>
      <c r="G19" s="35"/>
      <c r="H19" s="35"/>
      <c r="I19" s="35"/>
      <c r="K19" s="35"/>
      <c r="L19" s="35"/>
      <c r="M19" s="35"/>
      <c r="N19" s="35"/>
    </row>
    <row r="20" spans="1:14" s="36" customFormat="1" ht="19.5" customHeight="1">
      <c r="A20" s="37">
        <f>SUM(A21:A27)</f>
        <v>14803739659</v>
      </c>
      <c r="B20" s="30">
        <f aca="true" t="shared" si="4" ref="B20:B27">+A20/+A$48*100</f>
        <v>22.601212706636307</v>
      </c>
      <c r="C20" s="41" t="s">
        <v>9</v>
      </c>
      <c r="D20" s="37">
        <f>SUM(D21:D27)</f>
        <v>7000951067</v>
      </c>
      <c r="E20" s="44">
        <f>SUM(E21:E27)</f>
        <v>0</v>
      </c>
      <c r="F20" s="30">
        <f t="shared" si="3"/>
        <v>7000951067</v>
      </c>
      <c r="G20" s="30">
        <f aca="true" t="shared" si="5" ref="G20:G25">+F20/+F$48*100</f>
        <v>13.752888689480313</v>
      </c>
      <c r="H20" s="35" t="s">
        <v>8</v>
      </c>
      <c r="I20" s="35"/>
      <c r="J20" s="40" t="s">
        <v>8</v>
      </c>
      <c r="K20" s="35" t="s">
        <v>8</v>
      </c>
      <c r="L20" s="35"/>
      <c r="M20" s="35" t="s">
        <v>8</v>
      </c>
      <c r="N20" s="35"/>
    </row>
    <row r="21" spans="1:14" s="36" customFormat="1" ht="19.5" customHeight="1">
      <c r="A21" s="35">
        <v>13409686141</v>
      </c>
      <c r="B21" s="35">
        <f t="shared" si="4"/>
        <v>20.472878865963985</v>
      </c>
      <c r="C21" s="36" t="s">
        <v>73</v>
      </c>
      <c r="D21" s="35">
        <v>6337738857</v>
      </c>
      <c r="F21" s="35">
        <f t="shared" si="3"/>
        <v>6337738857</v>
      </c>
      <c r="G21" s="35">
        <f t="shared" si="5"/>
        <v>12.45005374400729</v>
      </c>
      <c r="H21" s="35"/>
      <c r="I21" s="35"/>
      <c r="K21" s="35"/>
      <c r="L21" s="35"/>
      <c r="M21" s="35"/>
      <c r="N21" s="35"/>
    </row>
    <row r="22" spans="1:14" s="36" customFormat="1" ht="19.5" customHeight="1">
      <c r="A22" s="35">
        <v>157793150</v>
      </c>
      <c r="B22" s="35">
        <f t="shared" si="4"/>
        <v>0.24090646207980365</v>
      </c>
      <c r="C22" s="36" t="s">
        <v>74</v>
      </c>
      <c r="D22" s="35">
        <v>24401128</v>
      </c>
      <c r="F22" s="35">
        <f t="shared" si="3"/>
        <v>24401128</v>
      </c>
      <c r="G22" s="35">
        <f t="shared" si="5"/>
        <v>0.04793434407270674</v>
      </c>
      <c r="H22" s="30">
        <f>+H24+H26+H29+H32</f>
        <v>-10629297898.669998</v>
      </c>
      <c r="I22" s="30">
        <f>+H22/+H$48*100</f>
        <v>-16.22799564595092</v>
      </c>
      <c r="J22" s="33" t="s">
        <v>75</v>
      </c>
      <c r="K22" s="30">
        <f>+K24+K26+K29+K32</f>
        <v>-8457964435.07</v>
      </c>
      <c r="L22" s="37">
        <f>L24+L29+L32</f>
        <v>-208474082</v>
      </c>
      <c r="M22" s="30">
        <f>+M24+M26+M29+M32</f>
        <v>-8666438517.07</v>
      </c>
      <c r="N22" s="30">
        <f>+M22/+M$48*100</f>
        <v>-17.02462467153944</v>
      </c>
    </row>
    <row r="23" spans="1:14" s="36" customFormat="1" ht="19.5" customHeight="1">
      <c r="A23" s="35">
        <v>703848321</v>
      </c>
      <c r="B23" s="35">
        <f t="shared" si="4"/>
        <v>1.0745815572660788</v>
      </c>
      <c r="C23" s="36" t="s">
        <v>76</v>
      </c>
      <c r="D23" s="35">
        <v>469820783</v>
      </c>
      <c r="F23" s="35">
        <f t="shared" si="3"/>
        <v>469820783</v>
      </c>
      <c r="G23" s="35">
        <f t="shared" si="5"/>
        <v>0.9229307376622299</v>
      </c>
      <c r="H23" s="37"/>
      <c r="I23" s="30"/>
      <c r="J23" s="41"/>
      <c r="K23" s="37"/>
      <c r="L23" s="37"/>
      <c r="M23" s="30"/>
      <c r="N23" s="30"/>
    </row>
    <row r="24" spans="1:14" s="36" customFormat="1" ht="19.5" customHeight="1">
      <c r="A24" s="35">
        <v>523710790</v>
      </c>
      <c r="B24" s="35">
        <f t="shared" si="4"/>
        <v>0.7995614104409413</v>
      </c>
      <c r="C24" s="36" t="s">
        <v>77</v>
      </c>
      <c r="D24" s="35">
        <v>163478951</v>
      </c>
      <c r="F24" s="35">
        <f t="shared" si="3"/>
        <v>163478951</v>
      </c>
      <c r="G24" s="35">
        <f t="shared" si="5"/>
        <v>0.32114319821113047</v>
      </c>
      <c r="H24" s="37">
        <f>SUM(H25)</f>
        <v>8610601270</v>
      </c>
      <c r="I24" s="30">
        <f>+H24/+H$48*100</f>
        <v>13.146004679769458</v>
      </c>
      <c r="J24" s="34" t="s">
        <v>78</v>
      </c>
      <c r="K24" s="37">
        <f>K25</f>
        <v>8610601270</v>
      </c>
      <c r="L24" s="30">
        <f>SUM(L25:L26)</f>
        <v>0</v>
      </c>
      <c r="M24" s="30">
        <f>SUM(M25)</f>
        <v>8610601270</v>
      </c>
      <c r="N24" s="30">
        <f>+M24/+M$48*100</f>
        <v>16.91493622545096</v>
      </c>
    </row>
    <row r="25" spans="1:14" s="36" customFormat="1" ht="19.5" customHeight="1">
      <c r="A25" s="35">
        <v>6825004</v>
      </c>
      <c r="B25" s="35">
        <f t="shared" si="4"/>
        <v>0.01041989191115399</v>
      </c>
      <c r="C25" s="36" t="s">
        <v>79</v>
      </c>
      <c r="D25" s="35">
        <v>4671543</v>
      </c>
      <c r="F25" s="35">
        <f t="shared" si="3"/>
        <v>4671543</v>
      </c>
      <c r="G25" s="35">
        <f t="shared" si="5"/>
        <v>0.009176926145071845</v>
      </c>
      <c r="H25" s="35">
        <v>8610601270</v>
      </c>
      <c r="I25" s="35">
        <f>+H25/+H$48*100</f>
        <v>13.146004679769458</v>
      </c>
      <c r="J25" s="36" t="s">
        <v>80</v>
      </c>
      <c r="K25" s="35">
        <v>8610601270</v>
      </c>
      <c r="L25" s="35"/>
      <c r="M25" s="35">
        <f>K25+L25</f>
        <v>8610601270</v>
      </c>
      <c r="N25" s="35">
        <f>+M25/+M$48*100</f>
        <v>16.91493622545096</v>
      </c>
    </row>
    <row r="26" spans="1:14" s="36" customFormat="1" ht="19.5" customHeight="1">
      <c r="A26" s="35">
        <v>1078157</v>
      </c>
      <c r="B26" s="35"/>
      <c r="C26" s="36" t="s">
        <v>81</v>
      </c>
      <c r="D26" s="35">
        <v>839805</v>
      </c>
      <c r="F26" s="35">
        <f t="shared" si="3"/>
        <v>839805</v>
      </c>
      <c r="G26" s="35"/>
      <c r="H26" s="30">
        <v>479490</v>
      </c>
      <c r="I26" s="30"/>
      <c r="J26" s="34" t="s">
        <v>98</v>
      </c>
      <c r="K26" s="30">
        <v>479490</v>
      </c>
      <c r="L26" s="30"/>
      <c r="M26" s="30">
        <f>K26+L26</f>
        <v>479490</v>
      </c>
      <c r="N26" s="35"/>
    </row>
    <row r="27" spans="1:14" s="34" customFormat="1" ht="19.5" customHeight="1">
      <c r="A27" s="35">
        <v>798096</v>
      </c>
      <c r="B27" s="35"/>
      <c r="C27" s="36" t="s">
        <v>83</v>
      </c>
      <c r="D27" s="35"/>
      <c r="E27" s="36"/>
      <c r="F27" s="35">
        <f t="shared" si="3"/>
        <v>0</v>
      </c>
      <c r="G27" s="35"/>
      <c r="H27" s="35">
        <v>479490</v>
      </c>
      <c r="I27" s="35"/>
      <c r="J27" s="36" t="s">
        <v>82</v>
      </c>
      <c r="K27" s="35">
        <v>479490</v>
      </c>
      <c r="L27" s="35"/>
      <c r="M27" s="35">
        <f>K27+L27</f>
        <v>479490</v>
      </c>
      <c r="N27" s="35"/>
    </row>
    <row r="28" spans="1:14" s="36" customFormat="1" ht="19.5" customHeight="1">
      <c r="A28" s="35"/>
      <c r="B28" s="35"/>
      <c r="D28" s="35"/>
      <c r="F28" s="35"/>
      <c r="G28" s="35"/>
      <c r="H28" s="35"/>
      <c r="I28" s="35"/>
      <c r="K28" s="35"/>
      <c r="L28" s="35"/>
      <c r="M28" s="35"/>
      <c r="N28" s="35">
        <f>+M28/+M$48*100</f>
        <v>0</v>
      </c>
    </row>
    <row r="29" spans="1:14" s="36" customFormat="1" ht="19.5" customHeight="1">
      <c r="A29" s="37">
        <f>SUM(A30)</f>
        <v>53799631</v>
      </c>
      <c r="B29" s="30">
        <f>+A29/+A$48*100</f>
        <v>0.08213714451741998</v>
      </c>
      <c r="C29" s="41" t="s">
        <v>61</v>
      </c>
      <c r="D29" s="37">
        <f>SUM(D30)</f>
        <v>52861103</v>
      </c>
      <c r="F29" s="30">
        <f t="shared" si="3"/>
        <v>52861103</v>
      </c>
      <c r="G29" s="30">
        <f>+F29/+F$48*100</f>
        <v>0.10384201497835635</v>
      </c>
      <c r="H29" s="30">
        <f>SUM(H30)</f>
        <v>-19457858816.67</v>
      </c>
      <c r="I29" s="30">
        <f>+H29/+H$48*100</f>
        <v>-29.706764375844475</v>
      </c>
      <c r="J29" s="34" t="s">
        <v>99</v>
      </c>
      <c r="K29" s="30">
        <f>SUM(K30)</f>
        <v>-17151556542.07</v>
      </c>
      <c r="L29" s="30">
        <f>L30</f>
        <v>-235534123</v>
      </c>
      <c r="M29" s="30">
        <f>SUM(M30)</f>
        <v>-17387090665.07</v>
      </c>
      <c r="N29" s="30">
        <f>+M29/+M$48*100</f>
        <v>-34.15574830650505</v>
      </c>
    </row>
    <row r="30" spans="1:14" s="36" customFormat="1" ht="19.5" customHeight="1">
      <c r="A30" s="35">
        <v>53799631</v>
      </c>
      <c r="B30" s="35">
        <f>+A30/+A$48*100</f>
        <v>0.08213714451741998</v>
      </c>
      <c r="C30" s="35" t="s">
        <v>84</v>
      </c>
      <c r="D30" s="35">
        <v>52861103</v>
      </c>
      <c r="F30" s="35">
        <f t="shared" si="3"/>
        <v>52861103</v>
      </c>
      <c r="G30" s="35">
        <f>+F30/+F$48*100</f>
        <v>0.10384201497835635</v>
      </c>
      <c r="H30" s="35">
        <v>-19457858816.67</v>
      </c>
      <c r="I30" s="35">
        <f>+H30/+H$48*100</f>
        <v>-29.706764375844475</v>
      </c>
      <c r="J30" s="40" t="s">
        <v>85</v>
      </c>
      <c r="K30" s="35">
        <v>-17151556542.07</v>
      </c>
      <c r="L30" s="35">
        <v>-235534123</v>
      </c>
      <c r="M30" s="35">
        <f>K30+L30</f>
        <v>-17387090665.07</v>
      </c>
      <c r="N30" s="35">
        <f>+M30/+M$48*100</f>
        <v>-34.15574830650505</v>
      </c>
    </row>
    <row r="31" spans="1:14" s="36" customFormat="1" ht="12">
      <c r="A31" s="35"/>
      <c r="B31" s="35"/>
      <c r="D31" s="35"/>
      <c r="F31" s="35"/>
      <c r="G31" s="35"/>
      <c r="H31" s="35"/>
      <c r="I31" s="30"/>
      <c r="K31" s="35"/>
      <c r="L31" s="35"/>
      <c r="M31" s="35"/>
      <c r="N31" s="35"/>
    </row>
    <row r="32" spans="1:14" s="36" customFormat="1" ht="28.5" customHeight="1">
      <c r="A32" s="37">
        <f>SUM(A33:A35)</f>
        <v>2271211361</v>
      </c>
      <c r="B32" s="30">
        <f>+A32/+A$48*100</f>
        <v>3.4675110650491843</v>
      </c>
      <c r="C32" s="38" t="s">
        <v>10</v>
      </c>
      <c r="D32" s="37">
        <f>SUM(D33:D35)</f>
        <v>1108768277</v>
      </c>
      <c r="E32" s="30">
        <f>SUM(E33:E34)</f>
        <v>0</v>
      </c>
      <c r="F32" s="37">
        <f>SUM(F33:F35)</f>
        <v>1108768277</v>
      </c>
      <c r="G32" s="30">
        <f>+F32/+F$48*100</f>
        <v>2.1780993110900533</v>
      </c>
      <c r="H32" s="30">
        <f>SUM(H33:H36)</f>
        <v>217480158</v>
      </c>
      <c r="I32" s="30">
        <f>+H32/+H$48*100</f>
        <v>0.3320320016194411</v>
      </c>
      <c r="J32" s="34" t="s">
        <v>86</v>
      </c>
      <c r="K32" s="30">
        <f>SUM(K33:K36)</f>
        <v>82511347</v>
      </c>
      <c r="L32" s="30">
        <f>SUM(L33:L36)</f>
        <v>27060041</v>
      </c>
      <c r="M32" s="30">
        <f>SUM(M33:M36)</f>
        <v>109571388</v>
      </c>
      <c r="N32" s="30">
        <f>+M32/+M$48*100</f>
        <v>0.21524548426269685</v>
      </c>
    </row>
    <row r="33" spans="1:14" s="36" customFormat="1" ht="28.5" customHeight="1">
      <c r="A33" s="35">
        <v>14902761</v>
      </c>
      <c r="B33" s="35">
        <f>+A33/+A$48*100</f>
        <v>0.022752390884717595</v>
      </c>
      <c r="C33" s="36" t="s">
        <v>87</v>
      </c>
      <c r="D33" s="35">
        <v>2121212</v>
      </c>
      <c r="F33" s="35">
        <f>D33+E33</f>
        <v>2121212</v>
      </c>
      <c r="G33" s="35"/>
      <c r="H33" s="45">
        <v>119690191</v>
      </c>
      <c r="I33" s="35">
        <f>+H33/+H$48*100</f>
        <v>0.18273379078537919</v>
      </c>
      <c r="J33" s="40" t="s">
        <v>88</v>
      </c>
      <c r="K33" s="35"/>
      <c r="L33" s="30"/>
      <c r="M33" s="35">
        <f>K33+L33</f>
        <v>0</v>
      </c>
      <c r="N33" s="35">
        <f>+M33/+M$48*100</f>
        <v>0</v>
      </c>
    </row>
    <row r="34" spans="1:14" s="36" customFormat="1" ht="28.5" customHeight="1">
      <c r="A34" s="35">
        <v>2073443506</v>
      </c>
      <c r="B34" s="35">
        <f>+A34/+A$48*100</f>
        <v>3.1655742936420506</v>
      </c>
      <c r="C34" s="36" t="s">
        <v>89</v>
      </c>
      <c r="D34" s="35">
        <v>1106647065</v>
      </c>
      <c r="E34" s="35"/>
      <c r="F34" s="35">
        <f>D34+E34</f>
        <v>1106647065</v>
      </c>
      <c r="G34" s="35">
        <f>+F34/+F$48*100</f>
        <v>2.1739323354543716</v>
      </c>
      <c r="H34" s="45">
        <v>-76758690</v>
      </c>
      <c r="I34" s="35">
        <f>+H34/+H$48*100</f>
        <v>-0.11718927242266475</v>
      </c>
      <c r="J34" s="40" t="s">
        <v>90</v>
      </c>
      <c r="K34" s="35">
        <v>1243635</v>
      </c>
      <c r="L34" s="35">
        <v>30370523</v>
      </c>
      <c r="M34" s="35">
        <f>K34+L34</f>
        <v>31614158</v>
      </c>
      <c r="N34" s="35">
        <f>+M34/+M$48*100</f>
        <v>0.062103847295129744</v>
      </c>
    </row>
    <row r="35" spans="1:14" s="36" customFormat="1" ht="28.5" customHeight="1">
      <c r="A35" s="35">
        <v>182865094</v>
      </c>
      <c r="B35" s="35">
        <f>+A35/+A$48*100</f>
        <v>0.2791843805224164</v>
      </c>
      <c r="C35" s="36" t="s">
        <v>91</v>
      </c>
      <c r="D35" s="35"/>
      <c r="F35" s="35">
        <f>D35+E35</f>
        <v>0</v>
      </c>
      <c r="G35" s="35">
        <f>+F35/+F$48*100</f>
        <v>0</v>
      </c>
      <c r="H35" s="35">
        <v>-4555269</v>
      </c>
      <c r="I35" s="35">
        <f>+H35/+H$48*100</f>
        <v>-0.00695463484068735</v>
      </c>
      <c r="J35" s="40" t="s">
        <v>94</v>
      </c>
      <c r="K35" s="35">
        <v>-4555269</v>
      </c>
      <c r="L35" s="35">
        <v>-3310482</v>
      </c>
      <c r="M35" s="35">
        <f>K35+L35</f>
        <v>-7865751</v>
      </c>
      <c r="N35" s="35">
        <f>+M35/+M$48*100</f>
        <v>-0.015451728904673471</v>
      </c>
    </row>
    <row r="36" spans="1:14" s="36" customFormat="1" ht="28.5" customHeight="1">
      <c r="A36" s="35"/>
      <c r="B36" s="35"/>
      <c r="D36" s="35"/>
      <c r="F36" s="35"/>
      <c r="G36" s="35"/>
      <c r="H36" s="35">
        <v>179103926</v>
      </c>
      <c r="I36" s="35">
        <f>+H36/+H$48*100</f>
        <v>0.273442118097414</v>
      </c>
      <c r="J36" s="47" t="s">
        <v>92</v>
      </c>
      <c r="K36" s="35">
        <v>85822981</v>
      </c>
      <c r="L36" s="35"/>
      <c r="M36" s="35">
        <f>K36+L36</f>
        <v>85822981</v>
      </c>
      <c r="N36" s="35">
        <f>+M36/+M$48*100</f>
        <v>0.16859336587224058</v>
      </c>
    </row>
    <row r="37" spans="1:14" s="36" customFormat="1" ht="12">
      <c r="A37" s="35"/>
      <c r="B37" s="35"/>
      <c r="D37" s="35"/>
      <c r="F37" s="35"/>
      <c r="G37" s="35"/>
      <c r="H37" s="35"/>
      <c r="I37" s="35"/>
      <c r="J37" s="47"/>
      <c r="K37" s="46"/>
      <c r="L37" s="35"/>
      <c r="M37" s="35"/>
      <c r="N37" s="35"/>
    </row>
    <row r="38" spans="1:14" s="36" customFormat="1" ht="12">
      <c r="A38" s="35"/>
      <c r="B38" s="35"/>
      <c r="D38" s="35"/>
      <c r="F38" s="35"/>
      <c r="G38" s="35"/>
      <c r="H38" s="35"/>
      <c r="I38" s="35"/>
      <c r="J38" s="47"/>
      <c r="K38" s="46"/>
      <c r="L38" s="35"/>
      <c r="M38" s="35"/>
      <c r="N38" s="35"/>
    </row>
    <row r="39" spans="1:14" s="36" customFormat="1" ht="12">
      <c r="A39" s="35"/>
      <c r="B39" s="35"/>
      <c r="D39" s="35"/>
      <c r="F39" s="35"/>
      <c r="G39" s="35"/>
      <c r="H39" s="35"/>
      <c r="I39" s="35"/>
      <c r="J39" s="47"/>
      <c r="K39" s="46"/>
      <c r="L39" s="35"/>
      <c r="M39" s="35"/>
      <c r="N39" s="35"/>
    </row>
    <row r="40" spans="1:14" s="36" customFormat="1" ht="12">
      <c r="A40" s="35"/>
      <c r="B40" s="35"/>
      <c r="D40" s="35"/>
      <c r="F40" s="35"/>
      <c r="G40" s="35"/>
      <c r="H40" s="35"/>
      <c r="I40" s="35"/>
      <c r="J40" s="47"/>
      <c r="K40" s="46"/>
      <c r="L40" s="35"/>
      <c r="M40" s="35"/>
      <c r="N40" s="35"/>
    </row>
    <row r="41" spans="1:14" s="36" customFormat="1" ht="12">
      <c r="A41" s="35"/>
      <c r="B41" s="35"/>
      <c r="D41" s="35"/>
      <c r="F41" s="35"/>
      <c r="G41" s="35"/>
      <c r="H41" s="35"/>
      <c r="I41" s="35"/>
      <c r="J41" s="47"/>
      <c r="K41" s="46"/>
      <c r="L41" s="35"/>
      <c r="M41" s="35"/>
      <c r="N41" s="35"/>
    </row>
    <row r="42" spans="1:14" s="36" customFormat="1" ht="12">
      <c r="A42" s="35"/>
      <c r="B42" s="35"/>
      <c r="D42" s="35"/>
      <c r="F42" s="35"/>
      <c r="G42" s="35"/>
      <c r="H42" s="35"/>
      <c r="I42" s="35"/>
      <c r="J42" s="47"/>
      <c r="K42" s="46"/>
      <c r="L42" s="35"/>
      <c r="M42" s="35"/>
      <c r="N42" s="35"/>
    </row>
    <row r="43" spans="1:14" s="36" customFormat="1" ht="12">
      <c r="A43" s="35"/>
      <c r="B43" s="35"/>
      <c r="D43" s="35"/>
      <c r="F43" s="35"/>
      <c r="G43" s="35"/>
      <c r="H43" s="35"/>
      <c r="I43" s="35"/>
      <c r="J43" s="47"/>
      <c r="K43" s="46"/>
      <c r="L43" s="35"/>
      <c r="M43" s="35"/>
      <c r="N43" s="35"/>
    </row>
    <row r="44" spans="1:14" s="36" customFormat="1" ht="12">
      <c r="A44" s="35"/>
      <c r="B44" s="35"/>
      <c r="D44" s="35"/>
      <c r="F44" s="35"/>
      <c r="G44" s="35"/>
      <c r="H44" s="35"/>
      <c r="I44" s="35"/>
      <c r="K44" s="35"/>
      <c r="L44" s="35"/>
      <c r="M44" s="35"/>
      <c r="N44" s="35"/>
    </row>
    <row r="45" spans="1:14" s="36" customFormat="1" ht="12">
      <c r="A45" s="35"/>
      <c r="B45" s="35"/>
      <c r="D45" s="35"/>
      <c r="F45" s="35"/>
      <c r="G45" s="35"/>
      <c r="H45" s="35"/>
      <c r="I45" s="35"/>
      <c r="K45" s="35"/>
      <c r="L45" s="35"/>
      <c r="M45" s="35"/>
      <c r="N45" s="35"/>
    </row>
    <row r="46" spans="1:14" s="36" customFormat="1" ht="12">
      <c r="A46" s="35"/>
      <c r="B46" s="35"/>
      <c r="D46" s="35"/>
      <c r="F46" s="35"/>
      <c r="G46" s="35"/>
      <c r="H46" s="35"/>
      <c r="I46" s="35"/>
      <c r="K46" s="35"/>
      <c r="L46" s="35"/>
      <c r="M46" s="35"/>
      <c r="N46" s="35"/>
    </row>
    <row r="47" spans="1:14" s="36" customFormat="1" ht="12">
      <c r="A47" s="35"/>
      <c r="B47" s="35"/>
      <c r="D47" s="35"/>
      <c r="F47" s="35"/>
      <c r="G47" s="35"/>
      <c r="H47" s="35"/>
      <c r="I47" s="35"/>
      <c r="K47" s="35"/>
      <c r="L47" s="35"/>
      <c r="M47" s="35"/>
      <c r="N47" s="35"/>
    </row>
    <row r="48" spans="1:14" s="36" customFormat="1" ht="12">
      <c r="A48" s="48">
        <f>A6</f>
        <v>65499758137.55</v>
      </c>
      <c r="B48" s="49">
        <v>100</v>
      </c>
      <c r="C48" s="50" t="s">
        <v>3</v>
      </c>
      <c r="D48" s="48">
        <f>D6</f>
        <v>51143809727.520004</v>
      </c>
      <c r="E48" s="48">
        <f>E8+E17+E20+E29+E32</f>
        <v>-238496487</v>
      </c>
      <c r="F48" s="48">
        <f>D48+E48</f>
        <v>50905313240.520004</v>
      </c>
      <c r="G48" s="49">
        <v>100</v>
      </c>
      <c r="H48" s="48">
        <f>H6+H22</f>
        <v>65499758137.55</v>
      </c>
      <c r="I48" s="49">
        <v>100</v>
      </c>
      <c r="J48" s="51" t="s">
        <v>93</v>
      </c>
      <c r="K48" s="48">
        <f>K6+K22</f>
        <v>51143809727.52</v>
      </c>
      <c r="L48" s="48">
        <f>L6+L22</f>
        <v>-238496487</v>
      </c>
      <c r="M48" s="48">
        <f>M6+M22</f>
        <v>50905313240.52</v>
      </c>
      <c r="N48" s="49">
        <v>100</v>
      </c>
    </row>
    <row r="49" s="13" customFormat="1" ht="14.25">
      <c r="A49" s="13" t="s">
        <v>96</v>
      </c>
    </row>
    <row r="50" s="13" customFormat="1" ht="14.25"/>
    <row r="51" spans="1:7" ht="16.5">
      <c r="A51" s="6"/>
      <c r="B51" s="6"/>
      <c r="C51" s="6"/>
      <c r="D51" s="6"/>
      <c r="E51" s="6"/>
      <c r="F51" s="6"/>
      <c r="G51" s="6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2013-04-24T03:05:08Z</cp:lastPrinted>
  <dcterms:created xsi:type="dcterms:W3CDTF">1997-10-15T09:26:55Z</dcterms:created>
  <dcterms:modified xsi:type="dcterms:W3CDTF">2013-04-24T03:10:46Z</dcterms:modified>
  <cp:category/>
  <cp:version/>
  <cp:contentType/>
  <cp:contentStatus/>
</cp:coreProperties>
</file>