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表三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'表三'!$A$1:$V$73</definedName>
    <definedName name="Print_Area_MI">#REF!</definedName>
    <definedName name="_xlnm.Print_Titles" localSheetId="0">'表三'!$1:$6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<sst xmlns="http://schemas.openxmlformats.org/spreadsheetml/2006/main" count="105" uniqueCount="94">
  <si>
    <t>表Q01-A3</t>
  </si>
  <si>
    <t>９３ 年 度 中 央 政 府 總 預 算 歲 出 執 行 情 形 表</t>
  </si>
  <si>
    <t xml:space="preserve">      中 華 民 國   93   年  3  月</t>
  </si>
  <si>
    <t>單位：百萬元</t>
  </si>
  <si>
    <t>本 年 度 預 算 數</t>
  </si>
  <si>
    <t>累 計 分 配 數</t>
  </si>
  <si>
    <t>累        計       執       行       數</t>
  </si>
  <si>
    <t>機　　關　　名　　稱</t>
  </si>
  <si>
    <t>經常門</t>
  </si>
  <si>
    <t>資本門</t>
  </si>
  <si>
    <t>合  計</t>
  </si>
  <si>
    <t>經 常 門</t>
  </si>
  <si>
    <t>資 本 門</t>
  </si>
  <si>
    <t>合     計</t>
  </si>
  <si>
    <t>金  額</t>
  </si>
  <si>
    <t>實現數</t>
  </si>
  <si>
    <t>暫付數</t>
  </si>
  <si>
    <t>占預算%</t>
  </si>
  <si>
    <t>占分配%</t>
  </si>
  <si>
    <t>應付未付</t>
  </si>
  <si>
    <t>節餘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</si>
  <si>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</si>
  <si>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</si>
  <si>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</si>
  <si>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</si>
  <si>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</si>
  <si>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</si>
  <si>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</si>
  <si>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</si>
  <si>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</si>
  <si>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</si>
  <si>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</si>
  <si>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</si>
  <si>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</si>
  <si>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</si>
  <si>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</si>
  <si>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</si>
  <si>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</si>
  <si>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</si>
  <si>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</si>
  <si>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原住民族委員會及所屬</t>
  </si>
  <si>
    <t xml:space="preserve">  體育委員會</t>
  </si>
  <si>
    <t xml:space="preserve">  客家委員會</t>
  </si>
  <si>
    <t>　台灣省政府</t>
  </si>
  <si>
    <t>　台灣省諮議會</t>
  </si>
  <si>
    <t>　補助台灣省各縣市政府</t>
  </si>
  <si>
    <t>　福建省政府</t>
  </si>
  <si>
    <t>　補助高雄市政府</t>
  </si>
  <si>
    <t>　地方政府教師退休專案補助</t>
  </si>
  <si>
    <t>資本門→</t>
  </si>
  <si>
    <t>經常門→</t>
  </si>
  <si>
    <t>經資併計→</t>
  </si>
  <si>
    <t>註：1.表列資本門執行數含支出實現數、暫付數、應付未付數及節餘數。</t>
  </si>
  <si>
    <t xml:space="preserve">    2.表列統籌部分，包括公教員工資遣退職給付、公教人員婚喪生育及子女教育補助、早期退休公教人員生活困難照護金、公務人員退休撫卹給付等項。</t>
  </si>
  <si>
    <t xml:space="preserve">    3.表列第二預備金65.59億元為尚未動支之預算數，該預備金原預算數80億元，截至三月底止已動支14.41億元，係行政院、司法院、內政部及勞委會主管動支，已併入各主管項下表達；</t>
  </si>
  <si>
    <t>原預算</t>
  </si>
  <si>
    <t>追加</t>
  </si>
  <si>
    <t>全年度預算</t>
  </si>
  <si>
    <t>-'&gt;第二預金預算數  80億</t>
  </si>
  <si>
    <t>-&gt;第二預金動支數</t>
  </si>
  <si>
    <r>
      <t>壹、本</t>
    </r>
    <r>
      <rPr>
        <b/>
        <sz val="13"/>
        <rFont val="標楷體"/>
        <family val="4"/>
      </rPr>
      <t>院</t>
    </r>
    <r>
      <rPr>
        <b/>
        <sz val="13"/>
        <rFont val="標楷體"/>
        <family val="4"/>
      </rPr>
      <t>所</t>
    </r>
    <r>
      <rPr>
        <b/>
        <sz val="13"/>
        <rFont val="標楷體"/>
        <family val="4"/>
      </rPr>
      <t>屬</t>
    </r>
    <r>
      <rPr>
        <b/>
        <sz val="13"/>
        <rFont val="標楷體"/>
        <family val="4"/>
      </rPr>
      <t>機</t>
    </r>
    <r>
      <rPr>
        <b/>
        <sz val="13"/>
        <rFont val="標楷體"/>
        <family val="4"/>
      </rPr>
      <t>關</t>
    </r>
  </si>
  <si>
    <r>
      <t>1.</t>
    </r>
    <r>
      <rPr>
        <sz val="13"/>
        <rFont val="標楷體"/>
        <family val="4"/>
      </rPr>
      <t>行政院主管</t>
    </r>
  </si>
  <si>
    <r>
      <t>2.</t>
    </r>
    <r>
      <rPr>
        <sz val="13"/>
        <rFont val="標楷體"/>
        <family val="4"/>
      </rPr>
      <t>內政部主管</t>
    </r>
  </si>
  <si>
    <r>
      <t>3.</t>
    </r>
    <r>
      <rPr>
        <sz val="13"/>
        <rFont val="標楷體"/>
        <family val="4"/>
      </rPr>
      <t>外交部主管</t>
    </r>
  </si>
  <si>
    <r>
      <t>4.</t>
    </r>
    <r>
      <rPr>
        <sz val="13"/>
        <rFont val="標楷體"/>
        <family val="4"/>
      </rPr>
      <t>國防部主管</t>
    </r>
  </si>
  <si>
    <r>
      <t>5.</t>
    </r>
    <r>
      <rPr>
        <sz val="13"/>
        <rFont val="標楷體"/>
        <family val="4"/>
      </rPr>
      <t>財政部主管</t>
    </r>
  </si>
  <si>
    <r>
      <t>6.</t>
    </r>
    <r>
      <rPr>
        <sz val="13"/>
        <rFont val="標楷體"/>
        <family val="4"/>
      </rPr>
      <t>教育部主管</t>
    </r>
  </si>
  <si>
    <r>
      <t>7.</t>
    </r>
    <r>
      <rPr>
        <sz val="13"/>
        <rFont val="標楷體"/>
        <family val="4"/>
      </rPr>
      <t>法務部主管</t>
    </r>
  </si>
  <si>
    <r>
      <t>8.</t>
    </r>
    <r>
      <rPr>
        <sz val="13"/>
        <rFont val="標楷體"/>
        <family val="4"/>
      </rPr>
      <t>經濟部主管</t>
    </r>
  </si>
  <si>
    <r>
      <t>9.</t>
    </r>
    <r>
      <rPr>
        <sz val="13"/>
        <rFont val="標楷體"/>
        <family val="4"/>
      </rPr>
      <t>交通部主管</t>
    </r>
  </si>
  <si>
    <r>
      <t>10.</t>
    </r>
    <r>
      <rPr>
        <sz val="13"/>
        <rFont val="標楷體"/>
        <family val="4"/>
      </rPr>
      <t>蒙藏委員會主管</t>
    </r>
  </si>
  <si>
    <r>
      <t>11.</t>
    </r>
    <r>
      <rPr>
        <sz val="13"/>
        <rFont val="標楷體"/>
        <family val="4"/>
      </rPr>
      <t>僑務委員會主管</t>
    </r>
  </si>
  <si>
    <r>
      <t>12.</t>
    </r>
    <r>
      <rPr>
        <sz val="13"/>
        <rFont val="標楷體"/>
        <family val="4"/>
      </rPr>
      <t>退輔會主管</t>
    </r>
  </si>
  <si>
    <r>
      <t>13.</t>
    </r>
    <r>
      <rPr>
        <sz val="13"/>
        <rFont val="標楷體"/>
        <family val="4"/>
      </rPr>
      <t>國家科學委員會主管</t>
    </r>
  </si>
  <si>
    <r>
      <t>14.</t>
    </r>
    <r>
      <rPr>
        <sz val="13"/>
        <rFont val="標楷體"/>
        <family val="4"/>
      </rPr>
      <t>原子能委員會主管</t>
    </r>
  </si>
  <si>
    <r>
      <t>15.</t>
    </r>
    <r>
      <rPr>
        <sz val="13"/>
        <rFont val="標楷體"/>
        <family val="4"/>
      </rPr>
      <t>農業委員會主管</t>
    </r>
  </si>
  <si>
    <r>
      <t>16.</t>
    </r>
    <r>
      <rPr>
        <sz val="13"/>
        <rFont val="標楷體"/>
        <family val="4"/>
      </rPr>
      <t>勞工委員會主管</t>
    </r>
  </si>
  <si>
    <r>
      <t>17.</t>
    </r>
    <r>
      <rPr>
        <sz val="13"/>
        <rFont val="標楷體"/>
        <family val="4"/>
      </rPr>
      <t>衛生署主管</t>
    </r>
  </si>
  <si>
    <r>
      <t>18.</t>
    </r>
    <r>
      <rPr>
        <sz val="13"/>
        <rFont val="標楷體"/>
        <family val="4"/>
      </rPr>
      <t>環境保護署主管</t>
    </r>
  </si>
  <si>
    <r>
      <t>19.</t>
    </r>
    <r>
      <rPr>
        <sz val="13"/>
        <rFont val="標楷體"/>
        <family val="4"/>
      </rPr>
      <t>海岸巡防署主管</t>
    </r>
  </si>
  <si>
    <r>
      <t>20.</t>
    </r>
    <r>
      <rPr>
        <sz val="13"/>
        <rFont val="標楷體"/>
        <family val="4"/>
      </rPr>
      <t>省市地方政府</t>
    </r>
  </si>
  <si>
    <r>
      <t>21.</t>
    </r>
    <r>
      <rPr>
        <sz val="13"/>
        <rFont val="標楷體"/>
        <family val="4"/>
      </rPr>
      <t>統籌部分</t>
    </r>
  </si>
  <si>
    <r>
      <t>22.</t>
    </r>
    <r>
      <rPr>
        <sz val="13"/>
        <rFont val="標楷體"/>
        <family val="4"/>
      </rPr>
      <t>災害準備金</t>
    </r>
  </si>
  <si>
    <r>
      <t>23.</t>
    </r>
    <r>
      <rPr>
        <sz val="13"/>
        <rFont val="標楷體"/>
        <family val="4"/>
      </rPr>
      <t>第二預備金</t>
    </r>
  </si>
  <si>
    <r>
      <t>貳、非</t>
    </r>
    <r>
      <rPr>
        <b/>
        <sz val="13"/>
        <rFont val="標楷體"/>
        <family val="4"/>
      </rPr>
      <t>本</t>
    </r>
    <r>
      <rPr>
        <b/>
        <sz val="13"/>
        <rFont val="標楷體"/>
        <family val="4"/>
      </rPr>
      <t>院</t>
    </r>
    <r>
      <rPr>
        <b/>
        <sz val="13"/>
        <rFont val="標楷體"/>
        <family val="4"/>
      </rPr>
      <t>所</t>
    </r>
    <r>
      <rPr>
        <b/>
        <sz val="13"/>
        <rFont val="標楷體"/>
        <family val="4"/>
      </rPr>
      <t>屬</t>
    </r>
    <r>
      <rPr>
        <b/>
        <sz val="13"/>
        <rFont val="標楷體"/>
        <family val="4"/>
      </rPr>
      <t>機</t>
    </r>
    <r>
      <rPr>
        <b/>
        <sz val="13"/>
        <rFont val="標楷體"/>
        <family val="4"/>
      </rPr>
      <t>關</t>
    </r>
  </si>
  <si>
    <r>
      <t>1.</t>
    </r>
    <r>
      <rPr>
        <sz val="13"/>
        <rFont val="標楷體"/>
        <family val="4"/>
      </rPr>
      <t>國民大會主管</t>
    </r>
  </si>
  <si>
    <r>
      <t>2.</t>
    </r>
    <r>
      <rPr>
        <sz val="13"/>
        <rFont val="標楷體"/>
        <family val="4"/>
      </rPr>
      <t>總統府主管</t>
    </r>
  </si>
  <si>
    <r>
      <t>3.</t>
    </r>
    <r>
      <rPr>
        <sz val="13"/>
        <rFont val="標楷體"/>
        <family val="4"/>
      </rPr>
      <t>立法院主管</t>
    </r>
  </si>
  <si>
    <r>
      <t>4.</t>
    </r>
    <r>
      <rPr>
        <sz val="13"/>
        <rFont val="標楷體"/>
        <family val="4"/>
      </rPr>
      <t>司法院主管</t>
    </r>
  </si>
  <si>
    <r>
      <t>5.</t>
    </r>
    <r>
      <rPr>
        <sz val="13"/>
        <rFont val="標楷體"/>
        <family val="4"/>
      </rPr>
      <t>考試院主管</t>
    </r>
  </si>
  <si>
    <r>
      <t>6.</t>
    </r>
    <r>
      <rPr>
        <sz val="13"/>
        <rFont val="標楷體"/>
        <family val="4"/>
      </rPr>
      <t>監察院主管</t>
    </r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</si>
  <si>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</si>
  <si>
    <r>
      <t>驗算實現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暫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應</t>
    </r>
    <r>
      <rPr>
        <sz val="9"/>
        <rFont val="Times New Roman"/>
        <family val="1"/>
      </rPr>
      <t>+</t>
    </r>
    <r>
      <rPr>
        <sz val="9"/>
        <rFont val="新細明體"/>
        <family val="1"/>
      </rPr>
      <t>節→</t>
    </r>
  </si>
  <si>
    <r>
      <t xml:space="preserve">    </t>
    </r>
    <r>
      <rPr>
        <sz val="11"/>
        <rFont val="標楷體"/>
        <family val="4"/>
      </rPr>
      <t xml:space="preserve">    另災害準備金預算數20億元，尚未動支。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</si>
</sst>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8" formatCode="General_)"/>
    <numFmt numFmtId="179" formatCode="#,##0.0_);\(#,##0.0\)"/>
    <numFmt numFmtId="186" formatCode="0.00_)"/>
  </numFmts>
  <fonts count="41">
    <font>
      <sz val="12"/>
      <name val="新細明體"/>
      <family val="0"/>
    </font>
    <font>
      <sz val="10"/>
      <name val="MS Sans Serif"/>
      <family val="2"/>
    </font>
    <font>
      <sz val="10"/>
      <name val="Arial"/>
      <family val="2"/>
    </font>
    <font>
      <sz val="10"/>
      <name val="Helv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Helv"/>
      <family val="2"/>
    </font>
    <font>
      <sz val="12"/>
      <name val="Times New Roman"/>
      <family val="1"/>
    </font>
    <font>
      <sz val="10"/>
      <name val="Univers (W1)"/>
      <family val="2"/>
    </font>
    <font>
      <sz val="10"/>
      <name val="Times New Roman"/>
      <family val="1"/>
    </font>
    <font>
      <sz val="10"/>
      <name val="Geneva"/>
      <family val="2"/>
    </font>
    <font>
      <sz val="10"/>
      <name val="華康中楷體"/>
      <family val="3"/>
    </font>
    <font>
      <sz val="12"/>
      <name val="細明體"/>
      <family val="3"/>
    </font>
    <font>
      <sz val="13"/>
      <name val="Times New Roman"/>
      <family val="1"/>
    </font>
    <font>
      <sz val="12"/>
      <name val="華康中楷體"/>
      <family val="3"/>
    </font>
    <font>
      <sz val="8"/>
      <name val="Book Antiqua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sz val="9"/>
      <name val="細明體"/>
      <family val="3"/>
    </font>
    <font>
      <b/>
      <sz val="13"/>
      <name val="Times New Roman"/>
      <family val="1"/>
    </font>
    <font>
      <sz val="10"/>
      <name val="細明體"/>
      <family val="3"/>
    </font>
    <font>
      <sz val="10"/>
      <color indexed="10"/>
      <name val="細明體"/>
      <family val="3"/>
    </font>
    <font>
      <sz val="9"/>
      <name val="標楷體"/>
      <family val="4"/>
    </font>
    <font>
      <sz val="9"/>
      <name val="Times New Roman"/>
      <family val="1"/>
    </font>
    <font>
      <sz val="9"/>
      <name val="新細明體"/>
      <family val="1"/>
    </font>
    <font>
      <b/>
      <sz val="11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8" fontId="4" fillId="0" borderId="0" applyBorder="0" applyAlignment="0">
      <protection/>
    </xf>
    <xf numFmtId="178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2" fillId="0" borderId="0">
      <alignment/>
      <protection/>
    </xf>
    <xf numFmtId="37" fontId="5" fillId="0" borderId="0">
      <alignment/>
      <protection/>
    </xf>
    <xf numFmtId="178" fontId="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78" fontId="19" fillId="0" borderId="0" xfId="23" applyFont="1">
      <alignment/>
      <protection/>
    </xf>
    <xf numFmtId="37" fontId="13" fillId="0" borderId="0" xfId="22" applyFont="1" applyProtection="1">
      <alignment/>
      <protection locked="0"/>
    </xf>
    <xf numFmtId="37" fontId="13" fillId="0" borderId="0" xfId="22" applyFont="1" applyProtection="1">
      <alignment/>
      <protection/>
    </xf>
    <xf numFmtId="37" fontId="13" fillId="0" borderId="0" xfId="22" applyFont="1" applyFill="1" applyProtection="1">
      <alignment/>
      <protection locked="0"/>
    </xf>
    <xf numFmtId="37" fontId="23" fillId="0" borderId="0" xfId="22" applyFont="1" applyAlignment="1" applyProtection="1" quotePrefix="1">
      <alignment horizontal="centerContinuous" vertical="top"/>
      <protection locked="0"/>
    </xf>
    <xf numFmtId="37" fontId="24" fillId="0" borderId="0" xfId="22" applyFont="1" applyAlignment="1" applyProtection="1">
      <alignment horizontal="centerContinuous" vertical="top"/>
      <protection locked="0"/>
    </xf>
    <xf numFmtId="37" fontId="24" fillId="0" borderId="0" xfId="22" applyFont="1" applyAlignment="1" applyProtection="1">
      <alignment horizontal="centerContinuous" vertical="top"/>
      <protection/>
    </xf>
    <xf numFmtId="37" fontId="24" fillId="0" borderId="0" xfId="22" applyFont="1" applyFill="1" applyAlignment="1" applyProtection="1">
      <alignment vertical="top"/>
      <protection locked="0"/>
    </xf>
    <xf numFmtId="37" fontId="24" fillId="0" borderId="0" xfId="22" applyFont="1" applyAlignment="1" applyProtection="1">
      <alignment vertical="top"/>
      <protection locked="0"/>
    </xf>
    <xf numFmtId="37" fontId="25" fillId="0" borderId="0" xfId="22" applyFont="1" applyAlignment="1" applyProtection="1">
      <alignment horizontal="centerContinuous" vertical="center"/>
      <protection locked="0"/>
    </xf>
    <xf numFmtId="37" fontId="26" fillId="0" borderId="0" xfId="22" applyFont="1" applyAlignment="1" applyProtection="1">
      <alignment horizontal="centerContinuous" vertical="center"/>
      <protection locked="0"/>
    </xf>
    <xf numFmtId="37" fontId="26" fillId="0" borderId="0" xfId="22" applyFont="1" applyAlignment="1" applyProtection="1">
      <alignment horizontal="centerContinuous" vertical="center"/>
      <protection/>
    </xf>
    <xf numFmtId="37" fontId="26" fillId="0" borderId="0" xfId="22" applyFont="1" applyAlignment="1" applyProtection="1" quotePrefix="1">
      <alignment horizontal="right" vertical="center"/>
      <protection locked="0"/>
    </xf>
    <xf numFmtId="37" fontId="26" fillId="0" borderId="0" xfId="22" applyFont="1" applyFill="1" applyBorder="1" applyProtection="1">
      <alignment/>
      <protection locked="0"/>
    </xf>
    <xf numFmtId="37" fontId="26" fillId="0" borderId="0" xfId="22" applyFont="1" applyBorder="1" applyProtection="1">
      <alignment/>
      <protection locked="0"/>
    </xf>
    <xf numFmtId="37" fontId="27" fillId="0" borderId="2" xfId="22" applyFont="1" applyBorder="1" applyAlignment="1" applyProtection="1">
      <alignment vertical="center"/>
      <protection locked="0"/>
    </xf>
    <xf numFmtId="37" fontId="27" fillId="0" borderId="3" xfId="22" applyFont="1" applyBorder="1" applyAlignment="1" applyProtection="1" quotePrefix="1">
      <alignment horizontal="centerContinuous" vertical="center"/>
      <protection locked="0"/>
    </xf>
    <xf numFmtId="37" fontId="27" fillId="0" borderId="3" xfId="22" applyFont="1" applyBorder="1" applyAlignment="1" applyProtection="1">
      <alignment horizontal="centerContinuous" vertical="center"/>
      <protection locked="0"/>
    </xf>
    <xf numFmtId="37" fontId="27" fillId="0" borderId="3" xfId="22" applyFont="1" applyBorder="1" applyAlignment="1" applyProtection="1">
      <alignment horizontal="centerContinuous" vertical="center"/>
      <protection/>
    </xf>
    <xf numFmtId="37" fontId="27" fillId="0" borderId="4" xfId="22" applyFont="1" applyBorder="1" applyAlignment="1" applyProtection="1">
      <alignment horizontal="centerContinuous" vertical="center"/>
      <protection/>
    </xf>
    <xf numFmtId="37" fontId="27" fillId="0" borderId="0" xfId="22" applyFont="1" applyFill="1" applyBorder="1" applyAlignment="1" applyProtection="1">
      <alignment vertical="center"/>
      <protection locked="0"/>
    </xf>
    <xf numFmtId="37" fontId="27" fillId="0" borderId="0" xfId="22" applyFont="1" applyBorder="1" applyAlignment="1" applyProtection="1">
      <alignment vertical="center"/>
      <protection locked="0"/>
    </xf>
    <xf numFmtId="37" fontId="27" fillId="0" borderId="5" xfId="22" applyFont="1" applyBorder="1" applyAlignment="1" applyProtection="1" quotePrefix="1">
      <alignment horizontal="center" vertical="center"/>
      <protection locked="0"/>
    </xf>
    <xf numFmtId="37" fontId="27" fillId="0" borderId="6" xfId="22" applyFont="1" applyBorder="1" applyAlignment="1" applyProtection="1">
      <alignment horizontal="centerContinuous"/>
      <protection locked="0"/>
    </xf>
    <xf numFmtId="37" fontId="27" fillId="0" borderId="6" xfId="22" applyFont="1" applyBorder="1" applyAlignment="1" applyProtection="1">
      <alignment horizontal="centerContinuous"/>
      <protection/>
    </xf>
    <xf numFmtId="37" fontId="27" fillId="0" borderId="1" xfId="22" applyFont="1" applyBorder="1" applyAlignment="1" applyProtection="1">
      <alignment horizontal="centerContinuous" vertical="center"/>
      <protection locked="0"/>
    </xf>
    <xf numFmtId="37" fontId="27" fillId="0" borderId="1" xfId="22" applyFont="1" applyBorder="1" applyAlignment="1" applyProtection="1">
      <alignment horizontal="centerContinuous" vertical="center"/>
      <protection/>
    </xf>
    <xf numFmtId="37" fontId="27" fillId="0" borderId="7" xfId="22" applyFont="1" applyBorder="1" applyAlignment="1" applyProtection="1">
      <alignment horizontal="centerContinuous" vertical="center"/>
      <protection/>
    </xf>
    <xf numFmtId="37" fontId="27" fillId="0" borderId="8" xfId="22" applyFont="1" applyBorder="1" applyAlignment="1" applyProtection="1">
      <alignment horizontal="centerContinuous" vertical="center"/>
      <protection/>
    </xf>
    <xf numFmtId="37" fontId="27" fillId="0" borderId="0" xfId="22" applyFont="1" applyFill="1" applyBorder="1" applyProtection="1">
      <alignment/>
      <protection locked="0"/>
    </xf>
    <xf numFmtId="37" fontId="27" fillId="0" borderId="0" xfId="22" applyFont="1" applyBorder="1" applyProtection="1">
      <alignment/>
      <protection locked="0"/>
    </xf>
    <xf numFmtId="37" fontId="19" fillId="0" borderId="9" xfId="22" applyFont="1" applyBorder="1" applyProtection="1">
      <alignment/>
      <protection locked="0"/>
    </xf>
    <xf numFmtId="37" fontId="19" fillId="0" borderId="10" xfId="22" applyFont="1" applyBorder="1" applyProtection="1">
      <alignment/>
      <protection locked="0"/>
    </xf>
    <xf numFmtId="37" fontId="19" fillId="0" borderId="10" xfId="22" applyFont="1" applyBorder="1" applyProtection="1">
      <alignment/>
      <protection/>
    </xf>
    <xf numFmtId="37" fontId="27" fillId="0" borderId="10" xfId="22" applyFont="1" applyBorder="1" applyAlignment="1" applyProtection="1">
      <alignment horizontal="center" vertical="center"/>
      <protection locked="0"/>
    </xf>
    <xf numFmtId="37" fontId="28" fillId="0" borderId="10" xfId="22" applyFont="1" applyBorder="1" applyAlignment="1" applyProtection="1">
      <alignment horizontal="center" vertical="center"/>
      <protection/>
    </xf>
    <xf numFmtId="37" fontId="19" fillId="0" borderId="10" xfId="22" applyFont="1" applyBorder="1" applyAlignment="1" applyProtection="1">
      <alignment horizontal="center" vertical="center"/>
      <protection locked="0"/>
    </xf>
    <xf numFmtId="37" fontId="28" fillId="0" borderId="11" xfId="22" applyFont="1" applyBorder="1" applyAlignment="1" applyProtection="1">
      <alignment horizontal="center" vertical="center"/>
      <protection/>
    </xf>
    <xf numFmtId="37" fontId="29" fillId="0" borderId="0" xfId="22" applyFont="1" applyFill="1" applyBorder="1" applyProtection="1">
      <alignment/>
      <protection locked="0"/>
    </xf>
    <xf numFmtId="37" fontId="19" fillId="0" borderId="0" xfId="22" applyFont="1" applyBorder="1" applyProtection="1">
      <alignment/>
      <protection locked="0"/>
    </xf>
    <xf numFmtId="37" fontId="30" fillId="0" borderId="9" xfId="22" applyFont="1" applyBorder="1" applyProtection="1">
      <alignment/>
      <protection locked="0"/>
    </xf>
    <xf numFmtId="176" fontId="32" fillId="0" borderId="1" xfId="22" applyNumberFormat="1" applyFont="1" applyBorder="1" applyAlignment="1" applyProtection="1" quotePrefix="1">
      <alignment vertical="center"/>
      <protection locked="0"/>
    </xf>
    <xf numFmtId="176" fontId="32" fillId="0" borderId="1" xfId="22" applyNumberFormat="1" applyFont="1" applyBorder="1" applyAlignment="1" applyProtection="1">
      <alignment vertical="center"/>
      <protection locked="0"/>
    </xf>
    <xf numFmtId="41" fontId="32" fillId="0" borderId="10" xfId="24" applyNumberFormat="1" applyFont="1" applyBorder="1" applyAlignment="1" applyProtection="1">
      <alignment horizontal="center" vertical="center"/>
      <protection/>
    </xf>
    <xf numFmtId="41" fontId="32" fillId="0" borderId="1" xfId="22" applyNumberFormat="1" applyFont="1" applyBorder="1" applyAlignment="1" applyProtection="1">
      <alignment vertical="center"/>
      <protection/>
    </xf>
    <xf numFmtId="3" fontId="32" fillId="0" borderId="1" xfId="24" applyNumberFormat="1" applyFont="1" applyBorder="1" applyAlignment="1" applyProtection="1">
      <alignment horizontal="center" vertical="center"/>
      <protection/>
    </xf>
    <xf numFmtId="41" fontId="32" fillId="0" borderId="1" xfId="25" applyNumberFormat="1" applyFont="1" applyBorder="1" applyAlignment="1" applyProtection="1">
      <alignment horizontal="center" vertical="center"/>
      <protection/>
    </xf>
    <xf numFmtId="41" fontId="32" fillId="0" borderId="8" xfId="25" applyNumberFormat="1" applyFont="1" applyBorder="1" applyAlignment="1" applyProtection="1">
      <alignment horizontal="center" vertical="center"/>
      <protection/>
    </xf>
    <xf numFmtId="37" fontId="33" fillId="0" borderId="0" xfId="22" applyFont="1" applyFill="1" applyBorder="1" applyProtection="1">
      <alignment/>
      <protection locked="0"/>
    </xf>
    <xf numFmtId="37" fontId="13" fillId="0" borderId="0" xfId="22" applyFont="1" applyBorder="1" applyProtection="1">
      <alignment/>
      <protection locked="0"/>
    </xf>
    <xf numFmtId="37" fontId="14" fillId="0" borderId="12" xfId="22" applyFont="1" applyBorder="1" applyAlignment="1" applyProtection="1">
      <alignment horizontal="left" vertical="center" indent="1"/>
      <protection locked="0"/>
    </xf>
    <xf numFmtId="176" fontId="14" fillId="0" borderId="1" xfId="22" applyNumberFormat="1" applyFont="1" applyBorder="1" applyAlignment="1" applyProtection="1">
      <alignment vertical="center"/>
      <protection locked="0"/>
    </xf>
    <xf numFmtId="176" fontId="14" fillId="0" borderId="1" xfId="22" applyNumberFormat="1" applyFont="1" applyBorder="1" applyAlignment="1" applyProtection="1">
      <alignment vertical="center"/>
      <protection/>
    </xf>
    <xf numFmtId="41" fontId="14" fillId="0" borderId="1" xfId="24" applyNumberFormat="1" applyFont="1" applyBorder="1" applyAlignment="1" applyProtection="1">
      <alignment horizontal="center" vertical="center"/>
      <protection/>
    </xf>
    <xf numFmtId="41" fontId="14" fillId="0" borderId="1" xfId="22" applyNumberFormat="1" applyFont="1" applyBorder="1" applyAlignment="1" applyProtection="1">
      <alignment vertical="center"/>
      <protection/>
    </xf>
    <xf numFmtId="3" fontId="14" fillId="0" borderId="1" xfId="24" applyNumberFormat="1" applyFont="1" applyBorder="1" applyAlignment="1" applyProtection="1">
      <alignment horizontal="center" vertical="center"/>
      <protection/>
    </xf>
    <xf numFmtId="41" fontId="14" fillId="0" borderId="1" xfId="25" applyNumberFormat="1" applyFont="1" applyBorder="1" applyAlignment="1" applyProtection="1">
      <alignment horizontal="center" vertical="center"/>
      <protection/>
    </xf>
    <xf numFmtId="41" fontId="14" fillId="0" borderId="8" xfId="25" applyNumberFormat="1" applyFont="1" applyBorder="1" applyAlignment="1" applyProtection="1">
      <alignment horizontal="center" vertical="center"/>
      <protection/>
    </xf>
    <xf numFmtId="37" fontId="27" fillId="0" borderId="12" xfId="22" applyFont="1" applyBorder="1" applyAlignment="1" applyProtection="1" quotePrefix="1">
      <alignment horizontal="left" vertical="center" indent="1"/>
      <protection locked="0"/>
    </xf>
    <xf numFmtId="37" fontId="34" fillId="0" borderId="0" xfId="22" applyFont="1" applyFill="1" applyBorder="1" applyProtection="1">
      <alignment/>
      <protection locked="0"/>
    </xf>
    <xf numFmtId="37" fontId="27" fillId="0" borderId="12" xfId="22" applyFont="1" applyBorder="1" applyAlignment="1" applyProtection="1">
      <alignment horizontal="left" vertical="center" indent="1"/>
      <protection locked="0"/>
    </xf>
    <xf numFmtId="37" fontId="13" fillId="0" borderId="0" xfId="22" applyFont="1" applyFill="1" applyBorder="1" applyProtection="1">
      <alignment/>
      <protection locked="0"/>
    </xf>
    <xf numFmtId="37" fontId="14" fillId="0" borderId="9" xfId="22" applyFont="1" applyBorder="1" applyAlignment="1" applyProtection="1">
      <alignment horizontal="left" vertical="center" indent="1"/>
      <protection locked="0"/>
    </xf>
    <xf numFmtId="176" fontId="14" fillId="0" borderId="10" xfId="22" applyNumberFormat="1" applyFont="1" applyBorder="1" applyAlignment="1" applyProtection="1">
      <alignment vertical="center"/>
      <protection locked="0"/>
    </xf>
    <xf numFmtId="176" fontId="14" fillId="0" borderId="10" xfId="22" applyNumberFormat="1" applyFont="1" applyBorder="1" applyAlignment="1" applyProtection="1">
      <alignment vertical="center"/>
      <protection/>
    </xf>
    <xf numFmtId="3" fontId="14" fillId="0" borderId="10" xfId="24" applyNumberFormat="1" applyFont="1" applyBorder="1" applyAlignment="1" applyProtection="1">
      <alignment horizontal="center" vertical="center"/>
      <protection/>
    </xf>
    <xf numFmtId="41" fontId="14" fillId="0" borderId="10" xfId="25" applyNumberFormat="1" applyFont="1" applyBorder="1" applyAlignment="1" applyProtection="1">
      <alignment horizontal="center" vertical="center"/>
      <protection/>
    </xf>
    <xf numFmtId="41" fontId="14" fillId="0" borderId="11" xfId="25" applyNumberFormat="1" applyFont="1" applyBorder="1" applyAlignment="1" applyProtection="1">
      <alignment horizontal="center" vertical="center"/>
      <protection/>
    </xf>
    <xf numFmtId="37" fontId="14" fillId="0" borderId="13" xfId="22" applyFont="1" applyBorder="1" applyAlignment="1" applyProtection="1">
      <alignment horizontal="left" vertical="center" indent="1"/>
      <protection locked="0"/>
    </xf>
    <xf numFmtId="176" fontId="14" fillId="0" borderId="14" xfId="22" applyNumberFormat="1" applyFont="1" applyBorder="1" applyAlignment="1" applyProtection="1">
      <alignment vertical="center"/>
      <protection locked="0"/>
    </xf>
    <xf numFmtId="176" fontId="14" fillId="0" borderId="14" xfId="22" applyNumberFormat="1" applyFont="1" applyBorder="1" applyAlignment="1" applyProtection="1">
      <alignment vertical="center"/>
      <protection/>
    </xf>
    <xf numFmtId="41" fontId="14" fillId="0" borderId="14" xfId="24" applyNumberFormat="1" applyFont="1" applyBorder="1" applyAlignment="1" applyProtection="1">
      <alignment horizontal="center" vertical="center"/>
      <protection/>
    </xf>
    <xf numFmtId="41" fontId="14" fillId="0" borderId="14" xfId="22" applyNumberFormat="1" applyFont="1" applyBorder="1" applyAlignment="1" applyProtection="1">
      <alignment vertical="center"/>
      <protection/>
    </xf>
    <xf numFmtId="3" fontId="14" fillId="0" borderId="14" xfId="24" applyNumberFormat="1" applyFont="1" applyBorder="1" applyAlignment="1" applyProtection="1">
      <alignment horizontal="center" vertical="center"/>
      <protection/>
    </xf>
    <xf numFmtId="41" fontId="14" fillId="0" borderId="14" xfId="25" applyNumberFormat="1" applyFont="1" applyBorder="1" applyAlignment="1" applyProtection="1">
      <alignment horizontal="center" vertical="center"/>
      <protection/>
    </xf>
    <xf numFmtId="41" fontId="14" fillId="0" borderId="15" xfId="25" applyNumberFormat="1" applyFont="1" applyBorder="1" applyAlignment="1" applyProtection="1">
      <alignment horizontal="center" vertical="center"/>
      <protection/>
    </xf>
    <xf numFmtId="41" fontId="14" fillId="0" borderId="10" xfId="24" applyNumberFormat="1" applyFont="1" applyBorder="1" applyAlignment="1" applyProtection="1">
      <alignment horizontal="center" vertical="center"/>
      <protection/>
    </xf>
    <xf numFmtId="41" fontId="14" fillId="0" borderId="10" xfId="22" applyNumberFormat="1" applyFont="1" applyBorder="1" applyAlignment="1" applyProtection="1">
      <alignment vertical="center"/>
      <protection/>
    </xf>
    <xf numFmtId="41" fontId="32" fillId="0" borderId="1" xfId="24" applyNumberFormat="1" applyFont="1" applyBorder="1" applyAlignment="1" applyProtection="1">
      <alignment horizontal="center" vertical="center"/>
      <protection/>
    </xf>
    <xf numFmtId="176" fontId="32" fillId="0" borderId="1" xfId="22" applyNumberFormat="1" applyFont="1" applyBorder="1" applyAlignment="1" applyProtection="1">
      <alignment vertical="center"/>
      <protection/>
    </xf>
    <xf numFmtId="37" fontId="14" fillId="0" borderId="5" xfId="22" applyFont="1" applyBorder="1" applyAlignment="1" applyProtection="1">
      <alignment horizontal="left" vertical="center" indent="1"/>
      <protection locked="0"/>
    </xf>
    <xf numFmtId="176" fontId="14" fillId="0" borderId="6" xfId="22" applyNumberFormat="1" applyFont="1" applyBorder="1" applyAlignment="1" applyProtection="1">
      <alignment vertical="center"/>
      <protection locked="0"/>
    </xf>
    <xf numFmtId="176" fontId="14" fillId="0" borderId="6" xfId="22" applyNumberFormat="1" applyFont="1" applyBorder="1" applyAlignment="1" applyProtection="1">
      <alignment vertical="center"/>
      <protection/>
    </xf>
    <xf numFmtId="37" fontId="30" fillId="0" borderId="13" xfId="22" applyFont="1" applyBorder="1" applyAlignment="1" applyProtection="1">
      <alignment horizontal="center" vertical="center"/>
      <protection locked="0"/>
    </xf>
    <xf numFmtId="176" fontId="32" fillId="0" borderId="14" xfId="22" applyNumberFormat="1" applyFont="1" applyBorder="1" applyAlignment="1" applyProtection="1">
      <alignment vertical="center"/>
      <protection locked="0"/>
    </xf>
    <xf numFmtId="41" fontId="32" fillId="0" borderId="14" xfId="24" applyNumberFormat="1" applyFont="1" applyBorder="1" applyAlignment="1" applyProtection="1" quotePrefix="1">
      <alignment horizontal="center" vertical="center"/>
      <protection/>
    </xf>
    <xf numFmtId="41" fontId="32" fillId="0" borderId="14" xfId="22" applyNumberFormat="1" applyFont="1" applyBorder="1" applyAlignment="1" applyProtection="1" quotePrefix="1">
      <alignment vertical="center"/>
      <protection/>
    </xf>
    <xf numFmtId="3" fontId="32" fillId="0" borderId="14" xfId="24" applyNumberFormat="1" applyFont="1" applyBorder="1" applyAlignment="1" applyProtection="1">
      <alignment horizontal="center" vertical="center"/>
      <protection/>
    </xf>
    <xf numFmtId="41" fontId="32" fillId="0" borderId="14" xfId="25" applyNumberFormat="1" applyFont="1" applyBorder="1" applyAlignment="1" applyProtection="1">
      <alignment horizontal="center" vertical="center"/>
      <protection/>
    </xf>
    <xf numFmtId="41" fontId="32" fillId="0" borderId="15" xfId="25" applyNumberFormat="1" applyFont="1" applyBorder="1" applyAlignment="1" applyProtection="1">
      <alignment horizontal="center" vertical="center"/>
      <protection/>
    </xf>
    <xf numFmtId="37" fontId="13" fillId="0" borderId="0" xfId="22" applyFont="1" applyFill="1" applyBorder="1" applyAlignment="1" applyProtection="1">
      <alignment vertical="center"/>
      <protection locked="0"/>
    </xf>
    <xf numFmtId="37" fontId="13" fillId="0" borderId="0" xfId="22" applyFont="1" applyBorder="1" applyAlignment="1" applyProtection="1">
      <alignment vertical="center"/>
      <protection locked="0"/>
    </xf>
    <xf numFmtId="37" fontId="35" fillId="0" borderId="0" xfId="22" applyFont="1" applyBorder="1" applyAlignment="1" applyProtection="1">
      <alignment horizontal="left" wrapText="1"/>
      <protection locked="0"/>
    </xf>
    <xf numFmtId="37" fontId="35" fillId="0" borderId="0" xfId="22" applyFont="1" applyBorder="1" applyAlignment="1" applyProtection="1">
      <alignment horizontal="left"/>
      <protection locked="0"/>
    </xf>
    <xf numFmtId="0" fontId="37" fillId="0" borderId="0" xfId="0" applyFont="1" applyBorder="1" applyAlignment="1">
      <alignment horizontal="right"/>
    </xf>
    <xf numFmtId="176" fontId="32" fillId="0" borderId="0" xfId="22" applyNumberFormat="1" applyFont="1" applyBorder="1" applyAlignment="1" applyProtection="1">
      <alignment vertical="center"/>
      <protection locked="0"/>
    </xf>
    <xf numFmtId="37" fontId="38" fillId="0" borderId="0" xfId="22" applyFont="1" applyBorder="1" applyAlignment="1" applyProtection="1">
      <alignment horizontal="right"/>
      <protection locked="0"/>
    </xf>
    <xf numFmtId="176" fontId="8" fillId="0" borderId="16" xfId="22" applyNumberFormat="1" applyFont="1" applyBorder="1" applyAlignment="1" applyProtection="1">
      <alignment vertical="center"/>
      <protection locked="0"/>
    </xf>
    <xf numFmtId="176" fontId="8" fillId="0" borderId="17" xfId="22" applyNumberFormat="1" applyFont="1" applyBorder="1" applyAlignment="1" applyProtection="1">
      <alignment vertical="center"/>
      <protection locked="0"/>
    </xf>
    <xf numFmtId="3" fontId="8" fillId="0" borderId="17" xfId="24" applyNumberFormat="1" applyFont="1" applyBorder="1" applyAlignment="1" applyProtection="1">
      <alignment horizontal="center" vertical="center"/>
      <protection/>
    </xf>
    <xf numFmtId="3" fontId="8" fillId="0" borderId="18" xfId="24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6" fontId="8" fillId="0" borderId="7" xfId="22" applyNumberFormat="1" applyFont="1" applyBorder="1" applyAlignment="1" applyProtection="1">
      <alignment vertical="center"/>
      <protection locked="0"/>
    </xf>
    <xf numFmtId="176" fontId="8" fillId="0" borderId="19" xfId="22" applyNumberFormat="1" applyFont="1" applyBorder="1" applyAlignment="1" applyProtection="1">
      <alignment vertical="center"/>
      <protection locked="0"/>
    </xf>
    <xf numFmtId="37" fontId="19" fillId="0" borderId="19" xfId="22" applyFont="1" applyBorder="1" applyAlignment="1" applyProtection="1">
      <alignment horizontal="left"/>
      <protection locked="0"/>
    </xf>
    <xf numFmtId="3" fontId="8" fillId="0" borderId="19" xfId="24" applyNumberFormat="1" applyFont="1" applyBorder="1" applyAlignment="1" applyProtection="1">
      <alignment horizontal="center" vertical="center"/>
      <protection/>
    </xf>
    <xf numFmtId="3" fontId="8" fillId="0" borderId="20" xfId="24" applyNumberFormat="1" applyFont="1" applyBorder="1" applyAlignment="1" applyProtection="1">
      <alignment horizontal="center" vertical="center"/>
      <protection/>
    </xf>
    <xf numFmtId="176" fontId="39" fillId="0" borderId="7" xfId="22" applyNumberFormat="1" applyFont="1" applyBorder="1" applyAlignment="1" applyProtection="1">
      <alignment vertical="center"/>
      <protection locked="0"/>
    </xf>
    <xf numFmtId="176" fontId="39" fillId="0" borderId="19" xfId="22" applyNumberFormat="1" applyFont="1" applyBorder="1" applyAlignment="1" applyProtection="1">
      <alignment vertical="center"/>
      <protection locked="0"/>
    </xf>
    <xf numFmtId="3" fontId="39" fillId="0" borderId="19" xfId="24" applyNumberFormat="1" applyFont="1" applyBorder="1" applyAlignment="1" applyProtection="1">
      <alignment horizontal="center" vertical="center"/>
      <protection/>
    </xf>
    <xf numFmtId="3" fontId="39" fillId="0" borderId="20" xfId="24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37" fontId="10" fillId="0" borderId="0" xfId="22" applyFont="1" applyProtection="1">
      <alignment/>
      <protection locked="0"/>
    </xf>
    <xf numFmtId="37" fontId="33" fillId="0" borderId="0" xfId="22" applyFont="1" applyProtection="1">
      <alignment/>
      <protection locked="0"/>
    </xf>
    <xf numFmtId="0" fontId="0" fillId="0" borderId="0" xfId="24">
      <alignment/>
      <protection/>
    </xf>
    <xf numFmtId="179" fontId="13" fillId="0" borderId="0" xfId="22" applyNumberFormat="1" applyFont="1" applyProtection="1">
      <alignment/>
      <protection/>
    </xf>
    <xf numFmtId="37" fontId="29" fillId="0" borderId="0" xfId="22" applyFont="1" applyProtection="1" quotePrefix="1">
      <alignment/>
      <protection locked="0"/>
    </xf>
    <xf numFmtId="37" fontId="29" fillId="0" borderId="0" xfId="22" applyFont="1" applyProtection="1">
      <alignment/>
      <protection locked="0"/>
    </xf>
    <xf numFmtId="37" fontId="19" fillId="0" borderId="0" xfId="22" applyFont="1" applyProtection="1">
      <alignment/>
      <protection locked="0"/>
    </xf>
    <xf numFmtId="0" fontId="8" fillId="0" borderId="0" xfId="24" applyFont="1">
      <alignment/>
      <protection/>
    </xf>
    <xf numFmtId="37" fontId="8" fillId="0" borderId="0" xfId="22" applyFont="1" applyProtection="1">
      <alignment/>
      <protection/>
    </xf>
    <xf numFmtId="37" fontId="4" fillId="0" borderId="0" xfId="22" applyFont="1" applyBorder="1" applyAlignment="1" applyProtection="1">
      <alignment horizontal="left" wrapText="1"/>
      <protection locked="0"/>
    </xf>
    <xf numFmtId="37" fontId="40" fillId="0" borderId="0" xfId="22" applyFont="1" applyBorder="1" applyAlignment="1" applyProtection="1">
      <alignment horizontal="left" wrapText="1"/>
      <protection locked="0"/>
    </xf>
  </cellXfs>
  <cellStyles count="3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_laroux" xfId="15"/>
    <cellStyle name="Currency [0]_laroux" xfId="16"/>
    <cellStyle name="Currency_laroux" xfId="17"/>
    <cellStyle name="eng" xfId="18"/>
    <cellStyle name="lu" xfId="19"/>
    <cellStyle name="Normal - Style1" xfId="20"/>
    <cellStyle name="Normal_Basic Assumptions" xfId="21"/>
    <cellStyle name="一般_86年度11月份執行明細表_1" xfId="22"/>
    <cellStyle name="一般_86年度11月執行總表bLL86-11" xfId="23"/>
    <cellStyle name="一般_資本支出空白表" xfId="24"/>
    <cellStyle name="Comma" xfId="25"/>
    <cellStyle name="Comma [0]" xfId="26"/>
    <cellStyle name="Percent" xfId="27"/>
    <cellStyle name="Currency" xfId="28"/>
    <cellStyle name="Currency [0]" xfId="29"/>
    <cellStyle name="貨幣[0]_A-DET07" xfId="30"/>
    <cellStyle name="Hyperlink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gbas.gov.tw/93&#25910;&#25903;&#26376;&#22577;\&#27506;&#20986;9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主管"/>
      <sheetName val="機關明細"/>
      <sheetName val="以前保留"/>
      <sheetName val="本+以資本 (院會用)"/>
      <sheetName val="本+以資本 (千元)"/>
    </sheetNames>
    <sheetDataSet>
      <sheetData sheetId="2">
        <row r="4">
          <cell r="BC4">
            <v>24</v>
          </cell>
          <cell r="BD4">
            <v>9</v>
          </cell>
          <cell r="BE4">
            <v>6</v>
          </cell>
          <cell r="BF4">
            <v>0</v>
          </cell>
          <cell r="BG4">
            <v>6</v>
          </cell>
          <cell r="BH4">
            <v>0</v>
          </cell>
          <cell r="BI4">
            <v>5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</row>
        <row r="5">
          <cell r="BC5">
            <v>7449</v>
          </cell>
          <cell r="BD5">
            <v>2330</v>
          </cell>
          <cell r="BE5">
            <v>2194</v>
          </cell>
          <cell r="BF5">
            <v>314</v>
          </cell>
          <cell r="BG5">
            <v>1963</v>
          </cell>
          <cell r="BH5">
            <v>153</v>
          </cell>
          <cell r="BI5">
            <v>1904</v>
          </cell>
          <cell r="BJ5">
            <v>59</v>
          </cell>
          <cell r="BK5">
            <v>121</v>
          </cell>
          <cell r="BL5">
            <v>31</v>
          </cell>
          <cell r="BM5">
            <v>1</v>
          </cell>
          <cell r="BN5">
            <v>0</v>
          </cell>
        </row>
        <row r="7">
          <cell r="BC7">
            <v>708</v>
          </cell>
          <cell r="BD7">
            <v>91</v>
          </cell>
          <cell r="BE7">
            <v>261</v>
          </cell>
          <cell r="BF7">
            <v>15</v>
          </cell>
          <cell r="BG7">
            <v>239</v>
          </cell>
          <cell r="BH7">
            <v>7</v>
          </cell>
          <cell r="BI7">
            <v>231</v>
          </cell>
          <cell r="BJ7">
            <v>8</v>
          </cell>
          <cell r="BK7">
            <v>6</v>
          </cell>
          <cell r="BL7">
            <v>1</v>
          </cell>
          <cell r="BM7">
            <v>0</v>
          </cell>
          <cell r="BN7">
            <v>0</v>
          </cell>
        </row>
        <row r="8">
          <cell r="BC8">
            <v>854</v>
          </cell>
          <cell r="BD8">
            <v>19</v>
          </cell>
          <cell r="BE8">
            <v>299</v>
          </cell>
          <cell r="BF8">
            <v>2</v>
          </cell>
          <cell r="BG8">
            <v>278</v>
          </cell>
          <cell r="BH8">
            <v>0</v>
          </cell>
          <cell r="BI8">
            <v>269</v>
          </cell>
          <cell r="BJ8">
            <v>10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BC9">
            <v>209</v>
          </cell>
          <cell r="BD9">
            <v>37</v>
          </cell>
          <cell r="BE9">
            <v>81</v>
          </cell>
          <cell r="BF9">
            <v>4</v>
          </cell>
          <cell r="BG9">
            <v>79</v>
          </cell>
          <cell r="BH9">
            <v>1</v>
          </cell>
          <cell r="BI9">
            <v>53</v>
          </cell>
          <cell r="BJ9">
            <v>26</v>
          </cell>
          <cell r="BK9">
            <v>0</v>
          </cell>
          <cell r="BL9">
            <v>1</v>
          </cell>
          <cell r="BM9">
            <v>0</v>
          </cell>
          <cell r="BN9">
            <v>0</v>
          </cell>
        </row>
        <row r="10">
          <cell r="BC10">
            <v>3617</v>
          </cell>
          <cell r="BD10">
            <v>419</v>
          </cell>
          <cell r="BE10">
            <v>1008</v>
          </cell>
          <cell r="BF10">
            <v>95</v>
          </cell>
          <cell r="BG10">
            <v>930</v>
          </cell>
          <cell r="BH10">
            <v>7</v>
          </cell>
          <cell r="BI10">
            <v>868</v>
          </cell>
          <cell r="BJ10">
            <v>62</v>
          </cell>
          <cell r="BK10">
            <v>7</v>
          </cell>
          <cell r="BL10">
            <v>0</v>
          </cell>
          <cell r="BM10">
            <v>0</v>
          </cell>
          <cell r="BN10">
            <v>0</v>
          </cell>
        </row>
        <row r="11">
          <cell r="BC11">
            <v>610</v>
          </cell>
          <cell r="BD11">
            <v>30</v>
          </cell>
          <cell r="BE11">
            <v>168</v>
          </cell>
          <cell r="BF11">
            <v>4</v>
          </cell>
          <cell r="BG11">
            <v>133</v>
          </cell>
          <cell r="BH11">
            <v>2</v>
          </cell>
          <cell r="BI11">
            <v>111</v>
          </cell>
          <cell r="BJ11">
            <v>22</v>
          </cell>
          <cell r="BK11">
            <v>2</v>
          </cell>
          <cell r="BL11">
            <v>0</v>
          </cell>
          <cell r="BM11">
            <v>0</v>
          </cell>
          <cell r="BN11">
            <v>0</v>
          </cell>
        </row>
        <row r="12">
          <cell r="BC12">
            <v>166</v>
          </cell>
          <cell r="BD12">
            <v>16</v>
          </cell>
          <cell r="BE12">
            <v>36</v>
          </cell>
          <cell r="BF12">
            <v>1</v>
          </cell>
          <cell r="BG12">
            <v>28</v>
          </cell>
          <cell r="BH12">
            <v>1</v>
          </cell>
          <cell r="BI12">
            <v>28</v>
          </cell>
          <cell r="BJ12">
            <v>0</v>
          </cell>
          <cell r="BK12">
            <v>0</v>
          </cell>
          <cell r="BL12">
            <v>1</v>
          </cell>
          <cell r="BM12">
            <v>0</v>
          </cell>
          <cell r="BN12">
            <v>0</v>
          </cell>
        </row>
        <row r="13">
          <cell r="BC13">
            <v>347</v>
          </cell>
          <cell r="BD13">
            <v>1992</v>
          </cell>
          <cell r="BE13">
            <v>25</v>
          </cell>
          <cell r="BF13">
            <v>0</v>
          </cell>
          <cell r="BG13">
            <v>24</v>
          </cell>
          <cell r="BH13">
            <v>0</v>
          </cell>
          <cell r="BI13">
            <v>23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BC14">
            <v>177</v>
          </cell>
          <cell r="BD14">
            <v>18</v>
          </cell>
          <cell r="BE14">
            <v>58</v>
          </cell>
          <cell r="BF14">
            <v>2</v>
          </cell>
          <cell r="BG14">
            <v>51</v>
          </cell>
          <cell r="BH14">
            <v>0</v>
          </cell>
        </row>
        <row r="15">
          <cell r="BC15">
            <v>685</v>
          </cell>
          <cell r="BD15">
            <v>399</v>
          </cell>
          <cell r="BE15">
            <v>247</v>
          </cell>
          <cell r="BF15">
            <v>43</v>
          </cell>
          <cell r="BG15">
            <v>212</v>
          </cell>
          <cell r="BH15">
            <v>2</v>
          </cell>
          <cell r="BI15">
            <v>165</v>
          </cell>
          <cell r="BJ15">
            <v>47</v>
          </cell>
          <cell r="BK15">
            <v>2</v>
          </cell>
          <cell r="BL15">
            <v>0</v>
          </cell>
          <cell r="BM15">
            <v>0</v>
          </cell>
          <cell r="BN15">
            <v>0</v>
          </cell>
        </row>
        <row r="16">
          <cell r="BC16">
            <v>524</v>
          </cell>
          <cell r="BD16">
            <v>4</v>
          </cell>
          <cell r="BE16">
            <v>213</v>
          </cell>
          <cell r="BF16">
            <v>1</v>
          </cell>
          <cell r="BG16">
            <v>202</v>
          </cell>
          <cell r="BH16">
            <v>0</v>
          </cell>
          <cell r="BI16">
            <v>199</v>
          </cell>
          <cell r="BJ16">
            <v>4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</row>
        <row r="17">
          <cell r="BC17">
            <v>3779</v>
          </cell>
          <cell r="BD17">
            <v>135</v>
          </cell>
          <cell r="BE17">
            <v>1882</v>
          </cell>
          <cell r="BF17">
            <v>56</v>
          </cell>
          <cell r="BG17">
            <v>1603</v>
          </cell>
          <cell r="BH17">
            <v>14</v>
          </cell>
          <cell r="BI17">
            <v>750</v>
          </cell>
          <cell r="BJ17">
            <v>852</v>
          </cell>
          <cell r="BK17">
            <v>6</v>
          </cell>
          <cell r="BL17">
            <v>8</v>
          </cell>
          <cell r="BM17">
            <v>0</v>
          </cell>
          <cell r="BN17">
            <v>0</v>
          </cell>
        </row>
        <row r="18">
          <cell r="BC18">
            <v>3473</v>
          </cell>
          <cell r="BD18">
            <v>1747</v>
          </cell>
          <cell r="BE18">
            <v>921</v>
          </cell>
          <cell r="BF18">
            <v>250</v>
          </cell>
          <cell r="BG18">
            <v>834</v>
          </cell>
          <cell r="BH18">
            <v>97</v>
          </cell>
          <cell r="BI18">
            <v>603</v>
          </cell>
          <cell r="BJ18">
            <v>231</v>
          </cell>
          <cell r="BK18">
            <v>79</v>
          </cell>
          <cell r="BL18">
            <v>18</v>
          </cell>
          <cell r="BM18">
            <v>0</v>
          </cell>
          <cell r="BN18">
            <v>0</v>
          </cell>
        </row>
        <row r="19">
          <cell r="BC19">
            <v>427</v>
          </cell>
          <cell r="BD19">
            <v>10</v>
          </cell>
          <cell r="BE19">
            <v>124</v>
          </cell>
          <cell r="BF19">
            <v>1</v>
          </cell>
          <cell r="BG19">
            <v>100</v>
          </cell>
          <cell r="BH19">
            <v>1</v>
          </cell>
          <cell r="BI19">
            <v>97</v>
          </cell>
          <cell r="BJ19">
            <v>2</v>
          </cell>
          <cell r="BK19">
            <v>1</v>
          </cell>
          <cell r="BL19">
            <v>0</v>
          </cell>
          <cell r="BM19">
            <v>0</v>
          </cell>
          <cell r="BN19">
            <v>0</v>
          </cell>
        </row>
        <row r="20">
          <cell r="BC20">
            <v>912</v>
          </cell>
          <cell r="BD20">
            <v>515</v>
          </cell>
          <cell r="BE20">
            <v>212</v>
          </cell>
          <cell r="BF20">
            <v>21</v>
          </cell>
          <cell r="BG20">
            <v>190</v>
          </cell>
          <cell r="BH20">
            <v>13</v>
          </cell>
          <cell r="BI20">
            <v>177</v>
          </cell>
          <cell r="BJ20">
            <v>14</v>
          </cell>
          <cell r="BK20">
            <v>0</v>
          </cell>
          <cell r="BL20">
            <v>13</v>
          </cell>
          <cell r="BM20">
            <v>0</v>
          </cell>
          <cell r="BN20">
            <v>0</v>
          </cell>
        </row>
        <row r="21">
          <cell r="BC21">
            <v>187</v>
          </cell>
          <cell r="BD21">
            <v>165</v>
          </cell>
          <cell r="BE21">
            <v>50</v>
          </cell>
          <cell r="BF21">
            <v>62</v>
          </cell>
          <cell r="BG21">
            <v>46</v>
          </cell>
          <cell r="BH21">
            <v>62</v>
          </cell>
        </row>
        <row r="22">
          <cell r="BC22">
            <v>608</v>
          </cell>
          <cell r="BD22">
            <v>45</v>
          </cell>
          <cell r="BE22">
            <v>196</v>
          </cell>
          <cell r="BF22">
            <v>38</v>
          </cell>
          <cell r="BG22">
            <v>189</v>
          </cell>
          <cell r="BH22">
            <v>37</v>
          </cell>
          <cell r="BI22">
            <v>143</v>
          </cell>
          <cell r="BJ22">
            <v>46</v>
          </cell>
          <cell r="BK22">
            <v>36</v>
          </cell>
          <cell r="BL22">
            <v>1</v>
          </cell>
          <cell r="BM22">
            <v>0</v>
          </cell>
          <cell r="BN22">
            <v>0</v>
          </cell>
        </row>
        <row r="23">
          <cell r="BC23">
            <v>350</v>
          </cell>
          <cell r="BD23">
            <v>5</v>
          </cell>
          <cell r="BE23">
            <v>128</v>
          </cell>
          <cell r="BF23">
            <v>1</v>
          </cell>
          <cell r="BG23">
            <v>126</v>
          </cell>
          <cell r="BH23">
            <v>0</v>
          </cell>
          <cell r="BI23">
            <v>122</v>
          </cell>
          <cell r="BJ23">
            <v>4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BC24">
            <v>59</v>
          </cell>
          <cell r="BD24">
            <v>1</v>
          </cell>
          <cell r="BE24">
            <v>20</v>
          </cell>
          <cell r="BF24">
            <v>0</v>
          </cell>
          <cell r="BG24">
            <v>17</v>
          </cell>
          <cell r="BH24">
            <v>0</v>
          </cell>
          <cell r="BI24">
            <v>17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BC25">
            <v>477</v>
          </cell>
          <cell r="BD25">
            <v>66</v>
          </cell>
          <cell r="BE25">
            <v>113</v>
          </cell>
          <cell r="BF25">
            <v>3</v>
          </cell>
          <cell r="BG25">
            <v>112</v>
          </cell>
          <cell r="BH25">
            <v>3</v>
          </cell>
          <cell r="BI25">
            <v>105</v>
          </cell>
          <cell r="BJ25">
            <v>7</v>
          </cell>
          <cell r="BK25">
            <v>3</v>
          </cell>
          <cell r="BL25">
            <v>0</v>
          </cell>
          <cell r="BM25">
            <v>0</v>
          </cell>
          <cell r="BN25">
            <v>0</v>
          </cell>
        </row>
        <row r="26">
          <cell r="BC26">
            <v>3471</v>
          </cell>
          <cell r="BD26">
            <v>2289</v>
          </cell>
          <cell r="BE26">
            <v>1026</v>
          </cell>
          <cell r="BF26">
            <v>146</v>
          </cell>
          <cell r="BG26">
            <v>656</v>
          </cell>
          <cell r="BH26">
            <v>55</v>
          </cell>
          <cell r="BI26">
            <v>261</v>
          </cell>
          <cell r="BJ26">
            <v>395</v>
          </cell>
          <cell r="BK26">
            <v>54</v>
          </cell>
          <cell r="BL26">
            <v>2</v>
          </cell>
          <cell r="BM26">
            <v>0</v>
          </cell>
          <cell r="BN26">
            <v>0</v>
          </cell>
        </row>
        <row r="27">
          <cell r="BC27">
            <v>1407</v>
          </cell>
          <cell r="BD27">
            <v>1588</v>
          </cell>
          <cell r="BE27">
            <v>332</v>
          </cell>
          <cell r="BF27">
            <v>17</v>
          </cell>
          <cell r="BG27">
            <v>260</v>
          </cell>
          <cell r="BH27">
            <v>9</v>
          </cell>
          <cell r="BI27">
            <v>199</v>
          </cell>
          <cell r="BJ27">
            <v>61</v>
          </cell>
          <cell r="BK27">
            <v>9</v>
          </cell>
          <cell r="BL27">
            <v>0</v>
          </cell>
          <cell r="BM27">
            <v>0</v>
          </cell>
          <cell r="BN27">
            <v>0</v>
          </cell>
        </row>
        <row r="28">
          <cell r="BC28">
            <v>872</v>
          </cell>
          <cell r="BD28">
            <v>407</v>
          </cell>
          <cell r="BE28">
            <v>184</v>
          </cell>
          <cell r="BF28">
            <v>0</v>
          </cell>
          <cell r="BG28">
            <v>173</v>
          </cell>
          <cell r="BH28">
            <v>0</v>
          </cell>
          <cell r="BI28">
            <v>168</v>
          </cell>
          <cell r="BJ28">
            <v>5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</row>
        <row r="29">
          <cell r="BC29">
            <v>3890</v>
          </cell>
          <cell r="BD29">
            <v>323</v>
          </cell>
          <cell r="BE29">
            <v>1257</v>
          </cell>
          <cell r="BF29">
            <v>11</v>
          </cell>
          <cell r="BG29">
            <v>1175</v>
          </cell>
          <cell r="BH29">
            <v>7</v>
          </cell>
          <cell r="BI29">
            <v>1115</v>
          </cell>
          <cell r="BJ29">
            <v>60</v>
          </cell>
          <cell r="BK29">
            <v>6</v>
          </cell>
          <cell r="BL29">
            <v>0</v>
          </cell>
          <cell r="BM29">
            <v>1</v>
          </cell>
          <cell r="BN29">
            <v>0</v>
          </cell>
        </row>
        <row r="30">
          <cell r="BC30">
            <v>14673</v>
          </cell>
          <cell r="BD30">
            <v>1543</v>
          </cell>
          <cell r="BE30">
            <v>4964</v>
          </cell>
          <cell r="BF30">
            <v>516</v>
          </cell>
          <cell r="BG30">
            <v>4276</v>
          </cell>
          <cell r="BH30">
            <v>7</v>
          </cell>
          <cell r="BI30">
            <v>4137</v>
          </cell>
          <cell r="BJ30">
            <v>139</v>
          </cell>
          <cell r="BK30">
            <v>7</v>
          </cell>
          <cell r="BL30">
            <v>0</v>
          </cell>
          <cell r="BM30">
            <v>0</v>
          </cell>
          <cell r="BN30">
            <v>0</v>
          </cell>
        </row>
        <row r="31">
          <cell r="BC31">
            <v>2215</v>
          </cell>
          <cell r="BD31">
            <v>72</v>
          </cell>
          <cell r="BE31">
            <v>697</v>
          </cell>
          <cell r="BF31">
            <v>9</v>
          </cell>
          <cell r="BG31">
            <v>590</v>
          </cell>
          <cell r="BH31">
            <v>2</v>
          </cell>
          <cell r="BI31">
            <v>510</v>
          </cell>
          <cell r="BJ31">
            <v>80</v>
          </cell>
          <cell r="BK31">
            <v>2</v>
          </cell>
          <cell r="BL31">
            <v>0</v>
          </cell>
          <cell r="BM31">
            <v>0</v>
          </cell>
          <cell r="BN31">
            <v>0</v>
          </cell>
        </row>
        <row r="32">
          <cell r="BC32">
            <v>1881</v>
          </cell>
          <cell r="BD32">
            <v>100</v>
          </cell>
          <cell r="BE32">
            <v>735</v>
          </cell>
          <cell r="BF32">
            <v>5</v>
          </cell>
          <cell r="BG32">
            <v>697</v>
          </cell>
          <cell r="BH32">
            <v>3</v>
          </cell>
          <cell r="BI32">
            <v>693</v>
          </cell>
          <cell r="BJ32">
            <v>4</v>
          </cell>
          <cell r="BK32">
            <v>3</v>
          </cell>
          <cell r="BL32">
            <v>0</v>
          </cell>
          <cell r="BM32">
            <v>0</v>
          </cell>
          <cell r="BN32">
            <v>0</v>
          </cell>
        </row>
        <row r="33">
          <cell r="BC33">
            <v>98588</v>
          </cell>
          <cell r="BD33">
            <v>29212</v>
          </cell>
          <cell r="BE33">
            <v>35332</v>
          </cell>
          <cell r="BF33">
            <v>3469</v>
          </cell>
          <cell r="BG33">
            <v>30766</v>
          </cell>
          <cell r="BH33">
            <v>2396</v>
          </cell>
          <cell r="BI33">
            <v>23573</v>
          </cell>
          <cell r="BJ33">
            <v>7193</v>
          </cell>
          <cell r="BK33">
            <v>2261</v>
          </cell>
          <cell r="BL33">
            <v>136</v>
          </cell>
          <cell r="BM33">
            <v>0</v>
          </cell>
          <cell r="BN33">
            <v>0</v>
          </cell>
        </row>
        <row r="34">
          <cell r="BC34">
            <v>26819</v>
          </cell>
          <cell r="BD34">
            <v>1718</v>
          </cell>
          <cell r="BE34">
            <v>8399</v>
          </cell>
          <cell r="BF34">
            <v>273</v>
          </cell>
          <cell r="BG34">
            <v>7166</v>
          </cell>
          <cell r="BH34">
            <v>101</v>
          </cell>
          <cell r="BI34">
            <v>4410</v>
          </cell>
          <cell r="BJ34">
            <v>2755</v>
          </cell>
          <cell r="BK34">
            <v>61</v>
          </cell>
          <cell r="BL34">
            <v>26</v>
          </cell>
          <cell r="BM34">
            <v>14</v>
          </cell>
          <cell r="BN34">
            <v>0</v>
          </cell>
        </row>
        <row r="35">
          <cell r="BC35">
            <v>254461</v>
          </cell>
          <cell r="BD35">
            <v>9614</v>
          </cell>
          <cell r="BE35">
            <v>75485</v>
          </cell>
          <cell r="BF35">
            <v>204</v>
          </cell>
          <cell r="BG35">
            <v>59118</v>
          </cell>
          <cell r="BH35">
            <v>37</v>
          </cell>
          <cell r="BI35">
            <v>58038</v>
          </cell>
          <cell r="BJ35">
            <v>1080</v>
          </cell>
          <cell r="BK35">
            <v>37</v>
          </cell>
          <cell r="BL35">
            <v>0</v>
          </cell>
          <cell r="BM35">
            <v>0</v>
          </cell>
          <cell r="BN35">
            <v>0</v>
          </cell>
        </row>
        <row r="38">
          <cell r="BC38">
            <v>202668</v>
          </cell>
          <cell r="BD38">
            <v>5307</v>
          </cell>
          <cell r="BE38">
            <v>52651</v>
          </cell>
          <cell r="BF38">
            <v>3326</v>
          </cell>
          <cell r="BG38">
            <v>51414</v>
          </cell>
          <cell r="BH38">
            <v>3312</v>
          </cell>
          <cell r="BI38">
            <v>50445</v>
          </cell>
          <cell r="BJ38">
            <v>969</v>
          </cell>
          <cell r="BK38">
            <v>3305</v>
          </cell>
          <cell r="BL38">
            <v>8</v>
          </cell>
          <cell r="BM38">
            <v>0</v>
          </cell>
          <cell r="BN38">
            <v>0</v>
          </cell>
        </row>
        <row r="39">
          <cell r="BC39">
            <v>115337</v>
          </cell>
          <cell r="BD39">
            <v>24788</v>
          </cell>
          <cell r="BE39">
            <v>36903</v>
          </cell>
          <cell r="BF39">
            <v>3032</v>
          </cell>
          <cell r="BG39">
            <v>34757</v>
          </cell>
          <cell r="BH39">
            <v>2414</v>
          </cell>
          <cell r="BI39">
            <v>30757</v>
          </cell>
          <cell r="BJ39">
            <v>4000</v>
          </cell>
          <cell r="BK39">
            <v>2384</v>
          </cell>
          <cell r="BL39">
            <v>30</v>
          </cell>
          <cell r="BM39">
            <v>0</v>
          </cell>
          <cell r="BN39">
            <v>0</v>
          </cell>
        </row>
        <row r="40">
          <cell r="BC40">
            <v>21761</v>
          </cell>
          <cell r="BD40">
            <v>912</v>
          </cell>
          <cell r="BE40">
            <v>7973</v>
          </cell>
          <cell r="BF40">
            <v>39</v>
          </cell>
          <cell r="BG40">
            <v>7303</v>
          </cell>
          <cell r="BH40">
            <v>22</v>
          </cell>
          <cell r="BI40">
            <v>6973</v>
          </cell>
          <cell r="BJ40">
            <v>330</v>
          </cell>
          <cell r="BK40">
            <v>21</v>
          </cell>
          <cell r="BL40">
            <v>0</v>
          </cell>
          <cell r="BM40">
            <v>0</v>
          </cell>
          <cell r="BN40">
            <v>0</v>
          </cell>
        </row>
        <row r="41">
          <cell r="BC41">
            <v>35054</v>
          </cell>
          <cell r="BD41">
            <v>25453</v>
          </cell>
          <cell r="BE41">
            <v>8027</v>
          </cell>
          <cell r="BF41">
            <v>4498</v>
          </cell>
          <cell r="BG41">
            <v>6882</v>
          </cell>
          <cell r="BH41">
            <v>4234</v>
          </cell>
          <cell r="BI41">
            <v>6631</v>
          </cell>
          <cell r="BJ41">
            <v>252</v>
          </cell>
          <cell r="BK41">
            <v>3035</v>
          </cell>
          <cell r="BL41">
            <v>729</v>
          </cell>
          <cell r="BM41">
            <v>469</v>
          </cell>
          <cell r="BN41">
            <v>0</v>
          </cell>
        </row>
        <row r="42">
          <cell r="BC42">
            <v>12583</v>
          </cell>
          <cell r="BD42">
            <v>59698</v>
          </cell>
          <cell r="BE42">
            <v>3975</v>
          </cell>
          <cell r="BF42">
            <v>11431</v>
          </cell>
          <cell r="BG42">
            <v>3492</v>
          </cell>
          <cell r="BH42">
            <v>9379</v>
          </cell>
          <cell r="BI42">
            <v>3223</v>
          </cell>
          <cell r="BJ42">
            <v>269</v>
          </cell>
          <cell r="BK42">
            <v>7848</v>
          </cell>
          <cell r="BL42">
            <v>977</v>
          </cell>
          <cell r="BM42">
            <v>554</v>
          </cell>
          <cell r="BN42">
            <v>0</v>
          </cell>
        </row>
        <row r="43">
          <cell r="BC43">
            <v>151</v>
          </cell>
          <cell r="BD43">
            <v>3</v>
          </cell>
          <cell r="BE43">
            <v>45</v>
          </cell>
          <cell r="BF43">
            <v>1</v>
          </cell>
          <cell r="BG43">
            <v>41</v>
          </cell>
          <cell r="BH43">
            <v>0</v>
          </cell>
          <cell r="BI43">
            <v>38</v>
          </cell>
          <cell r="BJ43">
            <v>3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</row>
        <row r="44">
          <cell r="BC44">
            <v>1398</v>
          </cell>
          <cell r="BD44">
            <v>86</v>
          </cell>
          <cell r="BE44">
            <v>294</v>
          </cell>
          <cell r="BF44">
            <v>5</v>
          </cell>
          <cell r="BG44">
            <v>254</v>
          </cell>
          <cell r="BH44">
            <v>1</v>
          </cell>
          <cell r="BI44">
            <v>185</v>
          </cell>
          <cell r="BJ44">
            <v>69</v>
          </cell>
          <cell r="BK44">
            <v>1</v>
          </cell>
          <cell r="BL44">
            <v>0</v>
          </cell>
          <cell r="BM44">
            <v>0</v>
          </cell>
          <cell r="BN44">
            <v>0</v>
          </cell>
        </row>
        <row r="45">
          <cell r="BC45">
            <v>138032</v>
          </cell>
          <cell r="BD45">
            <v>1266</v>
          </cell>
          <cell r="BE45">
            <v>68696</v>
          </cell>
          <cell r="BF45">
            <v>111</v>
          </cell>
          <cell r="BG45">
            <v>64680</v>
          </cell>
          <cell r="BH45">
            <v>22</v>
          </cell>
          <cell r="BI45">
            <v>15195</v>
          </cell>
          <cell r="BJ45">
            <v>49485</v>
          </cell>
          <cell r="BK45">
            <v>22</v>
          </cell>
          <cell r="BL45">
            <v>1</v>
          </cell>
          <cell r="BM45">
            <v>0</v>
          </cell>
          <cell r="BN45">
            <v>0</v>
          </cell>
        </row>
        <row r="46">
          <cell r="BC46">
            <v>6405</v>
          </cell>
          <cell r="BD46">
            <v>31689</v>
          </cell>
          <cell r="BE46">
            <v>1944</v>
          </cell>
          <cell r="BF46">
            <v>5077</v>
          </cell>
          <cell r="BG46">
            <v>1764</v>
          </cell>
          <cell r="BH46">
            <v>5062</v>
          </cell>
          <cell r="BI46">
            <v>493</v>
          </cell>
          <cell r="BJ46">
            <v>1271</v>
          </cell>
          <cell r="BK46">
            <v>4853</v>
          </cell>
          <cell r="BL46">
            <v>209</v>
          </cell>
          <cell r="BM46">
            <v>0</v>
          </cell>
          <cell r="BN46">
            <v>0</v>
          </cell>
        </row>
        <row r="47">
          <cell r="BC47">
            <v>2302</v>
          </cell>
          <cell r="BD47">
            <v>518</v>
          </cell>
          <cell r="BE47">
            <v>790</v>
          </cell>
          <cell r="BF47">
            <v>32</v>
          </cell>
          <cell r="BG47">
            <v>759</v>
          </cell>
          <cell r="BH47">
            <v>11</v>
          </cell>
          <cell r="BI47">
            <v>738</v>
          </cell>
          <cell r="BJ47">
            <v>21</v>
          </cell>
          <cell r="BK47">
            <v>4</v>
          </cell>
          <cell r="BL47">
            <v>7</v>
          </cell>
          <cell r="BM47">
            <v>0</v>
          </cell>
          <cell r="BN47">
            <v>0</v>
          </cell>
        </row>
        <row r="48">
          <cell r="BC48">
            <v>55759</v>
          </cell>
          <cell r="BD48">
            <v>59333</v>
          </cell>
          <cell r="BE48">
            <v>14330</v>
          </cell>
          <cell r="BF48">
            <v>1670</v>
          </cell>
          <cell r="BG48">
            <v>13079</v>
          </cell>
          <cell r="BH48">
            <v>806</v>
          </cell>
          <cell r="BI48">
            <v>12754</v>
          </cell>
          <cell r="BJ48">
            <v>326</v>
          </cell>
          <cell r="BK48">
            <v>536</v>
          </cell>
          <cell r="BL48">
            <v>270</v>
          </cell>
          <cell r="BM48">
            <v>0</v>
          </cell>
          <cell r="BN48">
            <v>0</v>
          </cell>
        </row>
        <row r="49">
          <cell r="BC49">
            <v>60917</v>
          </cell>
          <cell r="BD49">
            <v>84</v>
          </cell>
          <cell r="BE49">
            <v>17930</v>
          </cell>
          <cell r="BF49">
            <v>25</v>
          </cell>
          <cell r="BG49">
            <v>17075</v>
          </cell>
          <cell r="BH49">
            <v>1</v>
          </cell>
          <cell r="BI49">
            <v>16905</v>
          </cell>
          <cell r="BJ49">
            <v>170</v>
          </cell>
          <cell r="BK49">
            <v>1</v>
          </cell>
          <cell r="BL49">
            <v>0</v>
          </cell>
          <cell r="BM49">
            <v>0</v>
          </cell>
          <cell r="BN49">
            <v>0</v>
          </cell>
        </row>
        <row r="50">
          <cell r="BC50">
            <v>39471</v>
          </cell>
          <cell r="BD50">
            <v>4153</v>
          </cell>
          <cell r="BE50">
            <v>16752</v>
          </cell>
          <cell r="BF50">
            <v>669</v>
          </cell>
          <cell r="BG50">
            <v>15774</v>
          </cell>
          <cell r="BH50">
            <v>205</v>
          </cell>
          <cell r="BI50">
            <v>15460</v>
          </cell>
          <cell r="BJ50">
            <v>314</v>
          </cell>
          <cell r="BK50">
            <v>195</v>
          </cell>
          <cell r="BL50">
            <v>9</v>
          </cell>
          <cell r="BM50">
            <v>0</v>
          </cell>
          <cell r="BN50">
            <v>0</v>
          </cell>
        </row>
        <row r="51">
          <cell r="BC51">
            <v>4408</v>
          </cell>
          <cell r="BD51">
            <v>5205</v>
          </cell>
          <cell r="BE51">
            <v>878</v>
          </cell>
          <cell r="BF51">
            <v>353</v>
          </cell>
          <cell r="BG51">
            <v>721</v>
          </cell>
          <cell r="BH51">
            <v>338</v>
          </cell>
          <cell r="BI51">
            <v>665</v>
          </cell>
          <cell r="BJ51">
            <v>56</v>
          </cell>
          <cell r="BK51">
            <v>287</v>
          </cell>
          <cell r="BL51">
            <v>51</v>
          </cell>
          <cell r="BM51">
            <v>0</v>
          </cell>
          <cell r="BN51">
            <v>0</v>
          </cell>
        </row>
        <row r="52">
          <cell r="BC52">
            <v>10513</v>
          </cell>
          <cell r="BD52">
            <v>2039</v>
          </cell>
          <cell r="BE52">
            <v>3571</v>
          </cell>
          <cell r="BF52">
            <v>326</v>
          </cell>
          <cell r="BG52">
            <v>3275</v>
          </cell>
          <cell r="BH52">
            <v>318</v>
          </cell>
          <cell r="BI52">
            <v>3099</v>
          </cell>
          <cell r="BJ52">
            <v>177</v>
          </cell>
          <cell r="BK52">
            <v>318</v>
          </cell>
          <cell r="BL52">
            <v>0</v>
          </cell>
          <cell r="BM52">
            <v>0</v>
          </cell>
          <cell r="BN52">
            <v>0</v>
          </cell>
        </row>
        <row r="54">
          <cell r="BC54">
            <v>775</v>
          </cell>
          <cell r="BD54">
            <v>14</v>
          </cell>
          <cell r="BE54">
            <v>325</v>
          </cell>
          <cell r="BF54">
            <v>2</v>
          </cell>
          <cell r="BG54">
            <v>256</v>
          </cell>
          <cell r="BH54">
            <v>0</v>
          </cell>
          <cell r="BI54">
            <v>220</v>
          </cell>
          <cell r="BJ54">
            <v>36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</row>
        <row r="55">
          <cell r="BC55">
            <v>151</v>
          </cell>
          <cell r="BD55">
            <v>5</v>
          </cell>
          <cell r="BE55">
            <v>48</v>
          </cell>
          <cell r="BF55">
            <v>1</v>
          </cell>
          <cell r="BG55">
            <v>41</v>
          </cell>
          <cell r="BH55">
            <v>0</v>
          </cell>
          <cell r="BI55">
            <v>40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</row>
        <row r="56">
          <cell r="BC56">
            <v>98119</v>
          </cell>
          <cell r="BD56">
            <v>41900</v>
          </cell>
          <cell r="BE56">
            <v>32909</v>
          </cell>
          <cell r="BF56">
            <v>9551</v>
          </cell>
          <cell r="BG56">
            <v>32791</v>
          </cell>
          <cell r="BH56">
            <v>9548</v>
          </cell>
          <cell r="BI56">
            <v>32791</v>
          </cell>
          <cell r="BJ56">
            <v>0</v>
          </cell>
          <cell r="BK56">
            <v>9548</v>
          </cell>
          <cell r="BL56">
            <v>0</v>
          </cell>
          <cell r="BM56">
            <v>0</v>
          </cell>
          <cell r="BN56">
            <v>0</v>
          </cell>
        </row>
        <row r="57">
          <cell r="BC57">
            <v>1412</v>
          </cell>
          <cell r="BD57">
            <v>873</v>
          </cell>
          <cell r="BE57">
            <v>344</v>
          </cell>
          <cell r="BF57">
            <v>98</v>
          </cell>
          <cell r="BG57">
            <v>339</v>
          </cell>
          <cell r="BH57">
            <v>97</v>
          </cell>
          <cell r="BI57">
            <v>339</v>
          </cell>
          <cell r="BJ57">
            <v>0</v>
          </cell>
          <cell r="BK57">
            <v>97</v>
          </cell>
          <cell r="BL57">
            <v>0</v>
          </cell>
          <cell r="BM57">
            <v>0</v>
          </cell>
          <cell r="BN57">
            <v>0</v>
          </cell>
        </row>
        <row r="58">
          <cell r="BC58">
            <v>0</v>
          </cell>
          <cell r="BD58">
            <v>910</v>
          </cell>
          <cell r="BE58">
            <v>0</v>
          </cell>
          <cell r="BF58">
            <v>228</v>
          </cell>
          <cell r="BG58">
            <v>0</v>
          </cell>
          <cell r="BH58">
            <v>228</v>
          </cell>
          <cell r="BI58">
            <v>0</v>
          </cell>
          <cell r="BJ58">
            <v>0</v>
          </cell>
          <cell r="BK58">
            <v>228</v>
          </cell>
          <cell r="BL58">
            <v>0</v>
          </cell>
          <cell r="BM58">
            <v>0</v>
          </cell>
          <cell r="BN58">
            <v>0</v>
          </cell>
        </row>
        <row r="59">
          <cell r="BC59">
            <v>6000</v>
          </cell>
          <cell r="BD59">
            <v>0</v>
          </cell>
          <cell r="BE59">
            <v>2964</v>
          </cell>
          <cell r="BF59">
            <v>0</v>
          </cell>
          <cell r="BG59">
            <v>2781</v>
          </cell>
          <cell r="BH59">
            <v>0</v>
          </cell>
          <cell r="BI59">
            <v>2781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</row>
        <row r="61">
          <cell r="BC61">
            <v>16705</v>
          </cell>
          <cell r="BD61">
            <v>0</v>
          </cell>
          <cell r="BE61">
            <v>5391</v>
          </cell>
          <cell r="BF61">
            <v>0</v>
          </cell>
          <cell r="BG61">
            <v>5069</v>
          </cell>
          <cell r="BH61">
            <v>0</v>
          </cell>
          <cell r="BI61">
            <v>5069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</row>
        <row r="67">
          <cell r="BC67">
            <v>500</v>
          </cell>
          <cell r="BD67">
            <v>1500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</row>
        <row r="68">
          <cell r="BC68">
            <v>4139</v>
          </cell>
          <cell r="BD68">
            <v>2420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showGridLines="0" tabSelected="1" zoomScale="85" zoomScaleNormal="85" workbookViewId="0" topLeftCell="A2">
      <selection activeCell="A53" sqref="A53"/>
    </sheetView>
  </sheetViews>
  <sheetFormatPr defaultColWidth="9.00390625" defaultRowHeight="16.5"/>
  <cols>
    <col min="1" max="1" width="33.50390625" style="120" customWidth="1"/>
    <col min="2" max="2" width="11.50390625" style="2" customWidth="1"/>
    <col min="3" max="3" width="10.375" style="2" customWidth="1"/>
    <col min="4" max="4" width="12.00390625" style="3" customWidth="1"/>
    <col min="5" max="5" width="12.00390625" style="2" customWidth="1"/>
    <col min="6" max="6" width="10.875" style="2" customWidth="1"/>
    <col min="7" max="7" width="11.875" style="3" customWidth="1"/>
    <col min="8" max="8" width="11.75390625" style="2" customWidth="1"/>
    <col min="9" max="9" width="9.75390625" style="2" hidden="1" customWidth="1"/>
    <col min="10" max="10" width="10.00390625" style="2" hidden="1" customWidth="1"/>
    <col min="11" max="11" width="4.875" style="2" customWidth="1"/>
    <col min="12" max="12" width="5.375" style="3" customWidth="1"/>
    <col min="13" max="13" width="11.125" style="2" customWidth="1"/>
    <col min="14" max="14" width="9.625" style="2" hidden="1" customWidth="1"/>
    <col min="15" max="15" width="9.00390625" style="2" hidden="1" customWidth="1"/>
    <col min="16" max="16" width="9.75390625" style="2" hidden="1" customWidth="1"/>
    <col min="17" max="17" width="8.125" style="2" hidden="1" customWidth="1"/>
    <col min="18" max="18" width="4.875" style="2" customWidth="1"/>
    <col min="19" max="19" width="4.875" style="3" customWidth="1"/>
    <col min="20" max="20" width="12.125" style="3" customWidth="1"/>
    <col min="21" max="21" width="5.375" style="3" customWidth="1"/>
    <col min="22" max="22" width="5.50390625" style="3" customWidth="1"/>
    <col min="23" max="23" width="10.875" style="113" customWidth="1"/>
    <col min="24" max="24" width="10.125" style="113" customWidth="1"/>
    <col min="25" max="25" width="9.00390625" style="113" customWidth="1"/>
  </cols>
  <sheetData>
    <row r="1" spans="1:25" s="2" customFormat="1" ht="35.25" customHeight="1" hidden="1">
      <c r="A1" s="1" t="s">
        <v>0</v>
      </c>
      <c r="D1" s="3"/>
      <c r="G1" s="3"/>
      <c r="L1" s="3"/>
      <c r="S1" s="3"/>
      <c r="T1" s="3"/>
      <c r="U1" s="3"/>
      <c r="V1" s="3"/>
      <c r="W1" s="4"/>
      <c r="X1" s="4"/>
      <c r="Y1" s="4"/>
    </row>
    <row r="2" spans="1:25" s="9" customFormat="1" ht="36" customHeight="1">
      <c r="A2" s="5" t="s">
        <v>1</v>
      </c>
      <c r="B2" s="6"/>
      <c r="C2" s="6"/>
      <c r="D2" s="7"/>
      <c r="E2" s="6"/>
      <c r="F2" s="6"/>
      <c r="G2" s="7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7"/>
      <c r="T2" s="7"/>
      <c r="U2" s="7"/>
      <c r="V2" s="7"/>
      <c r="W2" s="8"/>
      <c r="X2" s="8"/>
      <c r="Y2" s="8"/>
    </row>
    <row r="3" spans="1:25" s="15" customFormat="1" ht="22.5" customHeight="1" thickBot="1">
      <c r="A3" s="10" t="s">
        <v>2</v>
      </c>
      <c r="B3" s="11"/>
      <c r="C3" s="11"/>
      <c r="D3" s="12"/>
      <c r="E3" s="11"/>
      <c r="F3" s="11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2"/>
      <c r="T3" s="12"/>
      <c r="U3" s="12"/>
      <c r="V3" s="13" t="s">
        <v>3</v>
      </c>
      <c r="W3" s="14"/>
      <c r="X3" s="14"/>
      <c r="Y3" s="14"/>
    </row>
    <row r="4" spans="1:25" s="22" customFormat="1" ht="21" customHeight="1">
      <c r="A4" s="16"/>
      <c r="B4" s="17" t="s">
        <v>4</v>
      </c>
      <c r="C4" s="18"/>
      <c r="D4" s="19"/>
      <c r="E4" s="18" t="s">
        <v>5</v>
      </c>
      <c r="F4" s="18"/>
      <c r="G4" s="19"/>
      <c r="H4" s="18" t="s">
        <v>6</v>
      </c>
      <c r="I4" s="18"/>
      <c r="J4" s="18"/>
      <c r="K4" s="18"/>
      <c r="L4" s="19"/>
      <c r="M4" s="18"/>
      <c r="N4" s="18"/>
      <c r="O4" s="18"/>
      <c r="P4" s="18"/>
      <c r="Q4" s="18"/>
      <c r="R4" s="18"/>
      <c r="S4" s="19"/>
      <c r="T4" s="19"/>
      <c r="U4" s="19"/>
      <c r="V4" s="20"/>
      <c r="W4" s="21"/>
      <c r="X4" s="21"/>
      <c r="Y4" s="21"/>
    </row>
    <row r="5" spans="1:25" s="31" customFormat="1" ht="28.5" customHeight="1">
      <c r="A5" s="23" t="s">
        <v>7</v>
      </c>
      <c r="B5" s="24" t="s">
        <v>8</v>
      </c>
      <c r="C5" s="24" t="s">
        <v>9</v>
      </c>
      <c r="D5" s="25" t="s">
        <v>10</v>
      </c>
      <c r="E5" s="24" t="s">
        <v>8</v>
      </c>
      <c r="F5" s="24" t="s">
        <v>9</v>
      </c>
      <c r="G5" s="25" t="s">
        <v>10</v>
      </c>
      <c r="H5" s="26" t="s">
        <v>11</v>
      </c>
      <c r="I5" s="26"/>
      <c r="J5" s="26"/>
      <c r="K5" s="26"/>
      <c r="L5" s="27"/>
      <c r="M5" s="26" t="s">
        <v>12</v>
      </c>
      <c r="N5" s="26"/>
      <c r="O5" s="26"/>
      <c r="P5" s="26"/>
      <c r="Q5" s="26"/>
      <c r="R5" s="26"/>
      <c r="S5" s="27"/>
      <c r="T5" s="27" t="s">
        <v>13</v>
      </c>
      <c r="U5" s="28"/>
      <c r="V5" s="29"/>
      <c r="W5" s="30"/>
      <c r="X5" s="30"/>
      <c r="Y5" s="30"/>
    </row>
    <row r="6" spans="1:25" s="40" customFormat="1" ht="20.25" customHeight="1">
      <c r="A6" s="32"/>
      <c r="B6" s="33"/>
      <c r="C6" s="33"/>
      <c r="D6" s="34"/>
      <c r="E6" s="33"/>
      <c r="F6" s="33"/>
      <c r="G6" s="34"/>
      <c r="H6" s="35" t="s">
        <v>14</v>
      </c>
      <c r="I6" s="35" t="s">
        <v>15</v>
      </c>
      <c r="J6" s="35" t="s">
        <v>16</v>
      </c>
      <c r="K6" s="36" t="s">
        <v>17</v>
      </c>
      <c r="L6" s="36" t="s">
        <v>18</v>
      </c>
      <c r="M6" s="35" t="s">
        <v>14</v>
      </c>
      <c r="N6" s="35" t="s">
        <v>15</v>
      </c>
      <c r="O6" s="35" t="s">
        <v>16</v>
      </c>
      <c r="P6" s="35" t="s">
        <v>19</v>
      </c>
      <c r="Q6" s="35" t="s">
        <v>20</v>
      </c>
      <c r="R6" s="36" t="s">
        <v>17</v>
      </c>
      <c r="S6" s="36" t="s">
        <v>18</v>
      </c>
      <c r="T6" s="37" t="s">
        <v>14</v>
      </c>
      <c r="U6" s="36" t="s">
        <v>17</v>
      </c>
      <c r="V6" s="38" t="s">
        <v>18</v>
      </c>
      <c r="W6" s="39"/>
      <c r="X6" s="39"/>
      <c r="Y6" s="39"/>
    </row>
    <row r="7" spans="1:25" s="50" customFormat="1" ht="18.75" customHeight="1">
      <c r="A7" s="41" t="s">
        <v>60</v>
      </c>
      <c r="B7" s="42">
        <f>SUM(B9:B48)+SUM(B50:B58)</f>
        <v>1238347</v>
      </c>
      <c r="C7" s="42">
        <f>SUM(C9:C48)+SUM(C50:C58)</f>
        <v>318698</v>
      </c>
      <c r="D7" s="43">
        <f>C7+B7</f>
        <v>1557045</v>
      </c>
      <c r="E7" s="42">
        <f>SUM(E9:E48)+SUM(E50:E58)</f>
        <v>403540</v>
      </c>
      <c r="F7" s="42">
        <f>SUM(F9:F48)+SUM(F50:F58)</f>
        <v>45183</v>
      </c>
      <c r="G7" s="43">
        <f aca="true" t="shared" si="0" ref="G7:G38">F7+E7</f>
        <v>448723</v>
      </c>
      <c r="H7" s="42">
        <f>SUM(H9:H48)+SUM(H50:H58)</f>
        <v>366079</v>
      </c>
      <c r="I7" s="42">
        <f>SUM(I9:I48)+SUM(I50:I58)</f>
        <v>295536</v>
      </c>
      <c r="J7" s="42">
        <f>SUM(J9:J48)+SUM(J50:J58)</f>
        <v>70574</v>
      </c>
      <c r="K7" s="44">
        <f aca="true" t="shared" si="1" ref="K7:K38">IF(OR(H7=0,B7=0),0,H7/B7*100)</f>
        <v>29.56190793049121</v>
      </c>
      <c r="L7" s="45">
        <f aca="true" t="shared" si="2" ref="L7:L38">IF(OR(H7=0,E7=0),0,H7/E7*100)</f>
        <v>90.7169053873222</v>
      </c>
      <c r="M7" s="42">
        <f>SUM(M9:M48)+SUM(M50:M58)</f>
        <v>38843</v>
      </c>
      <c r="N7" s="42">
        <f>SUM(N9:N48)+SUM(N50:N58)</f>
        <v>35248</v>
      </c>
      <c r="O7" s="42">
        <f>SUM(O9:O48)+SUM(O50:O58)</f>
        <v>2499</v>
      </c>
      <c r="P7" s="42">
        <f>SUM(P9:P48)+SUM(P50:P58)</f>
        <v>1037</v>
      </c>
      <c r="Q7" s="42">
        <f>SUM(Q9:Q48)+SUM(Q50:Q58)</f>
        <v>0</v>
      </c>
      <c r="R7" s="46">
        <f>IF(OR(M7=0,C7=0),"  - ",M7/C7*100)</f>
        <v>12.188027537041336</v>
      </c>
      <c r="S7" s="46">
        <f>IF(OR(M7=0,F7=0),"  - ",M7/F7*100)</f>
        <v>85.96817387070358</v>
      </c>
      <c r="T7" s="42">
        <f>SUM(T9:T48)+SUM(T50:T58)</f>
        <v>404922</v>
      </c>
      <c r="U7" s="47">
        <f aca="true" t="shared" si="3" ref="U7:U43">IF(OR(T7=0,D7=0),0,T7/D7*100)</f>
        <v>26.00579944702947</v>
      </c>
      <c r="V7" s="48">
        <f aca="true" t="shared" si="4" ref="V7:V19">IF(OR(T7=0,G7=0),0,T7/G7*100)</f>
        <v>90.23874416956563</v>
      </c>
      <c r="W7" s="49"/>
      <c r="X7" s="49"/>
      <c r="Y7" s="49"/>
    </row>
    <row r="8" spans="1:25" s="50" customFormat="1" ht="18.75" customHeight="1">
      <c r="A8" s="51" t="s">
        <v>61</v>
      </c>
      <c r="B8" s="52">
        <f>SUM(B9:B30)</f>
        <v>23919</v>
      </c>
      <c r="C8" s="52">
        <f>SUM(C9:C30)</f>
        <v>9998</v>
      </c>
      <c r="D8" s="53">
        <f aca="true" t="shared" si="5" ref="D8:D39">B8+C8</f>
        <v>33917</v>
      </c>
      <c r="E8" s="52">
        <f>SUM(E9:E30)</f>
        <v>7584</v>
      </c>
      <c r="F8" s="52">
        <f>SUM(F9:F30)</f>
        <v>762</v>
      </c>
      <c r="G8" s="53">
        <f t="shared" si="0"/>
        <v>8346</v>
      </c>
      <c r="H8" s="52">
        <f>SUM(H9:H30)</f>
        <v>6482</v>
      </c>
      <c r="I8" s="52">
        <f>SUM(I9:I30)</f>
        <v>4714</v>
      </c>
      <c r="J8" s="52">
        <f>SUM(J9:J30)</f>
        <v>1798</v>
      </c>
      <c r="K8" s="54">
        <f t="shared" si="1"/>
        <v>27.09979514193737</v>
      </c>
      <c r="L8" s="55">
        <f t="shared" si="2"/>
        <v>85.46940928270043</v>
      </c>
      <c r="M8" s="52">
        <f>SUM(M9:M30)</f>
        <v>311</v>
      </c>
      <c r="N8" s="52">
        <f>SUM(N9:N30)</f>
        <v>206</v>
      </c>
      <c r="O8" s="52">
        <f>SUM(O9:O30)</f>
        <v>46</v>
      </c>
      <c r="P8" s="52">
        <f>SUM(P9:P30)</f>
        <v>0</v>
      </c>
      <c r="Q8" s="52">
        <f>SUM(Q9:Q30)</f>
        <v>0</v>
      </c>
      <c r="R8" s="56">
        <f aca="true" t="shared" si="6" ref="R8:R38">IF(OR(M8=0,C8=0),"  -",M8/C8*100)</f>
        <v>3.110622124424885</v>
      </c>
      <c r="S8" s="56">
        <f aca="true" t="shared" si="7" ref="S8:S38">IF(OR(M8=0,F8=0)," - ",M8/F8*100)</f>
        <v>40.813648293963254</v>
      </c>
      <c r="T8" s="53">
        <f aca="true" t="shared" si="8" ref="T8:T39">M8+H8</f>
        <v>6793</v>
      </c>
      <c r="U8" s="57">
        <f t="shared" si="3"/>
        <v>20.02830439012884</v>
      </c>
      <c r="V8" s="58">
        <f t="shared" si="4"/>
        <v>81.39228372873232</v>
      </c>
      <c r="W8" s="49"/>
      <c r="X8" s="49"/>
      <c r="Y8" s="49"/>
    </row>
    <row r="9" spans="1:25" s="50" customFormat="1" ht="18.75" customHeight="1">
      <c r="A9" s="59" t="s">
        <v>21</v>
      </c>
      <c r="B9" s="52">
        <f>'[4]機關明細'!BC7</f>
        <v>708</v>
      </c>
      <c r="C9" s="52">
        <f>'[4]機關明細'!BD7</f>
        <v>91</v>
      </c>
      <c r="D9" s="53">
        <f t="shared" si="5"/>
        <v>799</v>
      </c>
      <c r="E9" s="52">
        <f>'[4]機關明細'!BE7</f>
        <v>261</v>
      </c>
      <c r="F9" s="52">
        <f>'[4]機關明細'!BF7</f>
        <v>15</v>
      </c>
      <c r="G9" s="53">
        <f t="shared" si="0"/>
        <v>276</v>
      </c>
      <c r="H9" s="52">
        <f>'[4]機關明細'!BG7</f>
        <v>239</v>
      </c>
      <c r="I9" s="52">
        <f>'[4]機關明細'!BI7</f>
        <v>231</v>
      </c>
      <c r="J9" s="52">
        <f>'[4]機關明細'!BJ7</f>
        <v>8</v>
      </c>
      <c r="K9" s="54">
        <f t="shared" si="1"/>
        <v>33.75706214689266</v>
      </c>
      <c r="L9" s="55">
        <f t="shared" si="2"/>
        <v>91.57088122605363</v>
      </c>
      <c r="M9" s="52">
        <f>'[4]機關明細'!BH7</f>
        <v>7</v>
      </c>
      <c r="N9" s="52">
        <f>'[4]機關明細'!BK7</f>
        <v>6</v>
      </c>
      <c r="O9" s="52">
        <f>'[4]機關明細'!BL7</f>
        <v>1</v>
      </c>
      <c r="P9" s="52">
        <f>'[4]機關明細'!BM7</f>
        <v>0</v>
      </c>
      <c r="Q9" s="52">
        <f>'[4]機關明細'!BN7</f>
        <v>0</v>
      </c>
      <c r="R9" s="56">
        <f t="shared" si="6"/>
        <v>7.6923076923076925</v>
      </c>
      <c r="S9" s="56">
        <f t="shared" si="7"/>
        <v>46.666666666666664</v>
      </c>
      <c r="T9" s="53">
        <f t="shared" si="8"/>
        <v>246</v>
      </c>
      <c r="U9" s="57">
        <f t="shared" si="3"/>
        <v>30.78848560700876</v>
      </c>
      <c r="V9" s="58">
        <f t="shared" si="4"/>
        <v>89.13043478260869</v>
      </c>
      <c r="W9" s="49"/>
      <c r="X9" s="49"/>
      <c r="Y9" s="49"/>
    </row>
    <row r="10" spans="1:25" s="50" customFormat="1" ht="18.75" customHeight="1">
      <c r="A10" s="59" t="s">
        <v>22</v>
      </c>
      <c r="B10" s="52">
        <f>'[4]機關明細'!BC8</f>
        <v>854</v>
      </c>
      <c r="C10" s="52">
        <f>'[4]機關明細'!BD8</f>
        <v>19</v>
      </c>
      <c r="D10" s="53">
        <f t="shared" si="5"/>
        <v>873</v>
      </c>
      <c r="E10" s="52">
        <f>'[4]機關明細'!BE8</f>
        <v>299</v>
      </c>
      <c r="F10" s="52">
        <f>'[4]機關明細'!BF8</f>
        <v>2</v>
      </c>
      <c r="G10" s="53">
        <f t="shared" si="0"/>
        <v>301</v>
      </c>
      <c r="H10" s="52">
        <f>'[4]機關明細'!BG8</f>
        <v>278</v>
      </c>
      <c r="I10" s="52">
        <f>'[4]機關明細'!BI8</f>
        <v>269</v>
      </c>
      <c r="J10" s="52">
        <f>'[4]機關明細'!BJ8</f>
        <v>10</v>
      </c>
      <c r="K10" s="54">
        <f t="shared" si="1"/>
        <v>32.55269320843091</v>
      </c>
      <c r="L10" s="55">
        <f t="shared" si="2"/>
        <v>92.97658862876254</v>
      </c>
      <c r="M10" s="52">
        <f>'[4]機關明細'!BH8</f>
        <v>0</v>
      </c>
      <c r="N10" s="52">
        <f>'[4]機關明細'!BK8</f>
        <v>0</v>
      </c>
      <c r="O10" s="52">
        <f>'[4]機關明細'!BL8</f>
        <v>0</v>
      </c>
      <c r="P10" s="52">
        <f>'[4]機關明細'!BM8</f>
        <v>0</v>
      </c>
      <c r="Q10" s="52">
        <f>'[4]機關明細'!BN8</f>
        <v>0</v>
      </c>
      <c r="R10" s="56" t="str">
        <f t="shared" si="6"/>
        <v>  -</v>
      </c>
      <c r="S10" s="56" t="str">
        <f t="shared" si="7"/>
        <v> - </v>
      </c>
      <c r="T10" s="53">
        <f t="shared" si="8"/>
        <v>278</v>
      </c>
      <c r="U10" s="57">
        <f t="shared" si="3"/>
        <v>31.844215349369986</v>
      </c>
      <c r="V10" s="58">
        <f t="shared" si="4"/>
        <v>92.35880398671097</v>
      </c>
      <c r="W10" s="49"/>
      <c r="X10" s="49"/>
      <c r="Y10" s="49"/>
    </row>
    <row r="11" spans="1:25" s="50" customFormat="1" ht="18.75" customHeight="1">
      <c r="A11" s="59" t="s">
        <v>23</v>
      </c>
      <c r="B11" s="52">
        <f>'[4]機關明細'!BC9</f>
        <v>209</v>
      </c>
      <c r="C11" s="52">
        <f>'[4]機關明細'!BD9</f>
        <v>37</v>
      </c>
      <c r="D11" s="53">
        <f t="shared" si="5"/>
        <v>246</v>
      </c>
      <c r="E11" s="52">
        <f>'[4]機關明細'!BE9</f>
        <v>81</v>
      </c>
      <c r="F11" s="52">
        <f>'[4]機關明細'!BF9</f>
        <v>4</v>
      </c>
      <c r="G11" s="53">
        <f t="shared" si="0"/>
        <v>85</v>
      </c>
      <c r="H11" s="52">
        <f>'[4]機關明細'!BG9</f>
        <v>79</v>
      </c>
      <c r="I11" s="52">
        <f>'[4]機關明細'!BI9</f>
        <v>53</v>
      </c>
      <c r="J11" s="52">
        <f>'[4]機關明細'!BJ9</f>
        <v>26</v>
      </c>
      <c r="K11" s="54">
        <f t="shared" si="1"/>
        <v>37.79904306220095</v>
      </c>
      <c r="L11" s="55">
        <f t="shared" si="2"/>
        <v>97.53086419753086</v>
      </c>
      <c r="M11" s="52">
        <f>'[4]機關明細'!BH9</f>
        <v>1</v>
      </c>
      <c r="N11" s="52">
        <f>'[4]機關明細'!BK9</f>
        <v>0</v>
      </c>
      <c r="O11" s="52">
        <f>'[4]機關明細'!BL9</f>
        <v>1</v>
      </c>
      <c r="P11" s="52">
        <f>'[4]機關明細'!BM9</f>
        <v>0</v>
      </c>
      <c r="Q11" s="52">
        <f>'[4]機關明細'!BN9</f>
        <v>0</v>
      </c>
      <c r="R11" s="56">
        <f t="shared" si="6"/>
        <v>2.7027027027027026</v>
      </c>
      <c r="S11" s="56">
        <f t="shared" si="7"/>
        <v>25</v>
      </c>
      <c r="T11" s="53">
        <f t="shared" si="8"/>
        <v>80</v>
      </c>
      <c r="U11" s="57">
        <f t="shared" si="3"/>
        <v>32.52032520325203</v>
      </c>
      <c r="V11" s="58">
        <f t="shared" si="4"/>
        <v>94.11764705882352</v>
      </c>
      <c r="W11" s="49"/>
      <c r="X11" s="60"/>
      <c r="Y11" s="60"/>
    </row>
    <row r="12" spans="1:25" s="50" customFormat="1" ht="18.75" customHeight="1">
      <c r="A12" s="59" t="s">
        <v>24</v>
      </c>
      <c r="B12" s="52">
        <f>'[4]機關明細'!BC10</f>
        <v>3617</v>
      </c>
      <c r="C12" s="52">
        <f>'[4]機關明細'!BD10</f>
        <v>419</v>
      </c>
      <c r="D12" s="53">
        <f t="shared" si="5"/>
        <v>4036</v>
      </c>
      <c r="E12" s="52">
        <f>'[4]機關明細'!BE10</f>
        <v>1008</v>
      </c>
      <c r="F12" s="52">
        <f>'[4]機關明細'!BF10</f>
        <v>95</v>
      </c>
      <c r="G12" s="53">
        <f t="shared" si="0"/>
        <v>1103</v>
      </c>
      <c r="H12" s="52">
        <f>'[4]機關明細'!BG10</f>
        <v>930</v>
      </c>
      <c r="I12" s="52">
        <f>'[4]機關明細'!BI10</f>
        <v>868</v>
      </c>
      <c r="J12" s="52">
        <f>'[4]機關明細'!BJ10</f>
        <v>62</v>
      </c>
      <c r="K12" s="54">
        <f t="shared" si="1"/>
        <v>25.71191595244678</v>
      </c>
      <c r="L12" s="55">
        <f t="shared" si="2"/>
        <v>92.26190476190477</v>
      </c>
      <c r="M12" s="52">
        <f>'[4]機關明細'!BH10</f>
        <v>7</v>
      </c>
      <c r="N12" s="52">
        <f>'[4]機關明細'!BK10</f>
        <v>7</v>
      </c>
      <c r="O12" s="52">
        <f>'[4]機關明細'!BL10</f>
        <v>0</v>
      </c>
      <c r="P12" s="52">
        <f>'[4]機關明細'!BM10</f>
        <v>0</v>
      </c>
      <c r="Q12" s="52">
        <f>'[4]機關明細'!BN10</f>
        <v>0</v>
      </c>
      <c r="R12" s="56">
        <f t="shared" si="6"/>
        <v>1.6706443914081146</v>
      </c>
      <c r="S12" s="56">
        <f t="shared" si="7"/>
        <v>7.368421052631578</v>
      </c>
      <c r="T12" s="53">
        <f t="shared" si="8"/>
        <v>937</v>
      </c>
      <c r="U12" s="57">
        <f t="shared" si="3"/>
        <v>23.21605550049554</v>
      </c>
      <c r="V12" s="58">
        <f t="shared" si="4"/>
        <v>84.95013599274705</v>
      </c>
      <c r="W12" s="49"/>
      <c r="X12" s="49"/>
      <c r="Y12" s="49"/>
    </row>
    <row r="13" spans="1:25" s="50" customFormat="1" ht="18.75" customHeight="1">
      <c r="A13" s="59" t="s">
        <v>25</v>
      </c>
      <c r="B13" s="52">
        <f>'[4]機關明細'!BC11</f>
        <v>610</v>
      </c>
      <c r="C13" s="52">
        <f>'[4]機關明細'!BD11</f>
        <v>30</v>
      </c>
      <c r="D13" s="53">
        <f t="shared" si="5"/>
        <v>640</v>
      </c>
      <c r="E13" s="52">
        <f>'[4]機關明細'!BE11</f>
        <v>168</v>
      </c>
      <c r="F13" s="52">
        <f>'[4]機關明細'!BF11</f>
        <v>4</v>
      </c>
      <c r="G13" s="53">
        <f t="shared" si="0"/>
        <v>172</v>
      </c>
      <c r="H13" s="52">
        <f>'[4]機關明細'!BG11</f>
        <v>133</v>
      </c>
      <c r="I13" s="52">
        <f>'[4]機關明細'!BI11</f>
        <v>111</v>
      </c>
      <c r="J13" s="52">
        <f>'[4]機關明細'!BJ11</f>
        <v>22</v>
      </c>
      <c r="K13" s="54">
        <f t="shared" si="1"/>
        <v>21.803278688524593</v>
      </c>
      <c r="L13" s="55">
        <f t="shared" si="2"/>
        <v>79.16666666666666</v>
      </c>
      <c r="M13" s="52">
        <f>'[4]機關明細'!BH11</f>
        <v>2</v>
      </c>
      <c r="N13" s="52">
        <f>'[4]機關明細'!BK11</f>
        <v>2</v>
      </c>
      <c r="O13" s="52">
        <f>'[4]機關明細'!BL11</f>
        <v>0</v>
      </c>
      <c r="P13" s="52">
        <f>'[4]機關明細'!BM11</f>
        <v>0</v>
      </c>
      <c r="Q13" s="52">
        <f>'[4]機關明細'!BN11</f>
        <v>0</v>
      </c>
      <c r="R13" s="56">
        <f t="shared" si="6"/>
        <v>6.666666666666667</v>
      </c>
      <c r="S13" s="56">
        <f t="shared" si="7"/>
        <v>50</v>
      </c>
      <c r="T13" s="53">
        <f t="shared" si="8"/>
        <v>135</v>
      </c>
      <c r="U13" s="57">
        <f t="shared" si="3"/>
        <v>21.09375</v>
      </c>
      <c r="V13" s="58">
        <f t="shared" si="4"/>
        <v>78.48837209302324</v>
      </c>
      <c r="W13" s="49"/>
      <c r="X13" s="49"/>
      <c r="Y13" s="49"/>
    </row>
    <row r="14" spans="1:25" s="50" customFormat="1" ht="18.75" customHeight="1">
      <c r="A14" s="59" t="s">
        <v>26</v>
      </c>
      <c r="B14" s="52">
        <f>'[4]機關明細'!BC12</f>
        <v>166</v>
      </c>
      <c r="C14" s="52">
        <f>'[4]機關明細'!BD12</f>
        <v>16</v>
      </c>
      <c r="D14" s="53">
        <f t="shared" si="5"/>
        <v>182</v>
      </c>
      <c r="E14" s="52">
        <f>'[4]機關明細'!BE12</f>
        <v>36</v>
      </c>
      <c r="F14" s="52">
        <f>'[4]機關明細'!BF12</f>
        <v>1</v>
      </c>
      <c r="G14" s="53">
        <f t="shared" si="0"/>
        <v>37</v>
      </c>
      <c r="H14" s="52">
        <f>'[4]機關明細'!BG12</f>
        <v>28</v>
      </c>
      <c r="I14" s="52">
        <f>'[4]機關明細'!BI12</f>
        <v>28</v>
      </c>
      <c r="J14" s="52">
        <f>'[4]機關明細'!BJ12</f>
        <v>0</v>
      </c>
      <c r="K14" s="54">
        <f t="shared" si="1"/>
        <v>16.867469879518072</v>
      </c>
      <c r="L14" s="55">
        <f t="shared" si="2"/>
        <v>77.77777777777779</v>
      </c>
      <c r="M14" s="52">
        <f>'[4]機關明細'!BH12</f>
        <v>1</v>
      </c>
      <c r="N14" s="52">
        <f>'[4]機關明細'!BK12</f>
        <v>0</v>
      </c>
      <c r="O14" s="52">
        <f>'[4]機關明細'!BL12</f>
        <v>1</v>
      </c>
      <c r="P14" s="52">
        <f>'[4]機關明細'!BM12</f>
        <v>0</v>
      </c>
      <c r="Q14" s="52">
        <f>'[4]機關明細'!BN12</f>
        <v>0</v>
      </c>
      <c r="R14" s="56">
        <f t="shared" si="6"/>
        <v>6.25</v>
      </c>
      <c r="S14" s="56">
        <f t="shared" si="7"/>
        <v>100</v>
      </c>
      <c r="T14" s="53">
        <f t="shared" si="8"/>
        <v>29</v>
      </c>
      <c r="U14" s="57">
        <f t="shared" si="3"/>
        <v>15.934065934065933</v>
      </c>
      <c r="V14" s="58">
        <f t="shared" si="4"/>
        <v>78.37837837837837</v>
      </c>
      <c r="W14" s="49"/>
      <c r="X14" s="60"/>
      <c r="Y14" s="60"/>
    </row>
    <row r="15" spans="1:25" s="50" customFormat="1" ht="18.75" customHeight="1">
      <c r="A15" s="59" t="s">
        <v>27</v>
      </c>
      <c r="B15" s="52">
        <f>'[4]機關明細'!BC13</f>
        <v>347</v>
      </c>
      <c r="C15" s="52">
        <f>'[4]機關明細'!BD13</f>
        <v>1992</v>
      </c>
      <c r="D15" s="53">
        <f t="shared" si="5"/>
        <v>2339</v>
      </c>
      <c r="E15" s="52">
        <f>'[4]機關明細'!BE13</f>
        <v>25</v>
      </c>
      <c r="F15" s="52">
        <f>'[4]機關明細'!BF13</f>
        <v>0</v>
      </c>
      <c r="G15" s="53">
        <f t="shared" si="0"/>
        <v>25</v>
      </c>
      <c r="H15" s="52">
        <f>'[4]機關明細'!BG13</f>
        <v>24</v>
      </c>
      <c r="I15" s="52">
        <f>'[4]機關明細'!BI12</f>
        <v>28</v>
      </c>
      <c r="J15" s="52">
        <f>'[4]機關明細'!BJ12</f>
        <v>0</v>
      </c>
      <c r="K15" s="54">
        <f t="shared" si="1"/>
        <v>6.9164265129683</v>
      </c>
      <c r="L15" s="55">
        <f t="shared" si="2"/>
        <v>96</v>
      </c>
      <c r="M15" s="52">
        <f>'[4]機關明細'!BH13</f>
        <v>0</v>
      </c>
      <c r="N15" s="52">
        <f>'[4]機關明細'!BK12</f>
        <v>0</v>
      </c>
      <c r="O15" s="52">
        <f>'[4]機關明細'!BL12</f>
        <v>1</v>
      </c>
      <c r="P15" s="52">
        <f>'[4]機關明細'!BM12</f>
        <v>0</v>
      </c>
      <c r="Q15" s="52">
        <f>'[4]機關明細'!BN12</f>
        <v>0</v>
      </c>
      <c r="R15" s="56" t="str">
        <f t="shared" si="6"/>
        <v>  -</v>
      </c>
      <c r="S15" s="56" t="str">
        <f t="shared" si="7"/>
        <v> - </v>
      </c>
      <c r="T15" s="53">
        <f t="shared" si="8"/>
        <v>24</v>
      </c>
      <c r="U15" s="57">
        <f t="shared" si="3"/>
        <v>1.0260795211628901</v>
      </c>
      <c r="V15" s="58">
        <f t="shared" si="4"/>
        <v>96</v>
      </c>
      <c r="W15" s="49"/>
      <c r="X15" s="49"/>
      <c r="Y15" s="49"/>
    </row>
    <row r="16" spans="1:25" s="50" customFormat="1" ht="18.75" customHeight="1">
      <c r="A16" s="59" t="s">
        <v>28</v>
      </c>
      <c r="B16" s="52">
        <f>'[4]機關明細'!BC14</f>
        <v>177</v>
      </c>
      <c r="C16" s="52">
        <f>'[4]機關明細'!BD14</f>
        <v>18</v>
      </c>
      <c r="D16" s="53">
        <f t="shared" si="5"/>
        <v>195</v>
      </c>
      <c r="E16" s="52">
        <f>'[4]機關明細'!BE14</f>
        <v>58</v>
      </c>
      <c r="F16" s="52">
        <f>'[4]機關明細'!BF14</f>
        <v>2</v>
      </c>
      <c r="G16" s="53">
        <f t="shared" si="0"/>
        <v>60</v>
      </c>
      <c r="H16" s="52">
        <f>'[4]機關明細'!BG14</f>
        <v>51</v>
      </c>
      <c r="I16" s="52">
        <f>'[4]機關明細'!BI13</f>
        <v>23</v>
      </c>
      <c r="J16" s="52">
        <f>'[4]機關明細'!BJ13</f>
        <v>0</v>
      </c>
      <c r="K16" s="54">
        <f t="shared" si="1"/>
        <v>28.8135593220339</v>
      </c>
      <c r="L16" s="55">
        <f t="shared" si="2"/>
        <v>87.93103448275862</v>
      </c>
      <c r="M16" s="52">
        <f>'[4]機關明細'!BH14</f>
        <v>0</v>
      </c>
      <c r="N16" s="52">
        <f>'[4]機關明細'!BK13</f>
        <v>0</v>
      </c>
      <c r="O16" s="52">
        <f>'[4]機關明細'!BL13</f>
        <v>0</v>
      </c>
      <c r="P16" s="52">
        <f>'[4]機關明細'!BM13</f>
        <v>0</v>
      </c>
      <c r="Q16" s="52">
        <f>'[4]機關明細'!BN13</f>
        <v>0</v>
      </c>
      <c r="R16" s="56" t="str">
        <f t="shared" si="6"/>
        <v>  -</v>
      </c>
      <c r="S16" s="56" t="str">
        <f t="shared" si="7"/>
        <v> - </v>
      </c>
      <c r="T16" s="53">
        <f t="shared" si="8"/>
        <v>51</v>
      </c>
      <c r="U16" s="57">
        <f t="shared" si="3"/>
        <v>26.153846153846157</v>
      </c>
      <c r="V16" s="58">
        <f t="shared" si="4"/>
        <v>85</v>
      </c>
      <c r="W16" s="49"/>
      <c r="X16" s="49"/>
      <c r="Y16" s="49"/>
    </row>
    <row r="17" spans="1:25" s="50" customFormat="1" ht="18.75" customHeight="1">
      <c r="A17" s="59" t="s">
        <v>29</v>
      </c>
      <c r="B17" s="52">
        <f>'[4]機關明細'!BC15</f>
        <v>685</v>
      </c>
      <c r="C17" s="52">
        <f>'[4]機關明細'!BD15</f>
        <v>399</v>
      </c>
      <c r="D17" s="53">
        <f t="shared" si="5"/>
        <v>1084</v>
      </c>
      <c r="E17" s="52">
        <f>'[4]機關明細'!BE15</f>
        <v>247</v>
      </c>
      <c r="F17" s="52">
        <f>'[4]機關明細'!BF15</f>
        <v>43</v>
      </c>
      <c r="G17" s="53">
        <f t="shared" si="0"/>
        <v>290</v>
      </c>
      <c r="H17" s="52">
        <f>'[4]機關明細'!BG15</f>
        <v>212</v>
      </c>
      <c r="I17" s="52">
        <f>'[4]機關明細'!BI15</f>
        <v>165</v>
      </c>
      <c r="J17" s="52">
        <f>'[4]機關明細'!BJ15</f>
        <v>47</v>
      </c>
      <c r="K17" s="54">
        <f t="shared" si="1"/>
        <v>30.94890510948905</v>
      </c>
      <c r="L17" s="55">
        <f t="shared" si="2"/>
        <v>85.82995951417004</v>
      </c>
      <c r="M17" s="52">
        <f>'[4]機關明細'!BH15</f>
        <v>2</v>
      </c>
      <c r="N17" s="52">
        <f>'[4]機關明細'!BK15</f>
        <v>2</v>
      </c>
      <c r="O17" s="52">
        <f>'[4]機關明細'!BL15</f>
        <v>0</v>
      </c>
      <c r="P17" s="52">
        <f>'[4]機關明細'!BM15</f>
        <v>0</v>
      </c>
      <c r="Q17" s="52">
        <f>'[4]機關明細'!BN15</f>
        <v>0</v>
      </c>
      <c r="R17" s="56">
        <f t="shared" si="6"/>
        <v>0.5012531328320802</v>
      </c>
      <c r="S17" s="56">
        <f t="shared" si="7"/>
        <v>4.651162790697675</v>
      </c>
      <c r="T17" s="53">
        <f t="shared" si="8"/>
        <v>214</v>
      </c>
      <c r="U17" s="57">
        <f t="shared" si="3"/>
        <v>19.74169741697417</v>
      </c>
      <c r="V17" s="58">
        <f t="shared" si="4"/>
        <v>73.79310344827587</v>
      </c>
      <c r="W17" s="49"/>
      <c r="X17" s="49"/>
      <c r="Y17" s="49"/>
    </row>
    <row r="18" spans="1:25" s="50" customFormat="1" ht="18.75" customHeight="1">
      <c r="A18" s="59" t="s">
        <v>30</v>
      </c>
      <c r="B18" s="52">
        <f>'[4]機關明細'!BC16</f>
        <v>524</v>
      </c>
      <c r="C18" s="52">
        <f>'[4]機關明細'!BD16</f>
        <v>4</v>
      </c>
      <c r="D18" s="53">
        <f t="shared" si="5"/>
        <v>528</v>
      </c>
      <c r="E18" s="52">
        <f>'[4]機關明細'!BE16</f>
        <v>213</v>
      </c>
      <c r="F18" s="52">
        <f>'[4]機關明細'!BF16</f>
        <v>1</v>
      </c>
      <c r="G18" s="53">
        <f t="shared" si="0"/>
        <v>214</v>
      </c>
      <c r="H18" s="52">
        <f>'[4]機關明細'!BG16</f>
        <v>202</v>
      </c>
      <c r="I18" s="52">
        <f>'[4]機關明細'!BI16</f>
        <v>199</v>
      </c>
      <c r="J18" s="52">
        <f>'[4]機關明細'!BJ16</f>
        <v>4</v>
      </c>
      <c r="K18" s="54">
        <f t="shared" si="1"/>
        <v>38.54961832061068</v>
      </c>
      <c r="L18" s="55">
        <f t="shared" si="2"/>
        <v>94.83568075117371</v>
      </c>
      <c r="M18" s="52">
        <f>'[4]機關明細'!BH16</f>
        <v>0</v>
      </c>
      <c r="N18" s="52">
        <f>'[4]機關明細'!BK16</f>
        <v>0</v>
      </c>
      <c r="O18" s="52">
        <f>'[4]機關明細'!BL16</f>
        <v>0</v>
      </c>
      <c r="P18" s="52">
        <f>'[4]機關明細'!BM16</f>
        <v>0</v>
      </c>
      <c r="Q18" s="52">
        <f>'[4]機關明細'!BN16</f>
        <v>0</v>
      </c>
      <c r="R18" s="56" t="str">
        <f t="shared" si="6"/>
        <v>  -</v>
      </c>
      <c r="S18" s="56" t="str">
        <f t="shared" si="7"/>
        <v> - </v>
      </c>
      <c r="T18" s="53">
        <f t="shared" si="8"/>
        <v>202</v>
      </c>
      <c r="U18" s="57">
        <f t="shared" si="3"/>
        <v>38.25757575757576</v>
      </c>
      <c r="V18" s="58">
        <f t="shared" si="4"/>
        <v>94.39252336448598</v>
      </c>
      <c r="W18" s="49"/>
      <c r="X18" s="49"/>
      <c r="Y18" s="49"/>
    </row>
    <row r="19" spans="1:25" s="50" customFormat="1" ht="18.75" customHeight="1">
      <c r="A19" s="61" t="s">
        <v>31</v>
      </c>
      <c r="B19" s="52">
        <f>'[4]機關明細'!BC17</f>
        <v>3779</v>
      </c>
      <c r="C19" s="52">
        <f>'[4]機關明細'!BD17</f>
        <v>135</v>
      </c>
      <c r="D19" s="53">
        <f t="shared" si="5"/>
        <v>3914</v>
      </c>
      <c r="E19" s="52">
        <f>'[4]機關明細'!BE17</f>
        <v>1882</v>
      </c>
      <c r="F19" s="52">
        <f>'[4]機關明細'!BF17</f>
        <v>56</v>
      </c>
      <c r="G19" s="53">
        <f t="shared" si="0"/>
        <v>1938</v>
      </c>
      <c r="H19" s="52">
        <f>'[4]機關明細'!BG17</f>
        <v>1603</v>
      </c>
      <c r="I19" s="52">
        <f>'[4]機關明細'!BI17</f>
        <v>750</v>
      </c>
      <c r="J19" s="52">
        <f>'[4]機關明細'!BJ17</f>
        <v>852</v>
      </c>
      <c r="K19" s="54">
        <f t="shared" si="1"/>
        <v>42.41862926700185</v>
      </c>
      <c r="L19" s="55">
        <f t="shared" si="2"/>
        <v>85.17534537725824</v>
      </c>
      <c r="M19" s="52">
        <f>'[4]機關明細'!BH17</f>
        <v>14</v>
      </c>
      <c r="N19" s="52">
        <f>'[4]機關明細'!BK17</f>
        <v>6</v>
      </c>
      <c r="O19" s="52">
        <f>'[4]機關明細'!BL17</f>
        <v>8</v>
      </c>
      <c r="P19" s="52">
        <f>'[4]機關明細'!BM17</f>
        <v>0</v>
      </c>
      <c r="Q19" s="52">
        <f>'[4]機關明細'!BN17</f>
        <v>0</v>
      </c>
      <c r="R19" s="56">
        <f t="shared" si="6"/>
        <v>10.37037037037037</v>
      </c>
      <c r="S19" s="56">
        <f t="shared" si="7"/>
        <v>25</v>
      </c>
      <c r="T19" s="53">
        <f t="shared" si="8"/>
        <v>1617</v>
      </c>
      <c r="U19" s="57">
        <f t="shared" si="3"/>
        <v>41.313234542667345</v>
      </c>
      <c r="V19" s="58">
        <f t="shared" si="4"/>
        <v>83.43653250773994</v>
      </c>
      <c r="W19" s="49"/>
      <c r="X19" s="60"/>
      <c r="Y19" s="60"/>
    </row>
    <row r="20" spans="1:25" s="50" customFormat="1" ht="18.75" customHeight="1">
      <c r="A20" s="59" t="s">
        <v>32</v>
      </c>
      <c r="B20" s="52">
        <f>'[4]機關明細'!BC18</f>
        <v>3473</v>
      </c>
      <c r="C20" s="52">
        <f>'[4]機關明細'!BD18</f>
        <v>1747</v>
      </c>
      <c r="D20" s="53">
        <f t="shared" si="5"/>
        <v>5220</v>
      </c>
      <c r="E20" s="52">
        <f>'[4]機關明細'!BE18</f>
        <v>921</v>
      </c>
      <c r="F20" s="52">
        <f>'[4]機關明細'!BF18</f>
        <v>250</v>
      </c>
      <c r="G20" s="53">
        <f t="shared" si="0"/>
        <v>1171</v>
      </c>
      <c r="H20" s="52">
        <f>'[4]機關明細'!BG18</f>
        <v>834</v>
      </c>
      <c r="I20" s="52">
        <f>'[4]機關明細'!BI18</f>
        <v>603</v>
      </c>
      <c r="J20" s="52">
        <f>'[4]機關明細'!BJ18</f>
        <v>231</v>
      </c>
      <c r="K20" s="54">
        <f t="shared" si="1"/>
        <v>24.013820904117477</v>
      </c>
      <c r="L20" s="55">
        <f t="shared" si="2"/>
        <v>90.55374592833876</v>
      </c>
      <c r="M20" s="52">
        <f>'[4]機關明細'!BH18</f>
        <v>97</v>
      </c>
      <c r="N20" s="52">
        <f>'[4]機關明細'!BK18</f>
        <v>79</v>
      </c>
      <c r="O20" s="52">
        <f>'[4]機關明細'!BL18</f>
        <v>18</v>
      </c>
      <c r="P20" s="52">
        <f>'[4]機關明細'!BM18</f>
        <v>0</v>
      </c>
      <c r="Q20" s="52">
        <f>'[4]機關明細'!BN18</f>
        <v>0</v>
      </c>
      <c r="R20" s="56">
        <f t="shared" si="6"/>
        <v>5.552375500858615</v>
      </c>
      <c r="S20" s="56">
        <f t="shared" si="7"/>
        <v>38.800000000000004</v>
      </c>
      <c r="T20" s="53">
        <f t="shared" si="8"/>
        <v>931</v>
      </c>
      <c r="U20" s="57">
        <f t="shared" si="3"/>
        <v>17.83524904214559</v>
      </c>
      <c r="V20" s="58">
        <f>IF(OR(T20=0,G20=0)," - ",T20/G20*100)</f>
        <v>79.50469684030743</v>
      </c>
      <c r="W20" s="49"/>
      <c r="X20" s="60"/>
      <c r="Y20" s="60"/>
    </row>
    <row r="21" spans="1:25" s="50" customFormat="1" ht="18.75" customHeight="1">
      <c r="A21" s="59" t="s">
        <v>33</v>
      </c>
      <c r="B21" s="52">
        <f>'[4]機關明細'!BC19</f>
        <v>427</v>
      </c>
      <c r="C21" s="52">
        <f>'[4]機關明細'!BD19</f>
        <v>10</v>
      </c>
      <c r="D21" s="53">
        <f t="shared" si="5"/>
        <v>437</v>
      </c>
      <c r="E21" s="52">
        <f>'[4]機關明細'!BE19</f>
        <v>124</v>
      </c>
      <c r="F21" s="52">
        <f>'[4]機關明細'!BF19</f>
        <v>1</v>
      </c>
      <c r="G21" s="53">
        <f t="shared" si="0"/>
        <v>125</v>
      </c>
      <c r="H21" s="52">
        <f>'[4]機關明細'!BG19</f>
        <v>100</v>
      </c>
      <c r="I21" s="52">
        <f>'[4]機關明細'!BI19</f>
        <v>97</v>
      </c>
      <c r="J21" s="52">
        <f>'[4]機關明細'!BJ19</f>
        <v>2</v>
      </c>
      <c r="K21" s="54">
        <f t="shared" si="1"/>
        <v>23.4192037470726</v>
      </c>
      <c r="L21" s="55">
        <f t="shared" si="2"/>
        <v>80.64516129032258</v>
      </c>
      <c r="M21" s="52">
        <f>'[4]機關明細'!BH19</f>
        <v>1</v>
      </c>
      <c r="N21" s="52">
        <f>'[4]機關明細'!BK19</f>
        <v>1</v>
      </c>
      <c r="O21" s="52">
        <f>'[4]機關明細'!BL19</f>
        <v>0</v>
      </c>
      <c r="P21" s="52">
        <f>'[4]機關明細'!BM19</f>
        <v>0</v>
      </c>
      <c r="Q21" s="52">
        <f>'[4]機關明細'!BN19</f>
        <v>0</v>
      </c>
      <c r="R21" s="56">
        <f t="shared" si="6"/>
        <v>10</v>
      </c>
      <c r="S21" s="56">
        <f t="shared" si="7"/>
        <v>100</v>
      </c>
      <c r="T21" s="53">
        <f t="shared" si="8"/>
        <v>101</v>
      </c>
      <c r="U21" s="57">
        <f t="shared" si="3"/>
        <v>23.112128146453088</v>
      </c>
      <c r="V21" s="58">
        <f aca="true" t="shared" si="9" ref="V21:V43">IF(OR(T21=0,G21=0),0,T21/G21*100)</f>
        <v>80.80000000000001</v>
      </c>
      <c r="W21" s="62"/>
      <c r="X21" s="49"/>
      <c r="Y21" s="49"/>
    </row>
    <row r="22" spans="1:25" s="50" customFormat="1" ht="18.75" customHeight="1">
      <c r="A22" s="61" t="s">
        <v>34</v>
      </c>
      <c r="B22" s="52">
        <f>'[4]機關明細'!BC20</f>
        <v>912</v>
      </c>
      <c r="C22" s="52">
        <f>'[4]機關明細'!BD20</f>
        <v>515</v>
      </c>
      <c r="D22" s="53">
        <f t="shared" si="5"/>
        <v>1427</v>
      </c>
      <c r="E22" s="52">
        <f>'[4]機關明細'!BE20</f>
        <v>212</v>
      </c>
      <c r="F22" s="52">
        <f>'[4]機關明細'!BF20</f>
        <v>21</v>
      </c>
      <c r="G22" s="53">
        <f t="shared" si="0"/>
        <v>233</v>
      </c>
      <c r="H22" s="52">
        <f>'[4]機關明細'!BG20</f>
        <v>190</v>
      </c>
      <c r="I22" s="52">
        <f>'[4]機關明細'!BI19</f>
        <v>97</v>
      </c>
      <c r="J22" s="52">
        <f>'[4]機關明細'!BJ19</f>
        <v>2</v>
      </c>
      <c r="K22" s="54">
        <f t="shared" si="1"/>
        <v>20.833333333333336</v>
      </c>
      <c r="L22" s="55">
        <f t="shared" si="2"/>
        <v>89.62264150943396</v>
      </c>
      <c r="M22" s="52">
        <f>'[4]機關明細'!BH20</f>
        <v>13</v>
      </c>
      <c r="N22" s="52">
        <f>'[4]機關明細'!BK19</f>
        <v>1</v>
      </c>
      <c r="O22" s="52">
        <f>'[4]機關明細'!BL19</f>
        <v>0</v>
      </c>
      <c r="P22" s="52">
        <f>'[4]機關明細'!BM19</f>
        <v>0</v>
      </c>
      <c r="Q22" s="52">
        <f>'[4]機關明細'!BN19</f>
        <v>0</v>
      </c>
      <c r="R22" s="56">
        <f t="shared" si="6"/>
        <v>2.524271844660194</v>
      </c>
      <c r="S22" s="56">
        <f t="shared" si="7"/>
        <v>61.904761904761905</v>
      </c>
      <c r="T22" s="53">
        <f t="shared" si="8"/>
        <v>203</v>
      </c>
      <c r="U22" s="57">
        <f t="shared" si="3"/>
        <v>14.225648213034336</v>
      </c>
      <c r="V22" s="58">
        <f t="shared" si="9"/>
        <v>87.1244635193133</v>
      </c>
      <c r="W22" s="49"/>
      <c r="X22" s="49"/>
      <c r="Y22" s="49"/>
    </row>
    <row r="23" spans="1:25" s="50" customFormat="1" ht="18.75" customHeight="1">
      <c r="A23" s="61" t="s">
        <v>35</v>
      </c>
      <c r="B23" s="52">
        <f>'[4]機關明細'!BC21</f>
        <v>187</v>
      </c>
      <c r="C23" s="52">
        <f>'[4]機關明細'!BD21</f>
        <v>165</v>
      </c>
      <c r="D23" s="53">
        <f t="shared" si="5"/>
        <v>352</v>
      </c>
      <c r="E23" s="52">
        <f>'[4]機關明細'!BE21</f>
        <v>50</v>
      </c>
      <c r="F23" s="52">
        <f>'[4]機關明細'!BF21</f>
        <v>62</v>
      </c>
      <c r="G23" s="53">
        <f t="shared" si="0"/>
        <v>112</v>
      </c>
      <c r="H23" s="52">
        <f>'[4]機關明細'!BG21</f>
        <v>46</v>
      </c>
      <c r="I23" s="52">
        <f>'[4]機關明細'!BI20</f>
        <v>177</v>
      </c>
      <c r="J23" s="52">
        <f>'[4]機關明細'!BJ20</f>
        <v>14</v>
      </c>
      <c r="K23" s="54">
        <f t="shared" si="1"/>
        <v>24.598930481283425</v>
      </c>
      <c r="L23" s="55">
        <f t="shared" si="2"/>
        <v>92</v>
      </c>
      <c r="M23" s="52">
        <f>'[4]機關明細'!BH21</f>
        <v>62</v>
      </c>
      <c r="N23" s="52">
        <f>'[4]機關明細'!BK20</f>
        <v>0</v>
      </c>
      <c r="O23" s="52">
        <f>'[4]機關明細'!BL20</f>
        <v>13</v>
      </c>
      <c r="P23" s="52">
        <f>'[4]機關明細'!BM20</f>
        <v>0</v>
      </c>
      <c r="Q23" s="52">
        <f>'[4]機關明細'!BN20</f>
        <v>0</v>
      </c>
      <c r="R23" s="56">
        <f t="shared" si="6"/>
        <v>37.57575757575757</v>
      </c>
      <c r="S23" s="56">
        <f t="shared" si="7"/>
        <v>100</v>
      </c>
      <c r="T23" s="53">
        <f t="shared" si="8"/>
        <v>108</v>
      </c>
      <c r="U23" s="57">
        <f t="shared" si="3"/>
        <v>30.681818181818183</v>
      </c>
      <c r="V23" s="58">
        <f t="shared" si="9"/>
        <v>96.42857142857143</v>
      </c>
      <c r="W23" s="49"/>
      <c r="X23" s="49"/>
      <c r="Y23" s="49"/>
    </row>
    <row r="24" spans="1:25" s="50" customFormat="1" ht="18.75" customHeight="1">
      <c r="A24" s="59" t="s">
        <v>36</v>
      </c>
      <c r="B24" s="52">
        <f>'[4]機關明細'!BC22</f>
        <v>608</v>
      </c>
      <c r="C24" s="52">
        <f>'[4]機關明細'!BD22</f>
        <v>45</v>
      </c>
      <c r="D24" s="53">
        <f t="shared" si="5"/>
        <v>653</v>
      </c>
      <c r="E24" s="52">
        <f>'[4]機關明細'!BE22</f>
        <v>196</v>
      </c>
      <c r="F24" s="52">
        <f>'[4]機關明細'!BF22</f>
        <v>38</v>
      </c>
      <c r="G24" s="53">
        <f t="shared" si="0"/>
        <v>234</v>
      </c>
      <c r="H24" s="52">
        <f>'[4]機關明細'!BG22</f>
        <v>189</v>
      </c>
      <c r="I24" s="52">
        <f>'[4]機關明細'!BI22</f>
        <v>143</v>
      </c>
      <c r="J24" s="52">
        <f>'[4]機關明細'!BJ22</f>
        <v>46</v>
      </c>
      <c r="K24" s="54">
        <f t="shared" si="1"/>
        <v>31.085526315789476</v>
      </c>
      <c r="L24" s="55">
        <f t="shared" si="2"/>
        <v>96.42857142857143</v>
      </c>
      <c r="M24" s="52">
        <f>'[4]機關明細'!BH22</f>
        <v>37</v>
      </c>
      <c r="N24" s="52">
        <f>'[4]機關明細'!BK22</f>
        <v>36</v>
      </c>
      <c r="O24" s="52">
        <f>'[4]機關明細'!BL22</f>
        <v>1</v>
      </c>
      <c r="P24" s="52">
        <f>'[4]機關明細'!BM22</f>
        <v>0</v>
      </c>
      <c r="Q24" s="52">
        <f>'[4]機關明細'!BN22</f>
        <v>0</v>
      </c>
      <c r="R24" s="56">
        <f t="shared" si="6"/>
        <v>82.22222222222221</v>
      </c>
      <c r="S24" s="56">
        <f t="shared" si="7"/>
        <v>97.36842105263158</v>
      </c>
      <c r="T24" s="53">
        <f t="shared" si="8"/>
        <v>226</v>
      </c>
      <c r="U24" s="57">
        <f t="shared" si="3"/>
        <v>34.60949464012251</v>
      </c>
      <c r="V24" s="58">
        <f t="shared" si="9"/>
        <v>96.58119658119658</v>
      </c>
      <c r="W24" s="49"/>
      <c r="X24" s="60"/>
      <c r="Y24" s="60"/>
    </row>
    <row r="25" spans="1:25" s="50" customFormat="1" ht="18.75" customHeight="1">
      <c r="A25" s="59" t="s">
        <v>37</v>
      </c>
      <c r="B25" s="52">
        <f>'[4]機關明細'!BC23</f>
        <v>350</v>
      </c>
      <c r="C25" s="52">
        <f>'[4]機關明細'!BD23</f>
        <v>5</v>
      </c>
      <c r="D25" s="53">
        <f t="shared" si="5"/>
        <v>355</v>
      </c>
      <c r="E25" s="52">
        <f>'[4]機關明細'!BE23</f>
        <v>128</v>
      </c>
      <c r="F25" s="52">
        <f>'[4]機關明細'!BF23</f>
        <v>1</v>
      </c>
      <c r="G25" s="53">
        <f t="shared" si="0"/>
        <v>129</v>
      </c>
      <c r="H25" s="52">
        <f>'[4]機關明細'!BG23</f>
        <v>126</v>
      </c>
      <c r="I25" s="52">
        <f>'[4]機關明細'!BI23</f>
        <v>122</v>
      </c>
      <c r="J25" s="52">
        <f>'[4]機關明細'!BJ23</f>
        <v>4</v>
      </c>
      <c r="K25" s="54">
        <f t="shared" si="1"/>
        <v>36</v>
      </c>
      <c r="L25" s="55">
        <f t="shared" si="2"/>
        <v>98.4375</v>
      </c>
      <c r="M25" s="52">
        <f>'[4]機關明細'!BH23</f>
        <v>0</v>
      </c>
      <c r="N25" s="52">
        <f>'[4]機關明細'!BK23</f>
        <v>0</v>
      </c>
      <c r="O25" s="52">
        <f>'[4]機關明細'!BL23</f>
        <v>0</v>
      </c>
      <c r="P25" s="52">
        <f>'[4]機關明細'!BM23</f>
        <v>0</v>
      </c>
      <c r="Q25" s="52">
        <f>'[4]機關明細'!BN23</f>
        <v>0</v>
      </c>
      <c r="R25" s="56" t="str">
        <f t="shared" si="6"/>
        <v>  -</v>
      </c>
      <c r="S25" s="56" t="str">
        <f t="shared" si="7"/>
        <v> - </v>
      </c>
      <c r="T25" s="53">
        <f t="shared" si="8"/>
        <v>126</v>
      </c>
      <c r="U25" s="57">
        <f t="shared" si="3"/>
        <v>35.49295774647888</v>
      </c>
      <c r="V25" s="58">
        <f t="shared" si="9"/>
        <v>97.67441860465115</v>
      </c>
      <c r="W25" s="49"/>
      <c r="X25" s="49"/>
      <c r="Y25" s="49"/>
    </row>
    <row r="26" spans="1:25" s="50" customFormat="1" ht="18.75" customHeight="1">
      <c r="A26" s="59" t="s">
        <v>38</v>
      </c>
      <c r="B26" s="52">
        <f>'[4]機關明細'!BC24</f>
        <v>59</v>
      </c>
      <c r="C26" s="52">
        <f>'[4]機關明細'!BD24</f>
        <v>1</v>
      </c>
      <c r="D26" s="53">
        <f t="shared" si="5"/>
        <v>60</v>
      </c>
      <c r="E26" s="52">
        <f>'[4]機關明細'!BE24</f>
        <v>20</v>
      </c>
      <c r="F26" s="52">
        <f>'[4]機關明細'!BF24</f>
        <v>0</v>
      </c>
      <c r="G26" s="53">
        <f t="shared" si="0"/>
        <v>20</v>
      </c>
      <c r="H26" s="52">
        <f>'[4]機關明細'!BG24</f>
        <v>17</v>
      </c>
      <c r="I26" s="52">
        <f>'[4]機關明細'!BI24</f>
        <v>17</v>
      </c>
      <c r="J26" s="52">
        <f>'[4]機關明細'!BJ24</f>
        <v>0</v>
      </c>
      <c r="K26" s="54">
        <f t="shared" si="1"/>
        <v>28.8135593220339</v>
      </c>
      <c r="L26" s="55">
        <f t="shared" si="2"/>
        <v>85</v>
      </c>
      <c r="M26" s="52">
        <f>'[4]機關明細'!BH24</f>
        <v>0</v>
      </c>
      <c r="N26" s="52">
        <f>'[4]機關明細'!BK24</f>
        <v>0</v>
      </c>
      <c r="O26" s="52">
        <f>'[4]機關明細'!BL24</f>
        <v>0</v>
      </c>
      <c r="P26" s="52">
        <f>'[4]機關明細'!BM24</f>
        <v>0</v>
      </c>
      <c r="Q26" s="52">
        <f>'[4]機關明細'!BN24</f>
        <v>0</v>
      </c>
      <c r="R26" s="56" t="str">
        <f t="shared" si="6"/>
        <v>  -</v>
      </c>
      <c r="S26" s="56" t="str">
        <f t="shared" si="7"/>
        <v> - </v>
      </c>
      <c r="T26" s="53">
        <f t="shared" si="8"/>
        <v>17</v>
      </c>
      <c r="U26" s="57">
        <f t="shared" si="3"/>
        <v>28.333333333333332</v>
      </c>
      <c r="V26" s="58">
        <f t="shared" si="9"/>
        <v>85</v>
      </c>
      <c r="W26" s="49"/>
      <c r="X26" s="49"/>
      <c r="Y26" s="49"/>
    </row>
    <row r="27" spans="1:25" s="50" customFormat="1" ht="18.75" customHeight="1">
      <c r="A27" s="59" t="s">
        <v>39</v>
      </c>
      <c r="B27" s="52">
        <f>'[4]機關明細'!BC25</f>
        <v>477</v>
      </c>
      <c r="C27" s="52">
        <f>'[4]機關明細'!BD25</f>
        <v>66</v>
      </c>
      <c r="D27" s="53">
        <f t="shared" si="5"/>
        <v>543</v>
      </c>
      <c r="E27" s="52">
        <f>'[4]機關明細'!BE25</f>
        <v>113</v>
      </c>
      <c r="F27" s="52">
        <f>'[4]機關明細'!BF25</f>
        <v>3</v>
      </c>
      <c r="G27" s="53">
        <f t="shared" si="0"/>
        <v>116</v>
      </c>
      <c r="H27" s="52">
        <f>'[4]機關明細'!BG25</f>
        <v>112</v>
      </c>
      <c r="I27" s="52">
        <f>'[4]機關明細'!BI25</f>
        <v>105</v>
      </c>
      <c r="J27" s="52">
        <f>'[4]機關明細'!BJ25</f>
        <v>7</v>
      </c>
      <c r="K27" s="54">
        <f t="shared" si="1"/>
        <v>23.48008385744235</v>
      </c>
      <c r="L27" s="55">
        <f t="shared" si="2"/>
        <v>99.11504424778761</v>
      </c>
      <c r="M27" s="52">
        <f>'[4]機關明細'!BH25</f>
        <v>3</v>
      </c>
      <c r="N27" s="52">
        <f>'[4]機關明細'!BK25</f>
        <v>3</v>
      </c>
      <c r="O27" s="52">
        <f>'[4]機關明細'!BL25</f>
        <v>0</v>
      </c>
      <c r="P27" s="52">
        <f>'[4]機關明細'!BM25</f>
        <v>0</v>
      </c>
      <c r="Q27" s="52">
        <f>'[4]機關明細'!BN25</f>
        <v>0</v>
      </c>
      <c r="R27" s="56">
        <f t="shared" si="6"/>
        <v>4.545454545454546</v>
      </c>
      <c r="S27" s="56">
        <f t="shared" si="7"/>
        <v>100</v>
      </c>
      <c r="T27" s="53">
        <f t="shared" si="8"/>
        <v>115</v>
      </c>
      <c r="U27" s="57">
        <f t="shared" si="3"/>
        <v>21.178637200736645</v>
      </c>
      <c r="V27" s="58">
        <f t="shared" si="9"/>
        <v>99.13793103448276</v>
      </c>
      <c r="W27" s="49"/>
      <c r="X27" s="49"/>
      <c r="Y27" s="49"/>
    </row>
    <row r="28" spans="1:25" s="50" customFormat="1" ht="18.75" customHeight="1">
      <c r="A28" s="59" t="s">
        <v>40</v>
      </c>
      <c r="B28" s="52">
        <f>'[4]機關明細'!BC26</f>
        <v>3471</v>
      </c>
      <c r="C28" s="52">
        <f>'[4]機關明細'!BD26</f>
        <v>2289</v>
      </c>
      <c r="D28" s="53">
        <f t="shared" si="5"/>
        <v>5760</v>
      </c>
      <c r="E28" s="52">
        <f>'[4]機關明細'!BE26</f>
        <v>1026</v>
      </c>
      <c r="F28" s="52">
        <f>'[4]機關明細'!BF26</f>
        <v>146</v>
      </c>
      <c r="G28" s="53">
        <f t="shared" si="0"/>
        <v>1172</v>
      </c>
      <c r="H28" s="52">
        <f>'[4]機關明細'!BG26</f>
        <v>656</v>
      </c>
      <c r="I28" s="52">
        <f>'[4]機關明細'!BI26</f>
        <v>261</v>
      </c>
      <c r="J28" s="52">
        <f>'[4]機關明細'!BJ26</f>
        <v>395</v>
      </c>
      <c r="K28" s="54">
        <f t="shared" si="1"/>
        <v>18.899452607317777</v>
      </c>
      <c r="L28" s="55">
        <f t="shared" si="2"/>
        <v>63.93762183235867</v>
      </c>
      <c r="M28" s="52">
        <f>'[4]機關明細'!BH26</f>
        <v>55</v>
      </c>
      <c r="N28" s="52">
        <f>'[4]機關明細'!BK26</f>
        <v>54</v>
      </c>
      <c r="O28" s="52">
        <f>'[4]機關明細'!BL26</f>
        <v>2</v>
      </c>
      <c r="P28" s="52">
        <f>'[4]機關明細'!BM26</f>
        <v>0</v>
      </c>
      <c r="Q28" s="52">
        <f>'[4]機關明細'!BN26</f>
        <v>0</v>
      </c>
      <c r="R28" s="56">
        <f t="shared" si="6"/>
        <v>2.4027959807776322</v>
      </c>
      <c r="S28" s="56">
        <f t="shared" si="7"/>
        <v>37.67123287671233</v>
      </c>
      <c r="T28" s="53">
        <f t="shared" si="8"/>
        <v>711</v>
      </c>
      <c r="U28" s="57">
        <f t="shared" si="3"/>
        <v>12.34375</v>
      </c>
      <c r="V28" s="58">
        <f t="shared" si="9"/>
        <v>60.665529010238906</v>
      </c>
      <c r="W28" s="49"/>
      <c r="X28" s="49"/>
      <c r="Y28" s="49"/>
    </row>
    <row r="29" spans="1:25" s="50" customFormat="1" ht="18.75" customHeight="1">
      <c r="A29" s="59" t="s">
        <v>41</v>
      </c>
      <c r="B29" s="52">
        <f>'[4]機關明細'!BC27</f>
        <v>1407</v>
      </c>
      <c r="C29" s="52">
        <f>'[4]機關明細'!BD27</f>
        <v>1588</v>
      </c>
      <c r="D29" s="53">
        <f t="shared" si="5"/>
        <v>2995</v>
      </c>
      <c r="E29" s="52">
        <f>'[4]機關明細'!BE27</f>
        <v>332</v>
      </c>
      <c r="F29" s="52">
        <f>'[4]機關明細'!BF27</f>
        <v>17</v>
      </c>
      <c r="G29" s="53">
        <f t="shared" si="0"/>
        <v>349</v>
      </c>
      <c r="H29" s="52">
        <f>'[4]機關明細'!BG27</f>
        <v>260</v>
      </c>
      <c r="I29" s="52">
        <f>'[4]機關明細'!BI27</f>
        <v>199</v>
      </c>
      <c r="J29" s="52">
        <f>'[4]機關明細'!BJ27</f>
        <v>61</v>
      </c>
      <c r="K29" s="54">
        <f t="shared" si="1"/>
        <v>18.47903340440654</v>
      </c>
      <c r="L29" s="55">
        <f t="shared" si="2"/>
        <v>78.3132530120482</v>
      </c>
      <c r="M29" s="52">
        <f>'[4]機關明細'!BH27</f>
        <v>9</v>
      </c>
      <c r="N29" s="52">
        <f>'[4]機關明細'!BK27</f>
        <v>9</v>
      </c>
      <c r="O29" s="52">
        <f>'[4]機關明細'!BL27</f>
        <v>0</v>
      </c>
      <c r="P29" s="52">
        <f>'[4]機關明細'!BM27</f>
        <v>0</v>
      </c>
      <c r="Q29" s="52">
        <f>'[4]機關明細'!BN27</f>
        <v>0</v>
      </c>
      <c r="R29" s="56">
        <f t="shared" si="6"/>
        <v>0.5667506297229219</v>
      </c>
      <c r="S29" s="56">
        <f t="shared" si="7"/>
        <v>52.94117647058824</v>
      </c>
      <c r="T29" s="53">
        <f t="shared" si="8"/>
        <v>269</v>
      </c>
      <c r="U29" s="57">
        <f t="shared" si="3"/>
        <v>8.981636060100167</v>
      </c>
      <c r="V29" s="58">
        <f t="shared" si="9"/>
        <v>77.07736389684814</v>
      </c>
      <c r="W29" s="49"/>
      <c r="X29" s="60"/>
      <c r="Y29" s="60"/>
    </row>
    <row r="30" spans="1:25" s="50" customFormat="1" ht="18.75" customHeight="1">
      <c r="A30" s="59" t="s">
        <v>42</v>
      </c>
      <c r="B30" s="52">
        <f>'[4]機關明細'!BC28</f>
        <v>872</v>
      </c>
      <c r="C30" s="52">
        <f>'[4]機關明細'!BD28</f>
        <v>407</v>
      </c>
      <c r="D30" s="53">
        <f t="shared" si="5"/>
        <v>1279</v>
      </c>
      <c r="E30" s="52">
        <f>'[4]機關明細'!BE28</f>
        <v>184</v>
      </c>
      <c r="F30" s="52">
        <f>'[4]機關明細'!BF28</f>
        <v>0</v>
      </c>
      <c r="G30" s="53">
        <f t="shared" si="0"/>
        <v>184</v>
      </c>
      <c r="H30" s="52">
        <f>'[4]機關明細'!BG28</f>
        <v>173</v>
      </c>
      <c r="I30" s="52">
        <f>'[4]機關明細'!BI28</f>
        <v>168</v>
      </c>
      <c r="J30" s="52">
        <f>'[4]機關明細'!BJ28</f>
        <v>5</v>
      </c>
      <c r="K30" s="54">
        <f t="shared" si="1"/>
        <v>19.839449541284402</v>
      </c>
      <c r="L30" s="55">
        <f t="shared" si="2"/>
        <v>94.02173913043478</v>
      </c>
      <c r="M30" s="52">
        <f>'[4]機關明細'!BH28</f>
        <v>0</v>
      </c>
      <c r="N30" s="52">
        <f>'[4]機關明細'!BK28</f>
        <v>0</v>
      </c>
      <c r="O30" s="52">
        <f>'[4]機關明細'!BL28</f>
        <v>0</v>
      </c>
      <c r="P30" s="52">
        <f>'[4]機關明細'!BM28</f>
        <v>0</v>
      </c>
      <c r="Q30" s="52">
        <f>'[4]機關明細'!BN28</f>
        <v>0</v>
      </c>
      <c r="R30" s="56" t="str">
        <f t="shared" si="6"/>
        <v>  -</v>
      </c>
      <c r="S30" s="56" t="str">
        <f t="shared" si="7"/>
        <v> - </v>
      </c>
      <c r="T30" s="53">
        <f t="shared" si="8"/>
        <v>173</v>
      </c>
      <c r="U30" s="57">
        <f t="shared" si="3"/>
        <v>13.526192337763879</v>
      </c>
      <c r="V30" s="58">
        <f t="shared" si="9"/>
        <v>94.02173913043478</v>
      </c>
      <c r="W30" s="49"/>
      <c r="X30" s="49"/>
      <c r="Y30" s="49"/>
    </row>
    <row r="31" spans="1:25" s="50" customFormat="1" ht="18.75" customHeight="1">
      <c r="A31" s="51" t="s">
        <v>62</v>
      </c>
      <c r="B31" s="52">
        <f>'[4]機關明細'!BC33</f>
        <v>98588</v>
      </c>
      <c r="C31" s="52">
        <f>'[4]機關明細'!BD33</f>
        <v>29212</v>
      </c>
      <c r="D31" s="53">
        <f t="shared" si="5"/>
        <v>127800</v>
      </c>
      <c r="E31" s="52">
        <f>'[4]機關明細'!BE33</f>
        <v>35332</v>
      </c>
      <c r="F31" s="52">
        <f>'[4]機關明細'!BF33</f>
        <v>3469</v>
      </c>
      <c r="G31" s="53">
        <f t="shared" si="0"/>
        <v>38801</v>
      </c>
      <c r="H31" s="52">
        <f>'[4]機關明細'!BG33</f>
        <v>30766</v>
      </c>
      <c r="I31" s="52">
        <f>'[4]機關明細'!BI33</f>
        <v>23573</v>
      </c>
      <c r="J31" s="52">
        <f>'[4]機關明細'!BJ33</f>
        <v>7193</v>
      </c>
      <c r="K31" s="54">
        <f t="shared" si="1"/>
        <v>31.206637724672376</v>
      </c>
      <c r="L31" s="55">
        <f t="shared" si="2"/>
        <v>87.07687082531417</v>
      </c>
      <c r="M31" s="52">
        <f>'[4]機關明細'!BH33</f>
        <v>2396</v>
      </c>
      <c r="N31" s="52">
        <f>'[4]機關明細'!BK33</f>
        <v>2261</v>
      </c>
      <c r="O31" s="52">
        <f>'[4]機關明細'!BL33</f>
        <v>136</v>
      </c>
      <c r="P31" s="52">
        <f>'[4]機關明細'!BM33</f>
        <v>0</v>
      </c>
      <c r="Q31" s="52">
        <f>'[4]機關明細'!BN33</f>
        <v>0</v>
      </c>
      <c r="R31" s="56">
        <f t="shared" si="6"/>
        <v>8.202108722442832</v>
      </c>
      <c r="S31" s="56">
        <f t="shared" si="7"/>
        <v>69.06889593542807</v>
      </c>
      <c r="T31" s="53">
        <f t="shared" si="8"/>
        <v>33162</v>
      </c>
      <c r="U31" s="57">
        <f t="shared" si="3"/>
        <v>25.948356807511736</v>
      </c>
      <c r="V31" s="58">
        <f t="shared" si="9"/>
        <v>85.4668694105822</v>
      </c>
      <c r="W31" s="49"/>
      <c r="X31" s="49"/>
      <c r="Y31" s="49"/>
    </row>
    <row r="32" spans="1:25" s="50" customFormat="1" ht="18.75" customHeight="1">
      <c r="A32" s="51" t="s">
        <v>63</v>
      </c>
      <c r="B32" s="52">
        <f>'[4]機關明細'!BC34</f>
        <v>26819</v>
      </c>
      <c r="C32" s="52">
        <f>'[4]機關明細'!BD34</f>
        <v>1718</v>
      </c>
      <c r="D32" s="53">
        <f t="shared" si="5"/>
        <v>28537</v>
      </c>
      <c r="E32" s="52">
        <f>'[4]機關明細'!BE34</f>
        <v>8399</v>
      </c>
      <c r="F32" s="52">
        <f>'[4]機關明細'!BF34</f>
        <v>273</v>
      </c>
      <c r="G32" s="52">
        <f t="shared" si="0"/>
        <v>8672</v>
      </c>
      <c r="H32" s="52">
        <f>'[4]機關明細'!BG34</f>
        <v>7166</v>
      </c>
      <c r="I32" s="52">
        <f>'[4]機關明細'!BI34</f>
        <v>4410</v>
      </c>
      <c r="J32" s="52">
        <f>'[4]機關明細'!BJ34</f>
        <v>2755</v>
      </c>
      <c r="K32" s="54">
        <f t="shared" si="1"/>
        <v>26.71986278384727</v>
      </c>
      <c r="L32" s="55">
        <f t="shared" si="2"/>
        <v>85.31968091439457</v>
      </c>
      <c r="M32" s="52">
        <f>'[4]機關明細'!BH34</f>
        <v>101</v>
      </c>
      <c r="N32" s="52">
        <f>'[4]機關明細'!BK34</f>
        <v>61</v>
      </c>
      <c r="O32" s="52">
        <f>'[4]機關明細'!BL34</f>
        <v>26</v>
      </c>
      <c r="P32" s="52">
        <f>'[4]機關明細'!BM34</f>
        <v>14</v>
      </c>
      <c r="Q32" s="52">
        <f>'[4]機關明細'!BN34</f>
        <v>0</v>
      </c>
      <c r="R32" s="56">
        <f t="shared" si="6"/>
        <v>5.878928987194413</v>
      </c>
      <c r="S32" s="56">
        <f t="shared" si="7"/>
        <v>36.996336996337</v>
      </c>
      <c r="T32" s="53">
        <f t="shared" si="8"/>
        <v>7267</v>
      </c>
      <c r="U32" s="57">
        <f t="shared" si="3"/>
        <v>25.465185548586046</v>
      </c>
      <c r="V32" s="58">
        <f t="shared" si="9"/>
        <v>83.79843173431735</v>
      </c>
      <c r="W32" s="49"/>
      <c r="X32" s="49"/>
      <c r="Y32" s="60"/>
    </row>
    <row r="33" spans="1:25" s="50" customFormat="1" ht="18.75" customHeight="1">
      <c r="A33" s="63" t="s">
        <v>64</v>
      </c>
      <c r="B33" s="64">
        <f>'[4]機關明細'!BC35</f>
        <v>254461</v>
      </c>
      <c r="C33" s="64">
        <f>'[4]機關明細'!BD35</f>
        <v>9614</v>
      </c>
      <c r="D33" s="65">
        <f t="shared" si="5"/>
        <v>264075</v>
      </c>
      <c r="E33" s="64">
        <f>'[4]機關明細'!BE35</f>
        <v>75485</v>
      </c>
      <c r="F33" s="64">
        <f>'[4]機關明細'!BF35</f>
        <v>204</v>
      </c>
      <c r="G33" s="65">
        <f t="shared" si="0"/>
        <v>75689</v>
      </c>
      <c r="H33" s="64">
        <f>'[4]機關明細'!BG35</f>
        <v>59118</v>
      </c>
      <c r="I33" s="64">
        <f>'[4]機關明細'!BI35</f>
        <v>58038</v>
      </c>
      <c r="J33" s="64">
        <f>'[4]機關明細'!BJ35</f>
        <v>1080</v>
      </c>
      <c r="K33" s="54">
        <f t="shared" si="1"/>
        <v>23.232636828433435</v>
      </c>
      <c r="L33" s="55">
        <f t="shared" si="2"/>
        <v>78.31754653242366</v>
      </c>
      <c r="M33" s="64">
        <f>'[4]機關明細'!BH35</f>
        <v>37</v>
      </c>
      <c r="N33" s="64">
        <f>'[4]機關明細'!BK35</f>
        <v>37</v>
      </c>
      <c r="O33" s="64">
        <f>'[4]機關明細'!BL35</f>
        <v>0</v>
      </c>
      <c r="P33" s="64">
        <f>'[4]機關明細'!BM35</f>
        <v>0</v>
      </c>
      <c r="Q33" s="64">
        <f>'[4]機關明細'!BN35</f>
        <v>0</v>
      </c>
      <c r="R33" s="66">
        <f t="shared" si="6"/>
        <v>0.384855419180362</v>
      </c>
      <c r="S33" s="66">
        <f t="shared" si="7"/>
        <v>18.137254901960784</v>
      </c>
      <c r="T33" s="53">
        <f t="shared" si="8"/>
        <v>59155</v>
      </c>
      <c r="U33" s="67">
        <f t="shared" si="3"/>
        <v>22.400833096658147</v>
      </c>
      <c r="V33" s="68">
        <f t="shared" si="9"/>
        <v>78.1553462193978</v>
      </c>
      <c r="W33" s="49"/>
      <c r="X33" s="49"/>
      <c r="Y33" s="60"/>
    </row>
    <row r="34" spans="1:25" s="50" customFormat="1" ht="18.75" customHeight="1">
      <c r="A34" s="51" t="s">
        <v>65</v>
      </c>
      <c r="B34" s="52">
        <f>'[4]機關明細'!BC38</f>
        <v>202668</v>
      </c>
      <c r="C34" s="52">
        <f>'[4]機關明細'!BD38</f>
        <v>5307</v>
      </c>
      <c r="D34" s="53">
        <f t="shared" si="5"/>
        <v>207975</v>
      </c>
      <c r="E34" s="52">
        <f>'[4]機關明細'!BE38</f>
        <v>52651</v>
      </c>
      <c r="F34" s="52">
        <f>'[4]機關明細'!BF38</f>
        <v>3326</v>
      </c>
      <c r="G34" s="53">
        <f t="shared" si="0"/>
        <v>55977</v>
      </c>
      <c r="H34" s="52">
        <f>'[4]機關明細'!BG38</f>
        <v>51414</v>
      </c>
      <c r="I34" s="52">
        <f>'[4]機關明細'!BI38</f>
        <v>50445</v>
      </c>
      <c r="J34" s="52">
        <f>'[4]機關明細'!BJ38</f>
        <v>969</v>
      </c>
      <c r="K34" s="54">
        <f t="shared" si="1"/>
        <v>25.368583101426967</v>
      </c>
      <c r="L34" s="55">
        <f t="shared" si="2"/>
        <v>97.65056694079884</v>
      </c>
      <c r="M34" s="52">
        <f>'[4]機關明細'!BH38</f>
        <v>3312</v>
      </c>
      <c r="N34" s="52">
        <f>'[4]機關明細'!BK38</f>
        <v>3305</v>
      </c>
      <c r="O34" s="52">
        <f>'[4]機關明細'!BL38</f>
        <v>8</v>
      </c>
      <c r="P34" s="52">
        <f>'[4]機關明細'!BM38</f>
        <v>0</v>
      </c>
      <c r="Q34" s="52">
        <f>'[4]機關明細'!BN38</f>
        <v>0</v>
      </c>
      <c r="R34" s="56">
        <f t="shared" si="6"/>
        <v>62.40814019219898</v>
      </c>
      <c r="S34" s="56">
        <f t="shared" si="7"/>
        <v>99.57907396271798</v>
      </c>
      <c r="T34" s="53">
        <f t="shared" si="8"/>
        <v>54726</v>
      </c>
      <c r="U34" s="57">
        <f t="shared" si="3"/>
        <v>26.313739632167326</v>
      </c>
      <c r="V34" s="58">
        <f t="shared" si="9"/>
        <v>97.76515354520606</v>
      </c>
      <c r="W34" s="49"/>
      <c r="X34" s="49"/>
      <c r="Y34" s="60"/>
    </row>
    <row r="35" spans="1:25" s="50" customFormat="1" ht="18.75" customHeight="1">
      <c r="A35" s="51" t="s">
        <v>66</v>
      </c>
      <c r="B35" s="52">
        <f>'[4]機關明細'!BC39</f>
        <v>115337</v>
      </c>
      <c r="C35" s="52">
        <f>'[4]機關明細'!BD39</f>
        <v>24788</v>
      </c>
      <c r="D35" s="53">
        <f t="shared" si="5"/>
        <v>140125</v>
      </c>
      <c r="E35" s="52">
        <f>'[4]機關明細'!BE39</f>
        <v>36903</v>
      </c>
      <c r="F35" s="52">
        <f>'[4]機關明細'!BF39</f>
        <v>3032</v>
      </c>
      <c r="G35" s="53">
        <f t="shared" si="0"/>
        <v>39935</v>
      </c>
      <c r="H35" s="52">
        <f>'[4]機關明細'!BG39</f>
        <v>34757</v>
      </c>
      <c r="I35" s="52">
        <f>'[4]機關明細'!BI39</f>
        <v>30757</v>
      </c>
      <c r="J35" s="52">
        <f>'[4]機關明細'!BJ39</f>
        <v>4000</v>
      </c>
      <c r="K35" s="54">
        <f t="shared" si="1"/>
        <v>30.13516911312068</v>
      </c>
      <c r="L35" s="55">
        <f t="shared" si="2"/>
        <v>94.18475462699509</v>
      </c>
      <c r="M35" s="52">
        <f>'[4]機關明細'!BH39</f>
        <v>2414</v>
      </c>
      <c r="N35" s="52">
        <f>'[4]機關明細'!BK39</f>
        <v>2384</v>
      </c>
      <c r="O35" s="52">
        <f>'[4]機關明細'!BL39</f>
        <v>30</v>
      </c>
      <c r="P35" s="52">
        <f>'[4]機關明細'!BM39</f>
        <v>0</v>
      </c>
      <c r="Q35" s="52">
        <f>'[4]機關明細'!BN39</f>
        <v>0</v>
      </c>
      <c r="R35" s="56">
        <f t="shared" si="6"/>
        <v>9.738583185412296</v>
      </c>
      <c r="S35" s="56">
        <f t="shared" si="7"/>
        <v>79.6174142480211</v>
      </c>
      <c r="T35" s="53">
        <f t="shared" si="8"/>
        <v>37171</v>
      </c>
      <c r="U35" s="57">
        <f t="shared" si="3"/>
        <v>26.527029438001787</v>
      </c>
      <c r="V35" s="58">
        <f t="shared" si="9"/>
        <v>93.07875297358207</v>
      </c>
      <c r="W35" s="49"/>
      <c r="X35" s="49"/>
      <c r="Y35" s="60"/>
    </row>
    <row r="36" spans="1:25" s="50" customFormat="1" ht="18.75" customHeight="1">
      <c r="A36" s="51" t="s">
        <v>67</v>
      </c>
      <c r="B36" s="52">
        <f>'[4]機關明細'!BC40</f>
        <v>21761</v>
      </c>
      <c r="C36" s="52">
        <f>'[4]機關明細'!BD40</f>
        <v>912</v>
      </c>
      <c r="D36" s="53">
        <f t="shared" si="5"/>
        <v>22673</v>
      </c>
      <c r="E36" s="52">
        <f>'[4]機關明細'!BE40</f>
        <v>7973</v>
      </c>
      <c r="F36" s="52">
        <f>'[4]機關明細'!BF40</f>
        <v>39</v>
      </c>
      <c r="G36" s="53">
        <f t="shared" si="0"/>
        <v>8012</v>
      </c>
      <c r="H36" s="52">
        <f>'[4]機關明細'!BG40</f>
        <v>7303</v>
      </c>
      <c r="I36" s="52">
        <f>'[4]機關明細'!BI40</f>
        <v>6973</v>
      </c>
      <c r="J36" s="52">
        <f>'[4]機關明細'!BJ40</f>
        <v>330</v>
      </c>
      <c r="K36" s="54">
        <f t="shared" si="1"/>
        <v>33.56003860116722</v>
      </c>
      <c r="L36" s="55">
        <f t="shared" si="2"/>
        <v>91.59663865546219</v>
      </c>
      <c r="M36" s="52">
        <f>'[4]機關明細'!BH40</f>
        <v>22</v>
      </c>
      <c r="N36" s="52">
        <f>'[4]機關明細'!BK40</f>
        <v>21</v>
      </c>
      <c r="O36" s="52">
        <f>'[4]機關明細'!BL40</f>
        <v>0</v>
      </c>
      <c r="P36" s="52">
        <f>'[4]機關明細'!BM40</f>
        <v>0</v>
      </c>
      <c r="Q36" s="52">
        <f>'[4]機關明細'!BN40</f>
        <v>0</v>
      </c>
      <c r="R36" s="56">
        <f t="shared" si="6"/>
        <v>2.4122807017543857</v>
      </c>
      <c r="S36" s="56">
        <f t="shared" si="7"/>
        <v>56.41025641025641</v>
      </c>
      <c r="T36" s="53">
        <f t="shared" si="8"/>
        <v>7325</v>
      </c>
      <c r="U36" s="57">
        <f t="shared" si="3"/>
        <v>32.30714947294138</v>
      </c>
      <c r="V36" s="58">
        <f t="shared" si="9"/>
        <v>91.4253619570644</v>
      </c>
      <c r="W36" s="49"/>
      <c r="X36" s="49"/>
      <c r="Y36" s="49"/>
    </row>
    <row r="37" spans="1:25" s="50" customFormat="1" ht="18.75" customHeight="1" thickBot="1">
      <c r="A37" s="69" t="s">
        <v>68</v>
      </c>
      <c r="B37" s="70">
        <f>'[4]機關明細'!BC41</f>
        <v>35054</v>
      </c>
      <c r="C37" s="70">
        <f>'[4]機關明細'!BD41</f>
        <v>25453</v>
      </c>
      <c r="D37" s="71">
        <f t="shared" si="5"/>
        <v>60507</v>
      </c>
      <c r="E37" s="70">
        <f>'[4]機關明細'!BE41</f>
        <v>8027</v>
      </c>
      <c r="F37" s="70">
        <f>'[4]機關明細'!BF41</f>
        <v>4498</v>
      </c>
      <c r="G37" s="71">
        <f t="shared" si="0"/>
        <v>12525</v>
      </c>
      <c r="H37" s="70">
        <f>'[4]機關明細'!BG41</f>
        <v>6882</v>
      </c>
      <c r="I37" s="70">
        <f>'[4]機關明細'!BI41</f>
        <v>6631</v>
      </c>
      <c r="J37" s="70">
        <f>'[4]機關明細'!BJ41</f>
        <v>252</v>
      </c>
      <c r="K37" s="72">
        <f t="shared" si="1"/>
        <v>19.63256689678781</v>
      </c>
      <c r="L37" s="73">
        <f t="shared" si="2"/>
        <v>85.73564220754952</v>
      </c>
      <c r="M37" s="70">
        <f>'[4]機關明細'!BH41</f>
        <v>4234</v>
      </c>
      <c r="N37" s="70">
        <f>'[4]機關明細'!BK41</f>
        <v>3035</v>
      </c>
      <c r="O37" s="70">
        <f>'[4]機關明細'!BL41</f>
        <v>729</v>
      </c>
      <c r="P37" s="70">
        <f>'[4]機關明細'!BM41</f>
        <v>469</v>
      </c>
      <c r="Q37" s="70">
        <f>'[4]機關明細'!BN41</f>
        <v>0</v>
      </c>
      <c r="R37" s="74">
        <f t="shared" si="6"/>
        <v>16.634581385298393</v>
      </c>
      <c r="S37" s="74">
        <f t="shared" si="7"/>
        <v>94.1307247665629</v>
      </c>
      <c r="T37" s="71">
        <f t="shared" si="8"/>
        <v>11116</v>
      </c>
      <c r="U37" s="75">
        <f t="shared" si="3"/>
        <v>18.371428099228186</v>
      </c>
      <c r="V37" s="76">
        <f t="shared" si="9"/>
        <v>88.750499001996</v>
      </c>
      <c r="W37" s="49"/>
      <c r="X37" s="49"/>
      <c r="Y37" s="49"/>
    </row>
    <row r="38" spans="1:25" s="50" customFormat="1" ht="18.75" customHeight="1">
      <c r="A38" s="63" t="s">
        <v>69</v>
      </c>
      <c r="B38" s="64">
        <f>'[4]機關明細'!BC42</f>
        <v>12583</v>
      </c>
      <c r="C38" s="64">
        <f>'[4]機關明細'!BD42</f>
        <v>59698</v>
      </c>
      <c r="D38" s="65">
        <f t="shared" si="5"/>
        <v>72281</v>
      </c>
      <c r="E38" s="64">
        <f>'[4]機關明細'!BE42</f>
        <v>3975</v>
      </c>
      <c r="F38" s="64">
        <f>'[4]機關明細'!BF42</f>
        <v>11431</v>
      </c>
      <c r="G38" s="65">
        <f t="shared" si="0"/>
        <v>15406</v>
      </c>
      <c r="H38" s="64">
        <f>'[4]機關明細'!BG42</f>
        <v>3492</v>
      </c>
      <c r="I38" s="64">
        <f>'[4]機關明細'!BI42</f>
        <v>3223</v>
      </c>
      <c r="J38" s="64">
        <f>'[4]機關明細'!BJ42</f>
        <v>269</v>
      </c>
      <c r="K38" s="77">
        <f t="shared" si="1"/>
        <v>27.75172852260987</v>
      </c>
      <c r="L38" s="78">
        <f t="shared" si="2"/>
        <v>87.84905660377359</v>
      </c>
      <c r="M38" s="64">
        <f>'[4]機關明細'!BH42</f>
        <v>9379</v>
      </c>
      <c r="N38" s="64">
        <f>'[4]機關明細'!BK42</f>
        <v>7848</v>
      </c>
      <c r="O38" s="64">
        <f>'[4]機關明細'!BL42</f>
        <v>977</v>
      </c>
      <c r="P38" s="64">
        <f>'[4]機關明細'!BM42</f>
        <v>554</v>
      </c>
      <c r="Q38" s="64">
        <f>'[4]機關明細'!BN42</f>
        <v>0</v>
      </c>
      <c r="R38" s="66">
        <f t="shared" si="6"/>
        <v>15.710744078528593</v>
      </c>
      <c r="S38" s="66">
        <f t="shared" si="7"/>
        <v>82.04881462689178</v>
      </c>
      <c r="T38" s="65">
        <f t="shared" si="8"/>
        <v>12871</v>
      </c>
      <c r="U38" s="67">
        <f t="shared" si="3"/>
        <v>17.806892544375426</v>
      </c>
      <c r="V38" s="68">
        <f t="shared" si="9"/>
        <v>83.54537193301312</v>
      </c>
      <c r="W38" s="49"/>
      <c r="X38" s="49"/>
      <c r="Y38" s="49"/>
    </row>
    <row r="39" spans="1:25" s="50" customFormat="1" ht="18.75" customHeight="1">
      <c r="A39" s="63" t="s">
        <v>70</v>
      </c>
      <c r="B39" s="64">
        <f>'[4]機關明細'!BC43</f>
        <v>151</v>
      </c>
      <c r="C39" s="64">
        <f>'[4]機關明細'!BD43</f>
        <v>3</v>
      </c>
      <c r="D39" s="65">
        <f t="shared" si="5"/>
        <v>154</v>
      </c>
      <c r="E39" s="64">
        <f>'[4]機關明細'!BE43</f>
        <v>45</v>
      </c>
      <c r="F39" s="64">
        <f>'[4]機關明細'!BF43</f>
        <v>1</v>
      </c>
      <c r="G39" s="65">
        <f aca="true" t="shared" si="10" ref="G39:G66">F39+E39</f>
        <v>46</v>
      </c>
      <c r="H39" s="64">
        <f>'[4]機關明細'!BG43</f>
        <v>41</v>
      </c>
      <c r="I39" s="64">
        <f>'[4]機關明細'!BI43</f>
        <v>38</v>
      </c>
      <c r="J39" s="64">
        <f>'[4]機關明細'!BJ43</f>
        <v>3</v>
      </c>
      <c r="K39" s="77">
        <f aca="true" t="shared" si="11" ref="K39:K66">IF(OR(H39=0,B39=0),0,H39/B39*100)</f>
        <v>27.1523178807947</v>
      </c>
      <c r="L39" s="78">
        <f aca="true" t="shared" si="12" ref="L39:L66">IF(OR(H39=0,E39=0),0,H39/E39*100)</f>
        <v>91.11111111111111</v>
      </c>
      <c r="M39" s="64">
        <f>'[4]機關明細'!BH43</f>
        <v>0</v>
      </c>
      <c r="N39" s="64">
        <f>'[4]機關明細'!BK43</f>
        <v>0</v>
      </c>
      <c r="O39" s="64">
        <f>'[4]機關明細'!BL43</f>
        <v>0</v>
      </c>
      <c r="P39" s="64">
        <f>'[4]機關明細'!BM43</f>
        <v>0</v>
      </c>
      <c r="Q39" s="64">
        <f>'[4]機關明細'!BN43</f>
        <v>0</v>
      </c>
      <c r="R39" s="66" t="str">
        <f>IF(OR(M39=0,C39=0)," -",M39/C39*100)</f>
        <v> -</v>
      </c>
      <c r="S39" s="66" t="str">
        <f>IF(OR(M39=0,F39=0)," -",M39/F39*100)</f>
        <v> -</v>
      </c>
      <c r="T39" s="65">
        <f t="shared" si="8"/>
        <v>41</v>
      </c>
      <c r="U39" s="67">
        <f t="shared" si="3"/>
        <v>26.623376623376622</v>
      </c>
      <c r="V39" s="68">
        <f t="shared" si="9"/>
        <v>89.13043478260869</v>
      </c>
      <c r="W39" s="49"/>
      <c r="X39" s="49"/>
      <c r="Y39" s="49"/>
    </row>
    <row r="40" spans="1:25" s="50" customFormat="1" ht="18.75" customHeight="1">
      <c r="A40" s="51" t="s">
        <v>71</v>
      </c>
      <c r="B40" s="52">
        <f>'[4]機關明細'!BC44</f>
        <v>1398</v>
      </c>
      <c r="C40" s="52">
        <f>'[4]機關明細'!BD44</f>
        <v>86</v>
      </c>
      <c r="D40" s="53">
        <f aca="true" t="shared" si="13" ref="D40:D58">B40+C40</f>
        <v>1484</v>
      </c>
      <c r="E40" s="52">
        <f>'[4]機關明細'!BE44</f>
        <v>294</v>
      </c>
      <c r="F40" s="52">
        <f>'[4]機關明細'!BF44</f>
        <v>5</v>
      </c>
      <c r="G40" s="53">
        <f t="shared" si="10"/>
        <v>299</v>
      </c>
      <c r="H40" s="52">
        <f>'[4]機關明細'!BG44</f>
        <v>254</v>
      </c>
      <c r="I40" s="52">
        <f>'[4]機關明細'!BI44</f>
        <v>185</v>
      </c>
      <c r="J40" s="52">
        <f>'[4]機關明細'!BJ44</f>
        <v>69</v>
      </c>
      <c r="K40" s="54">
        <f t="shared" si="11"/>
        <v>18.168812589413445</v>
      </c>
      <c r="L40" s="55">
        <f t="shared" si="12"/>
        <v>86.39455782312925</v>
      </c>
      <c r="M40" s="52">
        <f>'[4]機關明細'!BH44</f>
        <v>1</v>
      </c>
      <c r="N40" s="52">
        <f>'[4]機關明細'!BK44</f>
        <v>1</v>
      </c>
      <c r="O40" s="52">
        <f>'[4]機關明細'!BL44</f>
        <v>0</v>
      </c>
      <c r="P40" s="52">
        <f>'[4]機關明細'!BM44</f>
        <v>0</v>
      </c>
      <c r="Q40" s="52">
        <f>'[4]機關明細'!BN44</f>
        <v>0</v>
      </c>
      <c r="R40" s="56">
        <f aca="true" t="shared" si="14" ref="R40:R50">IF(OR(M40=0,C40=0),"  -",M40/C40*100)</f>
        <v>1.1627906976744187</v>
      </c>
      <c r="S40" s="56">
        <f aca="true" t="shared" si="15" ref="S40:S49">IF(OR(M40=0,F40=0)," - ",M40/F40*100)</f>
        <v>20</v>
      </c>
      <c r="T40" s="53">
        <f aca="true" t="shared" si="16" ref="T40:T65">M40+H40</f>
        <v>255</v>
      </c>
      <c r="U40" s="57">
        <f t="shared" si="3"/>
        <v>17.183288409703504</v>
      </c>
      <c r="V40" s="58">
        <f t="shared" si="9"/>
        <v>85.28428093645485</v>
      </c>
      <c r="W40" s="49"/>
      <c r="X40" s="49"/>
      <c r="Y40" s="49"/>
    </row>
    <row r="41" spans="1:25" s="50" customFormat="1" ht="18.75" customHeight="1">
      <c r="A41" s="51" t="s">
        <v>72</v>
      </c>
      <c r="B41" s="52">
        <f>'[4]機關明細'!BC45</f>
        <v>138032</v>
      </c>
      <c r="C41" s="52">
        <f>'[4]機關明細'!BD45</f>
        <v>1266</v>
      </c>
      <c r="D41" s="53">
        <f t="shared" si="13"/>
        <v>139298</v>
      </c>
      <c r="E41" s="52">
        <f>'[4]機關明細'!BE45</f>
        <v>68696</v>
      </c>
      <c r="F41" s="52">
        <f>'[4]機關明細'!BF45</f>
        <v>111</v>
      </c>
      <c r="G41" s="53">
        <f t="shared" si="10"/>
        <v>68807</v>
      </c>
      <c r="H41" s="52">
        <f>'[4]機關明細'!BG45</f>
        <v>64680</v>
      </c>
      <c r="I41" s="52">
        <f>'[4]機關明細'!BI45</f>
        <v>15195</v>
      </c>
      <c r="J41" s="52">
        <f>'[4]機關明細'!BJ45</f>
        <v>49485</v>
      </c>
      <c r="K41" s="54">
        <f t="shared" si="11"/>
        <v>46.85869943201577</v>
      </c>
      <c r="L41" s="55">
        <f t="shared" si="12"/>
        <v>94.15395365086759</v>
      </c>
      <c r="M41" s="52">
        <f>'[4]機關明細'!BH45</f>
        <v>22</v>
      </c>
      <c r="N41" s="52">
        <f>'[4]機關明細'!BK45</f>
        <v>22</v>
      </c>
      <c r="O41" s="52">
        <f>'[4]機關明細'!BL45</f>
        <v>1</v>
      </c>
      <c r="P41" s="52">
        <f>'[4]機關明細'!BM45</f>
        <v>0</v>
      </c>
      <c r="Q41" s="52">
        <f>'[4]機關明細'!BN45</f>
        <v>0</v>
      </c>
      <c r="R41" s="56">
        <f t="shared" si="14"/>
        <v>1.7377567140600316</v>
      </c>
      <c r="S41" s="56">
        <f t="shared" si="15"/>
        <v>19.81981981981982</v>
      </c>
      <c r="T41" s="53">
        <f t="shared" si="16"/>
        <v>64702</v>
      </c>
      <c r="U41" s="57">
        <f t="shared" si="3"/>
        <v>46.44862094215279</v>
      </c>
      <c r="V41" s="58">
        <f t="shared" si="9"/>
        <v>94.03403723458369</v>
      </c>
      <c r="W41" s="49"/>
      <c r="X41" s="49"/>
      <c r="Y41" s="60"/>
    </row>
    <row r="42" spans="1:25" s="50" customFormat="1" ht="18.75" customHeight="1">
      <c r="A42" s="51" t="s">
        <v>73</v>
      </c>
      <c r="B42" s="52">
        <f>'[4]機關明細'!BC46</f>
        <v>6405</v>
      </c>
      <c r="C42" s="52">
        <f>'[4]機關明細'!BD46</f>
        <v>31689</v>
      </c>
      <c r="D42" s="53">
        <f t="shared" si="13"/>
        <v>38094</v>
      </c>
      <c r="E42" s="52">
        <f>'[4]機關明細'!BE46</f>
        <v>1944</v>
      </c>
      <c r="F42" s="52">
        <f>'[4]機關明細'!BF46</f>
        <v>5077</v>
      </c>
      <c r="G42" s="53">
        <f t="shared" si="10"/>
        <v>7021</v>
      </c>
      <c r="H42" s="52">
        <f>'[4]機關明細'!BG46</f>
        <v>1764</v>
      </c>
      <c r="I42" s="52">
        <f>'[4]機關明細'!BI46</f>
        <v>493</v>
      </c>
      <c r="J42" s="52">
        <f>'[4]機關明細'!BJ46</f>
        <v>1271</v>
      </c>
      <c r="K42" s="54">
        <f t="shared" si="11"/>
        <v>27.54098360655738</v>
      </c>
      <c r="L42" s="55">
        <f t="shared" si="12"/>
        <v>90.74074074074075</v>
      </c>
      <c r="M42" s="52">
        <f>'[4]機關明細'!BH46</f>
        <v>5062</v>
      </c>
      <c r="N42" s="52">
        <f>'[4]機關明細'!BK46</f>
        <v>4853</v>
      </c>
      <c r="O42" s="52">
        <f>'[4]機關明細'!BL46</f>
        <v>209</v>
      </c>
      <c r="P42" s="52">
        <f>'[4]機關明細'!BM46</f>
        <v>0</v>
      </c>
      <c r="Q42" s="52">
        <f>'[4]機關明細'!BN46</f>
        <v>0</v>
      </c>
      <c r="R42" s="56">
        <f t="shared" si="14"/>
        <v>15.973997286124522</v>
      </c>
      <c r="S42" s="56">
        <f t="shared" si="15"/>
        <v>99.70454993106165</v>
      </c>
      <c r="T42" s="53">
        <f t="shared" si="16"/>
        <v>6826</v>
      </c>
      <c r="U42" s="57">
        <f t="shared" si="3"/>
        <v>17.918832362051766</v>
      </c>
      <c r="V42" s="58">
        <f t="shared" si="9"/>
        <v>97.22261786070361</v>
      </c>
      <c r="W42" s="49"/>
      <c r="X42" s="49"/>
      <c r="Y42" s="60"/>
    </row>
    <row r="43" spans="1:25" s="50" customFormat="1" ht="18.75" customHeight="1">
      <c r="A43" s="51" t="s">
        <v>74</v>
      </c>
      <c r="B43" s="52">
        <f>'[4]機關明細'!BC47</f>
        <v>2302</v>
      </c>
      <c r="C43" s="52">
        <f>'[4]機關明細'!BD47</f>
        <v>518</v>
      </c>
      <c r="D43" s="53">
        <f t="shared" si="13"/>
        <v>2820</v>
      </c>
      <c r="E43" s="52">
        <f>'[4]機關明細'!BE47</f>
        <v>790</v>
      </c>
      <c r="F43" s="52">
        <f>'[4]機關明細'!BF47</f>
        <v>32</v>
      </c>
      <c r="G43" s="53">
        <f t="shared" si="10"/>
        <v>822</v>
      </c>
      <c r="H43" s="52">
        <f>'[4]機關明細'!BG47</f>
        <v>759</v>
      </c>
      <c r="I43" s="52">
        <f>'[4]機關明細'!BI47</f>
        <v>738</v>
      </c>
      <c r="J43" s="52">
        <f>'[4]機關明細'!BJ47</f>
        <v>21</v>
      </c>
      <c r="K43" s="54">
        <f t="shared" si="11"/>
        <v>32.97132927888792</v>
      </c>
      <c r="L43" s="55">
        <f t="shared" si="12"/>
        <v>96.07594936708861</v>
      </c>
      <c r="M43" s="52">
        <f>'[4]機關明細'!BH47</f>
        <v>11</v>
      </c>
      <c r="N43" s="52">
        <f>'[4]機關明細'!BK47</f>
        <v>4</v>
      </c>
      <c r="O43" s="52">
        <f>'[4]機關明細'!BL47</f>
        <v>7</v>
      </c>
      <c r="P43" s="52">
        <f>'[4]機關明細'!BM47</f>
        <v>0</v>
      </c>
      <c r="Q43" s="52">
        <f>'[4]機關明細'!BN47</f>
        <v>0</v>
      </c>
      <c r="R43" s="56">
        <f t="shared" si="14"/>
        <v>2.1235521235521233</v>
      </c>
      <c r="S43" s="56">
        <f t="shared" si="15"/>
        <v>34.375</v>
      </c>
      <c r="T43" s="53">
        <f t="shared" si="16"/>
        <v>770</v>
      </c>
      <c r="U43" s="57">
        <f t="shared" si="3"/>
        <v>27.30496453900709</v>
      </c>
      <c r="V43" s="58">
        <f t="shared" si="9"/>
        <v>93.67396593673966</v>
      </c>
      <c r="W43" s="49"/>
      <c r="X43" s="49"/>
      <c r="Y43" s="49"/>
    </row>
    <row r="44" spans="1:25" s="50" customFormat="1" ht="18.75" customHeight="1">
      <c r="A44" s="51" t="s">
        <v>75</v>
      </c>
      <c r="B44" s="52">
        <f>'[4]機關明細'!BC48</f>
        <v>55759</v>
      </c>
      <c r="C44" s="52">
        <f>'[4]機關明細'!BD48</f>
        <v>59333</v>
      </c>
      <c r="D44" s="53">
        <f t="shared" si="13"/>
        <v>115092</v>
      </c>
      <c r="E44" s="52">
        <f>'[4]機關明細'!BE48</f>
        <v>14330</v>
      </c>
      <c r="F44" s="52">
        <f>'[4]機關明細'!BF48</f>
        <v>1670</v>
      </c>
      <c r="G44" s="53">
        <f t="shared" si="10"/>
        <v>16000</v>
      </c>
      <c r="H44" s="52">
        <f>'[4]機關明細'!BG48</f>
        <v>13079</v>
      </c>
      <c r="I44" s="52">
        <f>'[4]機關明細'!BI48</f>
        <v>12754</v>
      </c>
      <c r="J44" s="52">
        <f>'[4]機關明細'!BJ48</f>
        <v>326</v>
      </c>
      <c r="K44" s="54">
        <f t="shared" si="11"/>
        <v>23.456303018346812</v>
      </c>
      <c r="L44" s="55">
        <f t="shared" si="12"/>
        <v>91.27006280530355</v>
      </c>
      <c r="M44" s="52">
        <f>'[4]機關明細'!BH48</f>
        <v>806</v>
      </c>
      <c r="N44" s="52">
        <f>'[4]機關明細'!BK48</f>
        <v>536</v>
      </c>
      <c r="O44" s="52">
        <f>'[4]機關明細'!BL48</f>
        <v>270</v>
      </c>
      <c r="P44" s="52">
        <f>'[4]機關明細'!BM48</f>
        <v>0</v>
      </c>
      <c r="Q44" s="52">
        <f>'[4]機關明細'!BN48</f>
        <v>0</v>
      </c>
      <c r="R44" s="56">
        <f t="shared" si="14"/>
        <v>1.3584345979471795</v>
      </c>
      <c r="S44" s="56">
        <f t="shared" si="15"/>
        <v>48.26347305389221</v>
      </c>
      <c r="T44" s="53">
        <f t="shared" si="16"/>
        <v>13885</v>
      </c>
      <c r="U44" s="57">
        <f>IF(OR(T44=0,D44=0),"  -",T44/D44*100)</f>
        <v>12.064261634170924</v>
      </c>
      <c r="V44" s="58">
        <f>IF(OR(T44=0,G44=0),"  -",T44/G44*100)</f>
        <v>86.78125</v>
      </c>
      <c r="W44" s="49"/>
      <c r="X44" s="49"/>
      <c r="Y44" s="49"/>
    </row>
    <row r="45" spans="1:25" s="50" customFormat="1" ht="18.75" customHeight="1">
      <c r="A45" s="51" t="s">
        <v>76</v>
      </c>
      <c r="B45" s="52">
        <f>'[4]機關明細'!BC49</f>
        <v>60917</v>
      </c>
      <c r="C45" s="52">
        <f>'[4]機關明細'!BD49</f>
        <v>84</v>
      </c>
      <c r="D45" s="53">
        <f t="shared" si="13"/>
        <v>61001</v>
      </c>
      <c r="E45" s="52">
        <f>'[4]機關明細'!BE49</f>
        <v>17930</v>
      </c>
      <c r="F45" s="52">
        <f>'[4]機關明細'!BF49</f>
        <v>25</v>
      </c>
      <c r="G45" s="53">
        <f t="shared" si="10"/>
        <v>17955</v>
      </c>
      <c r="H45" s="52">
        <f>'[4]機關明細'!BG49</f>
        <v>17075</v>
      </c>
      <c r="I45" s="52">
        <f>'[4]機關明細'!BI49</f>
        <v>16905</v>
      </c>
      <c r="J45" s="52">
        <f>'[4]機關明細'!BJ49</f>
        <v>170</v>
      </c>
      <c r="K45" s="54">
        <f t="shared" si="11"/>
        <v>28.029942380616248</v>
      </c>
      <c r="L45" s="55">
        <f t="shared" si="12"/>
        <v>95.23145566090352</v>
      </c>
      <c r="M45" s="52">
        <f>'[4]機關明細'!BH49</f>
        <v>1</v>
      </c>
      <c r="N45" s="52">
        <f>'[4]機關明細'!BK49</f>
        <v>1</v>
      </c>
      <c r="O45" s="52">
        <f>'[4]機關明細'!BL49</f>
        <v>0</v>
      </c>
      <c r="P45" s="52">
        <f>'[4]機關明細'!BM49</f>
        <v>0</v>
      </c>
      <c r="Q45" s="52">
        <f>'[4]機關明細'!BN49</f>
        <v>0</v>
      </c>
      <c r="R45" s="56">
        <f t="shared" si="14"/>
        <v>1.1904761904761905</v>
      </c>
      <c r="S45" s="56">
        <f t="shared" si="15"/>
        <v>4</v>
      </c>
      <c r="T45" s="53">
        <f t="shared" si="16"/>
        <v>17076</v>
      </c>
      <c r="U45" s="57">
        <f aca="true" t="shared" si="17" ref="U45:U66">IF(OR(T45=0,D45=0),0,T45/D45*100)</f>
        <v>27.992983721578334</v>
      </c>
      <c r="V45" s="58">
        <f aca="true" t="shared" si="18" ref="V45:V66">IF(OR(T45=0,G45=0),0,T45/G45*100)</f>
        <v>95.10442773600668</v>
      </c>
      <c r="W45" s="49"/>
      <c r="X45" s="49"/>
      <c r="Y45" s="49"/>
    </row>
    <row r="46" spans="1:25" s="50" customFormat="1" ht="18.75" customHeight="1">
      <c r="A46" s="51" t="s">
        <v>77</v>
      </c>
      <c r="B46" s="52">
        <f>'[4]機關明細'!BC50</f>
        <v>39471</v>
      </c>
      <c r="C46" s="52">
        <f>'[4]機關明細'!BD50</f>
        <v>4153</v>
      </c>
      <c r="D46" s="53">
        <f t="shared" si="13"/>
        <v>43624</v>
      </c>
      <c r="E46" s="52">
        <f>'[4]機關明細'!BE50</f>
        <v>16752</v>
      </c>
      <c r="F46" s="52">
        <f>'[4]機關明細'!BF50</f>
        <v>669</v>
      </c>
      <c r="G46" s="53">
        <f t="shared" si="10"/>
        <v>17421</v>
      </c>
      <c r="H46" s="52">
        <f>'[4]機關明細'!BG50</f>
        <v>15774</v>
      </c>
      <c r="I46" s="52">
        <f>'[4]機關明細'!BI50</f>
        <v>15460</v>
      </c>
      <c r="J46" s="52">
        <f>'[4]機關明細'!BJ50</f>
        <v>314</v>
      </c>
      <c r="K46" s="54">
        <f t="shared" si="11"/>
        <v>39.963517519191306</v>
      </c>
      <c r="L46" s="55">
        <f t="shared" si="12"/>
        <v>94.16189111747852</v>
      </c>
      <c r="M46" s="52">
        <f>'[4]機關明細'!BH50</f>
        <v>205</v>
      </c>
      <c r="N46" s="52">
        <f>'[4]機關明細'!BK50</f>
        <v>195</v>
      </c>
      <c r="O46" s="52">
        <f>'[4]機關明細'!BL50</f>
        <v>9</v>
      </c>
      <c r="P46" s="52">
        <f>'[4]機關明細'!BM50</f>
        <v>0</v>
      </c>
      <c r="Q46" s="52">
        <f>'[4]機關明細'!BN50</f>
        <v>0</v>
      </c>
      <c r="R46" s="56">
        <f t="shared" si="14"/>
        <v>4.936190705514086</v>
      </c>
      <c r="S46" s="56">
        <f t="shared" si="15"/>
        <v>30.642750373692078</v>
      </c>
      <c r="T46" s="53">
        <f t="shared" si="16"/>
        <v>15979</v>
      </c>
      <c r="U46" s="57">
        <f t="shared" si="17"/>
        <v>36.62891986062718</v>
      </c>
      <c r="V46" s="58">
        <f t="shared" si="18"/>
        <v>91.72263360312267</v>
      </c>
      <c r="W46" s="49"/>
      <c r="X46" s="49"/>
      <c r="Y46" s="49"/>
    </row>
    <row r="47" spans="1:25" s="50" customFormat="1" ht="18.75" customHeight="1">
      <c r="A47" s="51" t="s">
        <v>78</v>
      </c>
      <c r="B47" s="52">
        <f>'[4]機關明細'!BC51</f>
        <v>4408</v>
      </c>
      <c r="C47" s="52">
        <f>'[4]機關明細'!BD51</f>
        <v>5205</v>
      </c>
      <c r="D47" s="53">
        <f t="shared" si="13"/>
        <v>9613</v>
      </c>
      <c r="E47" s="52">
        <f>'[4]機關明細'!BE51</f>
        <v>878</v>
      </c>
      <c r="F47" s="52">
        <f>'[4]機關明細'!BF51</f>
        <v>353</v>
      </c>
      <c r="G47" s="52">
        <f t="shared" si="10"/>
        <v>1231</v>
      </c>
      <c r="H47" s="52">
        <f>'[4]機關明細'!BG51</f>
        <v>721</v>
      </c>
      <c r="I47" s="52">
        <f>'[4]機關明細'!BI51</f>
        <v>665</v>
      </c>
      <c r="J47" s="52">
        <f>'[4]機關明細'!BJ51</f>
        <v>56</v>
      </c>
      <c r="K47" s="54">
        <f t="shared" si="11"/>
        <v>16.35662431941924</v>
      </c>
      <c r="L47" s="55">
        <f t="shared" si="12"/>
        <v>82.11845102505694</v>
      </c>
      <c r="M47" s="52">
        <f>'[4]機關明細'!BH51</f>
        <v>338</v>
      </c>
      <c r="N47" s="52">
        <f>'[4]機關明細'!BK51</f>
        <v>287</v>
      </c>
      <c r="O47" s="52">
        <f>'[4]機關明細'!BL51</f>
        <v>51</v>
      </c>
      <c r="P47" s="52">
        <f>'[4]機關明細'!BM51</f>
        <v>0</v>
      </c>
      <c r="Q47" s="52">
        <f>'[4]機關明細'!BN51</f>
        <v>0</v>
      </c>
      <c r="R47" s="56">
        <f t="shared" si="14"/>
        <v>6.493756003842459</v>
      </c>
      <c r="S47" s="56">
        <f t="shared" si="15"/>
        <v>95.75070821529745</v>
      </c>
      <c r="T47" s="53">
        <f t="shared" si="16"/>
        <v>1059</v>
      </c>
      <c r="U47" s="57">
        <f t="shared" si="17"/>
        <v>11.016332050348487</v>
      </c>
      <c r="V47" s="58">
        <f t="shared" si="18"/>
        <v>86.02761982128351</v>
      </c>
      <c r="W47" s="49"/>
      <c r="X47" s="49"/>
      <c r="Y47" s="49"/>
    </row>
    <row r="48" spans="1:25" s="50" customFormat="1" ht="18.75" customHeight="1">
      <c r="A48" s="51" t="s">
        <v>79</v>
      </c>
      <c r="B48" s="52">
        <f>'[4]機關明細'!BC52</f>
        <v>10513</v>
      </c>
      <c r="C48" s="52">
        <f>'[4]機關明細'!BD52</f>
        <v>2039</v>
      </c>
      <c r="D48" s="53">
        <f t="shared" si="13"/>
        <v>12552</v>
      </c>
      <c r="E48" s="52">
        <f>'[4]機關明細'!BE52</f>
        <v>3571</v>
      </c>
      <c r="F48" s="52">
        <f>'[4]機關明細'!BF52</f>
        <v>326</v>
      </c>
      <c r="G48" s="52">
        <f t="shared" si="10"/>
        <v>3897</v>
      </c>
      <c r="H48" s="52">
        <f>'[4]機關明細'!BG52</f>
        <v>3275</v>
      </c>
      <c r="I48" s="52">
        <f>'[4]機關明細'!BI52</f>
        <v>3099</v>
      </c>
      <c r="J48" s="52">
        <f>'[4]機關明細'!BJ52</f>
        <v>177</v>
      </c>
      <c r="K48" s="54">
        <f t="shared" si="11"/>
        <v>31.151907162560637</v>
      </c>
      <c r="L48" s="55">
        <f t="shared" si="12"/>
        <v>91.71100532063848</v>
      </c>
      <c r="M48" s="52">
        <f>'[4]機關明細'!BH52</f>
        <v>318</v>
      </c>
      <c r="N48" s="52">
        <f>'[4]機關明細'!BK52</f>
        <v>318</v>
      </c>
      <c r="O48" s="52">
        <f>'[4]機關明細'!BL52</f>
        <v>0</v>
      </c>
      <c r="P48" s="52">
        <f>'[4]機關明細'!BM52</f>
        <v>0</v>
      </c>
      <c r="Q48" s="52">
        <f>'[4]機關明細'!BN52</f>
        <v>0</v>
      </c>
      <c r="R48" s="56">
        <f t="shared" si="14"/>
        <v>15.595880333496812</v>
      </c>
      <c r="S48" s="56">
        <f t="shared" si="15"/>
        <v>97.54601226993866</v>
      </c>
      <c r="T48" s="53">
        <f t="shared" si="16"/>
        <v>3593</v>
      </c>
      <c r="U48" s="57">
        <f t="shared" si="17"/>
        <v>28.62492033142129</v>
      </c>
      <c r="V48" s="58">
        <f t="shared" si="18"/>
        <v>92.19912753400051</v>
      </c>
      <c r="W48" s="49"/>
      <c r="X48" s="49"/>
      <c r="Y48" s="60"/>
    </row>
    <row r="49" spans="1:25" s="50" customFormat="1" ht="18.75" customHeight="1">
      <c r="A49" s="51" t="s">
        <v>80</v>
      </c>
      <c r="B49" s="52">
        <f>SUM(B50:B55)</f>
        <v>106457</v>
      </c>
      <c r="C49" s="52">
        <f>SUM(C50:C55)</f>
        <v>43702</v>
      </c>
      <c r="D49" s="53">
        <f t="shared" si="13"/>
        <v>150159</v>
      </c>
      <c r="E49" s="52">
        <f>SUM(E50:E55)</f>
        <v>36590</v>
      </c>
      <c r="F49" s="52">
        <f>SUM(F50:F55)</f>
        <v>9880</v>
      </c>
      <c r="G49" s="52">
        <f t="shared" si="10"/>
        <v>46470</v>
      </c>
      <c r="H49" s="52">
        <f>SUM(H50:H55)</f>
        <v>36208</v>
      </c>
      <c r="I49" s="52">
        <f>SUM(I50:I55)</f>
        <v>36171</v>
      </c>
      <c r="J49" s="52">
        <f>SUM(J50:J55)</f>
        <v>36</v>
      </c>
      <c r="K49" s="54">
        <f t="shared" si="11"/>
        <v>34.011854551602994</v>
      </c>
      <c r="L49" s="55">
        <f t="shared" si="12"/>
        <v>98.95599890680515</v>
      </c>
      <c r="M49" s="52">
        <f>SUM(M50:M55)</f>
        <v>9873</v>
      </c>
      <c r="N49" s="52">
        <f>SUM(N50:N55)</f>
        <v>9873</v>
      </c>
      <c r="O49" s="52">
        <f>SUM(O50:O55)</f>
        <v>0</v>
      </c>
      <c r="P49" s="52">
        <f>SUM(P50:P55)</f>
        <v>0</v>
      </c>
      <c r="Q49" s="52">
        <f>SUM(Q50:Q55)</f>
        <v>0</v>
      </c>
      <c r="R49" s="56">
        <f t="shared" si="14"/>
        <v>22.591643403047915</v>
      </c>
      <c r="S49" s="56">
        <f t="shared" si="15"/>
        <v>99.92914979757084</v>
      </c>
      <c r="T49" s="53">
        <f t="shared" si="16"/>
        <v>46081</v>
      </c>
      <c r="U49" s="57">
        <f t="shared" si="17"/>
        <v>30.688137241191004</v>
      </c>
      <c r="V49" s="58">
        <f t="shared" si="18"/>
        <v>99.16290079621261</v>
      </c>
      <c r="W49" s="49"/>
      <c r="X49" s="49"/>
      <c r="Y49" s="49"/>
    </row>
    <row r="50" spans="1:25" s="50" customFormat="1" ht="18.75" customHeight="1">
      <c r="A50" s="61" t="s">
        <v>43</v>
      </c>
      <c r="B50" s="52">
        <f>'[4]機關明細'!BC54</f>
        <v>775</v>
      </c>
      <c r="C50" s="52">
        <f>'[4]機關明細'!BD54</f>
        <v>14</v>
      </c>
      <c r="D50" s="53">
        <f t="shared" si="13"/>
        <v>789</v>
      </c>
      <c r="E50" s="52">
        <f>'[4]機關明細'!BE54</f>
        <v>325</v>
      </c>
      <c r="F50" s="52">
        <f>'[4]機關明細'!BF54</f>
        <v>2</v>
      </c>
      <c r="G50" s="53">
        <f t="shared" si="10"/>
        <v>327</v>
      </c>
      <c r="H50" s="52">
        <f>'[4]機關明細'!BG54</f>
        <v>256</v>
      </c>
      <c r="I50" s="52">
        <f>'[4]機關明細'!BI54</f>
        <v>220</v>
      </c>
      <c r="J50" s="52">
        <f>'[4]機關明細'!BJ54</f>
        <v>36</v>
      </c>
      <c r="K50" s="54">
        <f t="shared" si="11"/>
        <v>33.03225806451613</v>
      </c>
      <c r="L50" s="55">
        <f t="shared" si="12"/>
        <v>78.76923076923077</v>
      </c>
      <c r="M50" s="52">
        <f>'[4]機關明細'!BH54</f>
        <v>0</v>
      </c>
      <c r="N50" s="52">
        <f>'[4]機關明細'!BK54</f>
        <v>0</v>
      </c>
      <c r="O50" s="52">
        <f>'[4]機關明細'!BL54</f>
        <v>0</v>
      </c>
      <c r="P50" s="52">
        <f>'[4]機關明細'!BM54</f>
        <v>0</v>
      </c>
      <c r="Q50" s="52">
        <f>'[4]機關明細'!BN54</f>
        <v>0</v>
      </c>
      <c r="R50" s="56" t="str">
        <f t="shared" si="14"/>
        <v>  -</v>
      </c>
      <c r="S50" s="56" t="str">
        <f aca="true" t="shared" si="19" ref="S50:S59">IF(OR(M50=0,F50=0),"  - ",M50/F50*100)</f>
        <v>  - </v>
      </c>
      <c r="T50" s="53">
        <f t="shared" si="16"/>
        <v>256</v>
      </c>
      <c r="U50" s="57">
        <f t="shared" si="17"/>
        <v>32.44613434727503</v>
      </c>
      <c r="V50" s="58">
        <f t="shared" si="18"/>
        <v>78.2874617737003</v>
      </c>
      <c r="W50" s="49"/>
      <c r="X50" s="49"/>
      <c r="Y50" s="60"/>
    </row>
    <row r="51" spans="1:25" s="50" customFormat="1" ht="18.75" customHeight="1">
      <c r="A51" s="61" t="s">
        <v>44</v>
      </c>
      <c r="B51" s="52">
        <f>'[4]機關明細'!BC55</f>
        <v>151</v>
      </c>
      <c r="C51" s="52">
        <f>'[4]機關明細'!BD55</f>
        <v>5</v>
      </c>
      <c r="D51" s="53">
        <f t="shared" si="13"/>
        <v>156</v>
      </c>
      <c r="E51" s="52">
        <f>'[4]機關明細'!BE55</f>
        <v>48</v>
      </c>
      <c r="F51" s="52">
        <f>'[4]機關明細'!BF55</f>
        <v>1</v>
      </c>
      <c r="G51" s="53">
        <f t="shared" si="10"/>
        <v>49</v>
      </c>
      <c r="H51" s="52">
        <f>'[4]機關明細'!BG55</f>
        <v>41</v>
      </c>
      <c r="I51" s="52">
        <f>'[4]機關明細'!BI55</f>
        <v>40</v>
      </c>
      <c r="J51" s="52">
        <f>'[4]機關明細'!BJ55</f>
        <v>0</v>
      </c>
      <c r="K51" s="54">
        <f t="shared" si="11"/>
        <v>27.1523178807947</v>
      </c>
      <c r="L51" s="55">
        <f t="shared" si="12"/>
        <v>85.41666666666666</v>
      </c>
      <c r="M51" s="52">
        <f>'[4]機關明細'!BH55</f>
        <v>0</v>
      </c>
      <c r="N51" s="52">
        <f>'[4]機關明細'!BK55</f>
        <v>0</v>
      </c>
      <c r="O51" s="52">
        <f>'[4]機關明細'!BL55</f>
        <v>0</v>
      </c>
      <c r="P51" s="52">
        <f>'[4]機關明細'!BM55</f>
        <v>0</v>
      </c>
      <c r="Q51" s="52">
        <f>'[4]機關明細'!BN55</f>
        <v>0</v>
      </c>
      <c r="R51" s="56" t="str">
        <f aca="true" t="shared" si="20" ref="R51:R59">IF(OR(M51=0,C51=0),"  - ",M51/C51*100)</f>
        <v>  - </v>
      </c>
      <c r="S51" s="56" t="str">
        <f t="shared" si="19"/>
        <v>  - </v>
      </c>
      <c r="T51" s="53">
        <f t="shared" si="16"/>
        <v>41</v>
      </c>
      <c r="U51" s="57">
        <f t="shared" si="17"/>
        <v>26.282051282051285</v>
      </c>
      <c r="V51" s="58">
        <f t="shared" si="18"/>
        <v>83.6734693877551</v>
      </c>
      <c r="W51" s="49"/>
      <c r="X51" s="49"/>
      <c r="Y51" s="49"/>
    </row>
    <row r="52" spans="1:25" s="50" customFormat="1" ht="18.75" customHeight="1">
      <c r="A52" s="61" t="s">
        <v>45</v>
      </c>
      <c r="B52" s="52">
        <f>'[4]機關明細'!BC56</f>
        <v>98119</v>
      </c>
      <c r="C52" s="52">
        <f>'[4]機關明細'!BD56</f>
        <v>41900</v>
      </c>
      <c r="D52" s="53">
        <f t="shared" si="13"/>
        <v>140019</v>
      </c>
      <c r="E52" s="52">
        <f>'[4]機關明細'!BE56</f>
        <v>32909</v>
      </c>
      <c r="F52" s="52">
        <f>'[4]機關明細'!BF56</f>
        <v>9551</v>
      </c>
      <c r="G52" s="53">
        <f t="shared" si="10"/>
        <v>42460</v>
      </c>
      <c r="H52" s="52">
        <f>'[4]機關明細'!BG56</f>
        <v>32791</v>
      </c>
      <c r="I52" s="52">
        <f>'[4]機關明細'!BI56</f>
        <v>32791</v>
      </c>
      <c r="J52" s="52">
        <f>'[4]機關明細'!BJ56</f>
        <v>0</v>
      </c>
      <c r="K52" s="54">
        <f t="shared" si="11"/>
        <v>33.41962311071251</v>
      </c>
      <c r="L52" s="55">
        <f t="shared" si="12"/>
        <v>99.64143547357865</v>
      </c>
      <c r="M52" s="52">
        <f>'[4]機關明細'!BH56</f>
        <v>9548</v>
      </c>
      <c r="N52" s="52">
        <f>'[4]機關明細'!BK56</f>
        <v>9548</v>
      </c>
      <c r="O52" s="52">
        <f>'[4]機關明細'!BL56</f>
        <v>0</v>
      </c>
      <c r="P52" s="52">
        <f>'[4]機關明細'!BM56</f>
        <v>0</v>
      </c>
      <c r="Q52" s="52">
        <f>'[4]機關明細'!BN56</f>
        <v>0</v>
      </c>
      <c r="R52" s="56">
        <f t="shared" si="20"/>
        <v>22.787589498806682</v>
      </c>
      <c r="S52" s="56">
        <f t="shared" si="19"/>
        <v>99.96858967647367</v>
      </c>
      <c r="T52" s="53">
        <f t="shared" si="16"/>
        <v>42339</v>
      </c>
      <c r="U52" s="57">
        <f t="shared" si="17"/>
        <v>30.238039123261846</v>
      </c>
      <c r="V52" s="58">
        <f t="shared" si="18"/>
        <v>99.71502590673576</v>
      </c>
      <c r="W52" s="49"/>
      <c r="X52" s="49"/>
      <c r="Y52" s="49"/>
    </row>
    <row r="53" spans="1:25" s="50" customFormat="1" ht="18.75" customHeight="1">
      <c r="A53" s="61" t="s">
        <v>46</v>
      </c>
      <c r="B53" s="52">
        <f>'[4]機關明細'!BC57</f>
        <v>1412</v>
      </c>
      <c r="C53" s="52">
        <f>'[4]機關明細'!BD57</f>
        <v>873</v>
      </c>
      <c r="D53" s="53">
        <f t="shared" si="13"/>
        <v>2285</v>
      </c>
      <c r="E53" s="52">
        <f>'[4]機關明細'!BE57</f>
        <v>344</v>
      </c>
      <c r="F53" s="52">
        <f>'[4]機關明細'!BF57</f>
        <v>98</v>
      </c>
      <c r="G53" s="53">
        <f t="shared" si="10"/>
        <v>442</v>
      </c>
      <c r="H53" s="52">
        <f>'[4]機關明細'!BG57</f>
        <v>339</v>
      </c>
      <c r="I53" s="52">
        <f>'[4]機關明細'!BI57</f>
        <v>339</v>
      </c>
      <c r="J53" s="52">
        <f>'[4]機關明細'!BJ57</f>
        <v>0</v>
      </c>
      <c r="K53" s="54">
        <f t="shared" si="11"/>
        <v>24.008498583569406</v>
      </c>
      <c r="L53" s="55">
        <f t="shared" si="12"/>
        <v>98.54651162790698</v>
      </c>
      <c r="M53" s="52">
        <f>'[4]機關明細'!BH57</f>
        <v>97</v>
      </c>
      <c r="N53" s="52">
        <f>'[4]機關明細'!BK57</f>
        <v>97</v>
      </c>
      <c r="O53" s="52">
        <f>'[4]機關明細'!BL57</f>
        <v>0</v>
      </c>
      <c r="P53" s="52">
        <f>'[4]機關明細'!BM57</f>
        <v>0</v>
      </c>
      <c r="Q53" s="52">
        <f>'[4]機關明細'!BN57</f>
        <v>0</v>
      </c>
      <c r="R53" s="56">
        <f t="shared" si="20"/>
        <v>11.11111111111111</v>
      </c>
      <c r="S53" s="56">
        <f t="shared" si="19"/>
        <v>98.9795918367347</v>
      </c>
      <c r="T53" s="53">
        <f t="shared" si="16"/>
        <v>436</v>
      </c>
      <c r="U53" s="57">
        <f t="shared" si="17"/>
        <v>19.080962800875273</v>
      </c>
      <c r="V53" s="58">
        <f t="shared" si="18"/>
        <v>98.64253393665159</v>
      </c>
      <c r="W53" s="49"/>
      <c r="X53" s="49"/>
      <c r="Y53" s="60"/>
    </row>
    <row r="54" spans="1:25" s="50" customFormat="1" ht="18.75" customHeight="1">
      <c r="A54" s="61" t="s">
        <v>47</v>
      </c>
      <c r="B54" s="52">
        <f>'[4]機關明細'!BC58</f>
        <v>0</v>
      </c>
      <c r="C54" s="52">
        <f>'[4]機關明細'!BD58</f>
        <v>910</v>
      </c>
      <c r="D54" s="53">
        <f t="shared" si="13"/>
        <v>910</v>
      </c>
      <c r="E54" s="52">
        <f>'[4]機關明細'!BE58</f>
        <v>0</v>
      </c>
      <c r="F54" s="52">
        <f>'[4]機關明細'!BF58</f>
        <v>228</v>
      </c>
      <c r="G54" s="53">
        <f t="shared" si="10"/>
        <v>228</v>
      </c>
      <c r="H54" s="52">
        <f>'[4]機關明細'!BG58</f>
        <v>0</v>
      </c>
      <c r="I54" s="52">
        <f>'[4]機關明細'!BI58</f>
        <v>0</v>
      </c>
      <c r="J54" s="52">
        <f>'[4]機關明細'!BJ58</f>
        <v>0</v>
      </c>
      <c r="K54" s="54">
        <f t="shared" si="11"/>
        <v>0</v>
      </c>
      <c r="L54" s="55">
        <f t="shared" si="12"/>
        <v>0</v>
      </c>
      <c r="M54" s="52">
        <f>'[4]機關明細'!BH58</f>
        <v>228</v>
      </c>
      <c r="N54" s="52">
        <f>'[4]機關明細'!BK58</f>
        <v>228</v>
      </c>
      <c r="O54" s="52">
        <f>'[4]機關明細'!BL58</f>
        <v>0</v>
      </c>
      <c r="P54" s="52">
        <f>'[4]機關明細'!BM58</f>
        <v>0</v>
      </c>
      <c r="Q54" s="52">
        <f>'[4]機關明細'!BN58</f>
        <v>0</v>
      </c>
      <c r="R54" s="56">
        <f t="shared" si="20"/>
        <v>25.054945054945055</v>
      </c>
      <c r="S54" s="56">
        <f t="shared" si="19"/>
        <v>100</v>
      </c>
      <c r="T54" s="53">
        <f t="shared" si="16"/>
        <v>228</v>
      </c>
      <c r="U54" s="57">
        <f t="shared" si="17"/>
        <v>25.054945054945055</v>
      </c>
      <c r="V54" s="58">
        <f t="shared" si="18"/>
        <v>100</v>
      </c>
      <c r="W54" s="49"/>
      <c r="X54" s="49"/>
      <c r="Y54" s="49"/>
    </row>
    <row r="55" spans="1:25" s="50" customFormat="1" ht="18.75" customHeight="1">
      <c r="A55" s="61" t="s">
        <v>48</v>
      </c>
      <c r="B55" s="52">
        <f>'[4]機關明細'!BC59</f>
        <v>6000</v>
      </c>
      <c r="C55" s="52">
        <f>'[4]機關明細'!BD59</f>
        <v>0</v>
      </c>
      <c r="D55" s="53">
        <f t="shared" si="13"/>
        <v>6000</v>
      </c>
      <c r="E55" s="52">
        <f>'[4]機關明細'!BE59</f>
        <v>2964</v>
      </c>
      <c r="F55" s="52">
        <f>'[4]機關明細'!BF59</f>
        <v>0</v>
      </c>
      <c r="G55" s="53">
        <f t="shared" si="10"/>
        <v>2964</v>
      </c>
      <c r="H55" s="52">
        <f>'[4]機關明細'!BG59</f>
        <v>2781</v>
      </c>
      <c r="I55" s="52">
        <f>'[4]機關明細'!BI59</f>
        <v>2781</v>
      </c>
      <c r="J55" s="52">
        <f>'[4]機關明細'!BJ59</f>
        <v>0</v>
      </c>
      <c r="K55" s="54">
        <f t="shared" si="11"/>
        <v>46.35</v>
      </c>
      <c r="L55" s="55">
        <f t="shared" si="12"/>
        <v>93.82591093117408</v>
      </c>
      <c r="M55" s="52">
        <f>'[4]機關明細'!BH59</f>
        <v>0</v>
      </c>
      <c r="N55" s="52">
        <f>'[4]機關明細'!BK59</f>
        <v>0</v>
      </c>
      <c r="O55" s="52">
        <f>'[4]機關明細'!BL59</f>
        <v>0</v>
      </c>
      <c r="P55" s="52">
        <f>'[4]機關明細'!BM59</f>
        <v>0</v>
      </c>
      <c r="Q55" s="52">
        <f>'[4]機關明細'!BN59</f>
        <v>0</v>
      </c>
      <c r="R55" s="56" t="str">
        <f t="shared" si="20"/>
        <v>  - </v>
      </c>
      <c r="S55" s="56" t="str">
        <f t="shared" si="19"/>
        <v>  - </v>
      </c>
      <c r="T55" s="53">
        <f t="shared" si="16"/>
        <v>2781</v>
      </c>
      <c r="U55" s="57">
        <f t="shared" si="17"/>
        <v>46.35</v>
      </c>
      <c r="V55" s="58">
        <f t="shared" si="18"/>
        <v>93.82591093117408</v>
      </c>
      <c r="W55" s="49"/>
      <c r="X55" s="49"/>
      <c r="Y55" s="49"/>
    </row>
    <row r="56" spans="1:25" s="50" customFormat="1" ht="18.75" customHeight="1">
      <c r="A56" s="51" t="s">
        <v>81</v>
      </c>
      <c r="B56" s="52">
        <f>'[4]機關明細'!BC61</f>
        <v>16705</v>
      </c>
      <c r="C56" s="52">
        <f>'[4]機關明細'!BD61</f>
        <v>0</v>
      </c>
      <c r="D56" s="53">
        <f t="shared" si="13"/>
        <v>16705</v>
      </c>
      <c r="E56" s="52">
        <f>'[4]機關明細'!BE61</f>
        <v>5391</v>
      </c>
      <c r="F56" s="52">
        <f>'[4]機關明細'!BF61</f>
        <v>0</v>
      </c>
      <c r="G56" s="53">
        <f t="shared" si="10"/>
        <v>5391</v>
      </c>
      <c r="H56" s="52">
        <f>'[4]機關明細'!BG61</f>
        <v>5069</v>
      </c>
      <c r="I56" s="52">
        <f>'[4]機關明細'!BI61</f>
        <v>5069</v>
      </c>
      <c r="J56" s="52">
        <f>'[4]機關明細'!BJ61</f>
        <v>0</v>
      </c>
      <c r="K56" s="54">
        <f t="shared" si="11"/>
        <v>30.344208320862016</v>
      </c>
      <c r="L56" s="55">
        <f t="shared" si="12"/>
        <v>94.02708217399369</v>
      </c>
      <c r="M56" s="52">
        <f>'[4]機關明細'!BH61</f>
        <v>0</v>
      </c>
      <c r="N56" s="52">
        <f>'[4]機關明細'!BK61</f>
        <v>0</v>
      </c>
      <c r="O56" s="52">
        <f>'[4]機關明細'!BL61</f>
        <v>0</v>
      </c>
      <c r="P56" s="52">
        <f>'[4]機關明細'!BM61</f>
        <v>0</v>
      </c>
      <c r="Q56" s="52">
        <f>'[4]機關明細'!BN61</f>
        <v>0</v>
      </c>
      <c r="R56" s="56" t="str">
        <f t="shared" si="20"/>
        <v>  - </v>
      </c>
      <c r="S56" s="56" t="str">
        <f t="shared" si="19"/>
        <v>  - </v>
      </c>
      <c r="T56" s="53">
        <f t="shared" si="16"/>
        <v>5069</v>
      </c>
      <c r="U56" s="57">
        <f t="shared" si="17"/>
        <v>30.344208320862016</v>
      </c>
      <c r="V56" s="58">
        <f t="shared" si="18"/>
        <v>94.02708217399369</v>
      </c>
      <c r="W56" s="49"/>
      <c r="X56" s="49"/>
      <c r="Y56" s="49"/>
    </row>
    <row r="57" spans="1:25" s="50" customFormat="1" ht="18.75" customHeight="1">
      <c r="A57" s="51" t="s">
        <v>82</v>
      </c>
      <c r="B57" s="52">
        <f>'[4]機關明細'!BC67</f>
        <v>500</v>
      </c>
      <c r="C57" s="52">
        <f>'[4]機關明細'!BD67</f>
        <v>1500</v>
      </c>
      <c r="D57" s="53">
        <f t="shared" si="13"/>
        <v>2000</v>
      </c>
      <c r="E57" s="52">
        <f>'[4]機關明細'!BE67</f>
        <v>0</v>
      </c>
      <c r="F57" s="52">
        <f>'[4]機關明細'!BF67</f>
        <v>0</v>
      </c>
      <c r="G57" s="53">
        <f t="shared" si="10"/>
        <v>0</v>
      </c>
      <c r="H57" s="52">
        <f>'[4]機關明細'!BG67</f>
        <v>0</v>
      </c>
      <c r="I57" s="52">
        <f>'[4]機關明細'!BI67</f>
        <v>0</v>
      </c>
      <c r="J57" s="52">
        <f>'[4]機關明細'!BJ67</f>
        <v>0</v>
      </c>
      <c r="K57" s="54">
        <f t="shared" si="11"/>
        <v>0</v>
      </c>
      <c r="L57" s="55">
        <f t="shared" si="12"/>
        <v>0</v>
      </c>
      <c r="M57" s="52">
        <f>'[4]機關明細'!BH67</f>
        <v>0</v>
      </c>
      <c r="N57" s="52">
        <f>'[4]機關明細'!BK67</f>
        <v>0</v>
      </c>
      <c r="O57" s="52">
        <f>'[4]機關明細'!BL67</f>
        <v>0</v>
      </c>
      <c r="P57" s="52">
        <f>'[4]機關明細'!BM67</f>
        <v>0</v>
      </c>
      <c r="Q57" s="52">
        <f>'[4]機關明細'!BN67</f>
        <v>0</v>
      </c>
      <c r="R57" s="56" t="str">
        <f t="shared" si="20"/>
        <v>  - </v>
      </c>
      <c r="S57" s="56" t="str">
        <f t="shared" si="19"/>
        <v>  - </v>
      </c>
      <c r="T57" s="53">
        <f t="shared" si="16"/>
        <v>0</v>
      </c>
      <c r="U57" s="57">
        <f t="shared" si="17"/>
        <v>0</v>
      </c>
      <c r="V57" s="58">
        <f t="shared" si="18"/>
        <v>0</v>
      </c>
      <c r="W57" s="62"/>
      <c r="X57" s="49"/>
      <c r="Y57" s="62"/>
    </row>
    <row r="58" spans="1:25" s="50" customFormat="1" ht="18.75" customHeight="1">
      <c r="A58" s="51" t="s">
        <v>83</v>
      </c>
      <c r="B58" s="52">
        <f>'[4]機關明細'!BC68</f>
        <v>4139</v>
      </c>
      <c r="C58" s="52">
        <f>'[4]機關明細'!BD68</f>
        <v>2420</v>
      </c>
      <c r="D58" s="53">
        <f t="shared" si="13"/>
        <v>6559</v>
      </c>
      <c r="E58" s="52">
        <f>'[4]機關明細'!BE68</f>
        <v>0</v>
      </c>
      <c r="F58" s="52">
        <f>'[4]機關明細'!BF68</f>
        <v>0</v>
      </c>
      <c r="G58" s="53">
        <f t="shared" si="10"/>
        <v>0</v>
      </c>
      <c r="H58" s="52">
        <f>'[4]機關明細'!BG68</f>
        <v>0</v>
      </c>
      <c r="I58" s="52">
        <f>'[4]機關明細'!BI68</f>
        <v>0</v>
      </c>
      <c r="J58" s="52">
        <f>'[4]機關明細'!BJ68</f>
        <v>0</v>
      </c>
      <c r="K58" s="54">
        <f t="shared" si="11"/>
        <v>0</v>
      </c>
      <c r="L58" s="55">
        <f t="shared" si="12"/>
        <v>0</v>
      </c>
      <c r="M58" s="52">
        <f>'[4]機關明細'!BH68</f>
        <v>0</v>
      </c>
      <c r="N58" s="52">
        <f>'[4]機關明細'!BK68</f>
        <v>0</v>
      </c>
      <c r="O58" s="52">
        <f>'[4]機關明細'!BL68</f>
        <v>0</v>
      </c>
      <c r="P58" s="52">
        <f>'[4]機關明細'!BM68</f>
        <v>0</v>
      </c>
      <c r="Q58" s="52">
        <f>'[4]機關明細'!BN68</f>
        <v>0</v>
      </c>
      <c r="R58" s="56" t="str">
        <f t="shared" si="20"/>
        <v>  - </v>
      </c>
      <c r="S58" s="56" t="str">
        <f t="shared" si="19"/>
        <v>  - </v>
      </c>
      <c r="T58" s="53">
        <f t="shared" si="16"/>
        <v>0</v>
      </c>
      <c r="U58" s="57">
        <f t="shared" si="17"/>
        <v>0</v>
      </c>
      <c r="V58" s="58">
        <f t="shared" si="18"/>
        <v>0</v>
      </c>
      <c r="W58" s="62"/>
      <c r="X58" s="49"/>
      <c r="Y58" s="62"/>
    </row>
    <row r="59" spans="1:25" s="50" customFormat="1" ht="18.75" customHeight="1">
      <c r="A59" s="41" t="s">
        <v>84</v>
      </c>
      <c r="B59" s="43">
        <f>SUM(B60:B65)</f>
        <v>30132</v>
      </c>
      <c r="C59" s="43">
        <f>SUM(C60:C65)</f>
        <v>4377</v>
      </c>
      <c r="D59" s="43">
        <f>C59+B59</f>
        <v>34509</v>
      </c>
      <c r="E59" s="43">
        <f>SUM(E60:E65)</f>
        <v>9853</v>
      </c>
      <c r="F59" s="43">
        <f>SUM(F60:F65)</f>
        <v>855</v>
      </c>
      <c r="G59" s="43">
        <f t="shared" si="10"/>
        <v>10708</v>
      </c>
      <c r="H59" s="43">
        <f>SUM(H60:H65)</f>
        <v>8707</v>
      </c>
      <c r="I59" s="43">
        <f>SUM(I60:I65)</f>
        <v>8364</v>
      </c>
      <c r="J59" s="43">
        <f>SUM(J60:J65)</f>
        <v>342</v>
      </c>
      <c r="K59" s="79">
        <f t="shared" si="11"/>
        <v>28.896190096906942</v>
      </c>
      <c r="L59" s="45">
        <f t="shared" si="12"/>
        <v>88.36902466253933</v>
      </c>
      <c r="M59" s="43">
        <f>SUM(M60:M65)</f>
        <v>172</v>
      </c>
      <c r="N59" s="43">
        <f>SUM(N60:N65)</f>
        <v>139</v>
      </c>
      <c r="O59" s="43">
        <f>SUM(O60:O65)</f>
        <v>31</v>
      </c>
      <c r="P59" s="43">
        <f>SUM(P60:P65)</f>
        <v>2</v>
      </c>
      <c r="Q59" s="43">
        <f>SUM(Q60:Q65)</f>
        <v>0</v>
      </c>
      <c r="R59" s="46">
        <f t="shared" si="20"/>
        <v>3.9296321681517017</v>
      </c>
      <c r="S59" s="46">
        <f t="shared" si="19"/>
        <v>20.116959064327485</v>
      </c>
      <c r="T59" s="80">
        <f t="shared" si="16"/>
        <v>8879</v>
      </c>
      <c r="U59" s="47">
        <f t="shared" si="17"/>
        <v>25.729519835405256</v>
      </c>
      <c r="V59" s="48">
        <f t="shared" si="18"/>
        <v>82.91931266342921</v>
      </c>
      <c r="W59" s="49"/>
      <c r="X59" s="49"/>
      <c r="Y59" s="49"/>
    </row>
    <row r="60" spans="1:25" s="50" customFormat="1" ht="18.75" customHeight="1">
      <c r="A60" s="81" t="s">
        <v>85</v>
      </c>
      <c r="B60" s="82">
        <f>'[4]機關明細'!BC4</f>
        <v>24</v>
      </c>
      <c r="C60" s="82">
        <f>'[4]機關明細'!BD4</f>
        <v>9</v>
      </c>
      <c r="D60" s="83">
        <f aca="true" t="shared" si="21" ref="D60:D65">B60+C60</f>
        <v>33</v>
      </c>
      <c r="E60" s="82">
        <f>'[4]機關明細'!BE4</f>
        <v>6</v>
      </c>
      <c r="F60" s="82">
        <f>'[4]機關明細'!BF4</f>
        <v>0</v>
      </c>
      <c r="G60" s="83">
        <f t="shared" si="10"/>
        <v>6</v>
      </c>
      <c r="H60" s="82">
        <f>'[4]機關明細'!BG4</f>
        <v>6</v>
      </c>
      <c r="I60" s="82">
        <f>'[4]機關明細'!BI4</f>
        <v>5</v>
      </c>
      <c r="J60" s="82">
        <f>'[4]機關明細'!BJ4</f>
        <v>0</v>
      </c>
      <c r="K60" s="54">
        <f t="shared" si="11"/>
        <v>25</v>
      </c>
      <c r="L60" s="55">
        <f t="shared" si="12"/>
        <v>100</v>
      </c>
      <c r="M60" s="82">
        <f>'[4]機關明細'!BH4</f>
        <v>0</v>
      </c>
      <c r="N60" s="82">
        <f>'[4]機關明細'!BK4</f>
        <v>0</v>
      </c>
      <c r="O60" s="82">
        <f>'[4]機關明細'!BL4</f>
        <v>0</v>
      </c>
      <c r="P60" s="82">
        <f>'[4]機關明細'!BM4</f>
        <v>0</v>
      </c>
      <c r="Q60" s="82">
        <f>'[4]機關明細'!BN4</f>
        <v>0</v>
      </c>
      <c r="R60" s="66" t="str">
        <f aca="true" t="shared" si="22" ref="R60:R66">IF(OR(M60=0,C60=0),"  -",M60/C60*100)</f>
        <v>  -</v>
      </c>
      <c r="S60" s="66" t="str">
        <f aca="true" t="shared" si="23" ref="S60:S66">IF(OR(M60=0,F60=0)," - ",M60/F60*100)</f>
        <v> - </v>
      </c>
      <c r="T60" s="53">
        <f t="shared" si="16"/>
        <v>6</v>
      </c>
      <c r="U60" s="57">
        <f t="shared" si="17"/>
        <v>18.181818181818183</v>
      </c>
      <c r="V60" s="58">
        <f t="shared" si="18"/>
        <v>100</v>
      </c>
      <c r="W60" s="49"/>
      <c r="X60" s="49"/>
      <c r="Y60" s="49"/>
    </row>
    <row r="61" spans="1:25" s="50" customFormat="1" ht="18.75" customHeight="1">
      <c r="A61" s="51" t="s">
        <v>86</v>
      </c>
      <c r="B61" s="52">
        <f>'[4]機關明細'!BC5</f>
        <v>7449</v>
      </c>
      <c r="C61" s="52">
        <f>'[4]機關明細'!BD5</f>
        <v>2330</v>
      </c>
      <c r="D61" s="53">
        <f t="shared" si="21"/>
        <v>9779</v>
      </c>
      <c r="E61" s="52">
        <f>'[4]機關明細'!BE5</f>
        <v>2194</v>
      </c>
      <c r="F61" s="52">
        <f>'[4]機關明細'!BF5</f>
        <v>314</v>
      </c>
      <c r="G61" s="53">
        <f t="shared" si="10"/>
        <v>2508</v>
      </c>
      <c r="H61" s="52">
        <f>'[4]機關明細'!BG5</f>
        <v>1963</v>
      </c>
      <c r="I61" s="52">
        <f>'[4]機關明細'!BI5</f>
        <v>1904</v>
      </c>
      <c r="J61" s="52">
        <f>'[4]機關明細'!BJ5</f>
        <v>59</v>
      </c>
      <c r="K61" s="54">
        <f t="shared" si="11"/>
        <v>26.352530541012214</v>
      </c>
      <c r="L61" s="55">
        <f t="shared" si="12"/>
        <v>89.47128532360985</v>
      </c>
      <c r="M61" s="52">
        <f>'[4]機關明細'!BH5</f>
        <v>153</v>
      </c>
      <c r="N61" s="52">
        <f>'[4]機關明細'!BK5</f>
        <v>121</v>
      </c>
      <c r="O61" s="52">
        <f>'[4]機關明細'!BL5</f>
        <v>31</v>
      </c>
      <c r="P61" s="52">
        <f>'[4]機關明細'!BM5</f>
        <v>1</v>
      </c>
      <c r="Q61" s="52">
        <f>'[4]機關明細'!BN5</f>
        <v>0</v>
      </c>
      <c r="R61" s="56">
        <f t="shared" si="22"/>
        <v>6.566523605150215</v>
      </c>
      <c r="S61" s="56">
        <f t="shared" si="23"/>
        <v>48.72611464968153</v>
      </c>
      <c r="T61" s="53">
        <f t="shared" si="16"/>
        <v>2116</v>
      </c>
      <c r="U61" s="57">
        <f t="shared" si="17"/>
        <v>21.63820431536967</v>
      </c>
      <c r="V61" s="58">
        <f t="shared" si="18"/>
        <v>84.37001594896331</v>
      </c>
      <c r="W61" s="49"/>
      <c r="X61" s="49"/>
      <c r="Y61" s="49"/>
    </row>
    <row r="62" spans="1:25" s="50" customFormat="1" ht="18.75" customHeight="1">
      <c r="A62" s="51" t="s">
        <v>87</v>
      </c>
      <c r="B62" s="52">
        <f>'[4]機關明細'!BC29</f>
        <v>3890</v>
      </c>
      <c r="C62" s="52">
        <f>'[4]機關明細'!BD29</f>
        <v>323</v>
      </c>
      <c r="D62" s="53">
        <f t="shared" si="21"/>
        <v>4213</v>
      </c>
      <c r="E62" s="52">
        <f>'[4]機關明細'!BE29</f>
        <v>1257</v>
      </c>
      <c r="F62" s="52">
        <f>'[4]機關明細'!BF29</f>
        <v>11</v>
      </c>
      <c r="G62" s="53">
        <f t="shared" si="10"/>
        <v>1268</v>
      </c>
      <c r="H62" s="52">
        <f>'[4]機關明細'!BG29</f>
        <v>1175</v>
      </c>
      <c r="I62" s="52">
        <f>'[4]機關明細'!BI29</f>
        <v>1115</v>
      </c>
      <c r="J62" s="52">
        <f>'[4]機關明細'!BJ29</f>
        <v>60</v>
      </c>
      <c r="K62" s="54">
        <f t="shared" si="11"/>
        <v>30.205655526992288</v>
      </c>
      <c r="L62" s="55">
        <f t="shared" si="12"/>
        <v>93.47653142402545</v>
      </c>
      <c r="M62" s="52">
        <f>'[4]機關明細'!BH29</f>
        <v>7</v>
      </c>
      <c r="N62" s="52">
        <f>'[4]機關明細'!BK29</f>
        <v>6</v>
      </c>
      <c r="O62" s="52">
        <f>'[4]機關明細'!BL29</f>
        <v>0</v>
      </c>
      <c r="P62" s="52">
        <f>'[4]機關明細'!BM29</f>
        <v>1</v>
      </c>
      <c r="Q62" s="52">
        <f>'[4]機關明細'!BN29</f>
        <v>0</v>
      </c>
      <c r="R62" s="56">
        <f t="shared" si="22"/>
        <v>2.1671826625387</v>
      </c>
      <c r="S62" s="56">
        <f t="shared" si="23"/>
        <v>63.63636363636363</v>
      </c>
      <c r="T62" s="53">
        <f t="shared" si="16"/>
        <v>1182</v>
      </c>
      <c r="U62" s="57">
        <f t="shared" si="17"/>
        <v>28.05601708995965</v>
      </c>
      <c r="V62" s="58">
        <f t="shared" si="18"/>
        <v>93.21766561514195</v>
      </c>
      <c r="W62" s="49"/>
      <c r="X62" s="49"/>
      <c r="Y62" s="60"/>
    </row>
    <row r="63" spans="1:25" s="50" customFormat="1" ht="18.75" customHeight="1">
      <c r="A63" s="51" t="s">
        <v>88</v>
      </c>
      <c r="B63" s="52">
        <f>'[4]機關明細'!BC30</f>
        <v>14673</v>
      </c>
      <c r="C63" s="52">
        <f>'[4]機關明細'!BD30</f>
        <v>1543</v>
      </c>
      <c r="D63" s="53">
        <f t="shared" si="21"/>
        <v>16216</v>
      </c>
      <c r="E63" s="52">
        <f>'[4]機關明細'!BE30</f>
        <v>4964</v>
      </c>
      <c r="F63" s="52">
        <f>'[4]機關明細'!BF30</f>
        <v>516</v>
      </c>
      <c r="G63" s="53">
        <f t="shared" si="10"/>
        <v>5480</v>
      </c>
      <c r="H63" s="52">
        <f>'[4]機關明細'!BG30</f>
        <v>4276</v>
      </c>
      <c r="I63" s="52">
        <f>'[4]機關明細'!BI30</f>
        <v>4137</v>
      </c>
      <c r="J63" s="52">
        <f>'[4]機關明細'!BJ30</f>
        <v>139</v>
      </c>
      <c r="K63" s="54">
        <f t="shared" si="11"/>
        <v>29.14196142574797</v>
      </c>
      <c r="L63" s="55">
        <f t="shared" si="12"/>
        <v>86.14020950846091</v>
      </c>
      <c r="M63" s="52">
        <f>'[4]機關明細'!BH30</f>
        <v>7</v>
      </c>
      <c r="N63" s="52">
        <f>'[4]機關明細'!BK30</f>
        <v>7</v>
      </c>
      <c r="O63" s="52">
        <f>'[4]機關明細'!BL30</f>
        <v>0</v>
      </c>
      <c r="P63" s="52">
        <f>'[4]機關明細'!BM30</f>
        <v>0</v>
      </c>
      <c r="Q63" s="52">
        <f>'[4]機關明細'!BN30</f>
        <v>0</v>
      </c>
      <c r="R63" s="56">
        <f t="shared" si="22"/>
        <v>0.45366169799092676</v>
      </c>
      <c r="S63" s="56">
        <f t="shared" si="23"/>
        <v>1.3565891472868217</v>
      </c>
      <c r="T63" s="53">
        <f t="shared" si="16"/>
        <v>4283</v>
      </c>
      <c r="U63" s="57">
        <f t="shared" si="17"/>
        <v>26.41218549580661</v>
      </c>
      <c r="V63" s="58">
        <f t="shared" si="18"/>
        <v>78.15693430656935</v>
      </c>
      <c r="W63" s="49"/>
      <c r="X63" s="49"/>
      <c r="Y63" s="60"/>
    </row>
    <row r="64" spans="1:25" s="50" customFormat="1" ht="18.75" customHeight="1">
      <c r="A64" s="51" t="s">
        <v>89</v>
      </c>
      <c r="B64" s="52">
        <f>'[4]機關明細'!BC31</f>
        <v>2215</v>
      </c>
      <c r="C64" s="52">
        <f>'[4]機關明細'!BD31</f>
        <v>72</v>
      </c>
      <c r="D64" s="53">
        <f t="shared" si="21"/>
        <v>2287</v>
      </c>
      <c r="E64" s="52">
        <f>'[4]機關明細'!BE31</f>
        <v>697</v>
      </c>
      <c r="F64" s="52">
        <f>'[4]機關明細'!BF31</f>
        <v>9</v>
      </c>
      <c r="G64" s="53">
        <f t="shared" si="10"/>
        <v>706</v>
      </c>
      <c r="H64" s="52">
        <f>'[4]機關明細'!BG31</f>
        <v>590</v>
      </c>
      <c r="I64" s="52">
        <f>'[4]機關明細'!BI31</f>
        <v>510</v>
      </c>
      <c r="J64" s="52">
        <f>'[4]機關明細'!BJ31</f>
        <v>80</v>
      </c>
      <c r="K64" s="54">
        <f t="shared" si="11"/>
        <v>26.63656884875846</v>
      </c>
      <c r="L64" s="55">
        <f t="shared" si="12"/>
        <v>84.64849354375896</v>
      </c>
      <c r="M64" s="52">
        <f>'[4]機關明細'!BH31</f>
        <v>2</v>
      </c>
      <c r="N64" s="52">
        <f>'[4]機關明細'!BK31</f>
        <v>2</v>
      </c>
      <c r="O64" s="52">
        <f>'[4]機關明細'!BL31</f>
        <v>0</v>
      </c>
      <c r="P64" s="52">
        <f>'[4]機關明細'!BM31</f>
        <v>0</v>
      </c>
      <c r="Q64" s="52">
        <f>'[4]機關明細'!BN31</f>
        <v>0</v>
      </c>
      <c r="R64" s="56">
        <f t="shared" si="22"/>
        <v>2.7777777777777777</v>
      </c>
      <c r="S64" s="56">
        <f t="shared" si="23"/>
        <v>22.22222222222222</v>
      </c>
      <c r="T64" s="53">
        <f t="shared" si="16"/>
        <v>592</v>
      </c>
      <c r="U64" s="57">
        <f t="shared" si="17"/>
        <v>25.885439440314823</v>
      </c>
      <c r="V64" s="58">
        <f t="shared" si="18"/>
        <v>83.85269121813032</v>
      </c>
      <c r="W64" s="49"/>
      <c r="X64" s="49"/>
      <c r="Y64" s="49"/>
    </row>
    <row r="65" spans="1:25" s="50" customFormat="1" ht="18.75" customHeight="1">
      <c r="A65" s="51" t="s">
        <v>90</v>
      </c>
      <c r="B65" s="52">
        <f>'[4]機關明細'!BC32</f>
        <v>1881</v>
      </c>
      <c r="C65" s="52">
        <f>'[4]機關明細'!BD32</f>
        <v>100</v>
      </c>
      <c r="D65" s="53">
        <f t="shared" si="21"/>
        <v>1981</v>
      </c>
      <c r="E65" s="52">
        <f>'[4]機關明細'!BE32</f>
        <v>735</v>
      </c>
      <c r="F65" s="52">
        <f>'[4]機關明細'!BF32</f>
        <v>5</v>
      </c>
      <c r="G65" s="52">
        <f t="shared" si="10"/>
        <v>740</v>
      </c>
      <c r="H65" s="52">
        <f>'[4]機關明細'!BG32</f>
        <v>697</v>
      </c>
      <c r="I65" s="52">
        <f>'[4]機關明細'!BI32</f>
        <v>693</v>
      </c>
      <c r="J65" s="52">
        <f>'[4]機關明細'!BJ32</f>
        <v>4</v>
      </c>
      <c r="K65" s="54">
        <f t="shared" si="11"/>
        <v>37.05475810738969</v>
      </c>
      <c r="L65" s="55">
        <f t="shared" si="12"/>
        <v>94.82993197278911</v>
      </c>
      <c r="M65" s="52">
        <f>'[4]機關明細'!BH32</f>
        <v>3</v>
      </c>
      <c r="N65" s="52">
        <f>'[4]機關明細'!BK32</f>
        <v>3</v>
      </c>
      <c r="O65" s="52">
        <f>'[4]機關明細'!BL32</f>
        <v>0</v>
      </c>
      <c r="P65" s="52">
        <f>'[4]機關明細'!BM32</f>
        <v>0</v>
      </c>
      <c r="Q65" s="52">
        <f>'[4]機關明細'!BN32</f>
        <v>0</v>
      </c>
      <c r="R65" s="56">
        <f t="shared" si="22"/>
        <v>3</v>
      </c>
      <c r="S65" s="56">
        <f t="shared" si="23"/>
        <v>60</v>
      </c>
      <c r="T65" s="53">
        <f t="shared" si="16"/>
        <v>700</v>
      </c>
      <c r="U65" s="57">
        <f t="shared" si="17"/>
        <v>35.3356890459364</v>
      </c>
      <c r="V65" s="58">
        <f t="shared" si="18"/>
        <v>94.5945945945946</v>
      </c>
      <c r="W65" s="49"/>
      <c r="X65" s="49"/>
      <c r="Y65" s="49"/>
    </row>
    <row r="66" spans="1:25" s="92" customFormat="1" ht="18.75" customHeight="1" thickBot="1">
      <c r="A66" s="84" t="s">
        <v>91</v>
      </c>
      <c r="B66" s="85">
        <f>B59+B7</f>
        <v>1268479</v>
      </c>
      <c r="C66" s="85">
        <f>C59+C7</f>
        <v>323075</v>
      </c>
      <c r="D66" s="85">
        <f>D59+D7</f>
        <v>1591554</v>
      </c>
      <c r="E66" s="85">
        <f>E59+E7</f>
        <v>413393</v>
      </c>
      <c r="F66" s="85">
        <f>F59+F7</f>
        <v>46038</v>
      </c>
      <c r="G66" s="85">
        <f t="shared" si="10"/>
        <v>459431</v>
      </c>
      <c r="H66" s="85">
        <f>H59+H7</f>
        <v>374786</v>
      </c>
      <c r="I66" s="85">
        <f>I59+I7</f>
        <v>303900</v>
      </c>
      <c r="J66" s="85">
        <f>J59+J7</f>
        <v>70916</v>
      </c>
      <c r="K66" s="86">
        <f t="shared" si="11"/>
        <v>29.546094180510675</v>
      </c>
      <c r="L66" s="87">
        <f t="shared" si="12"/>
        <v>90.66094491198447</v>
      </c>
      <c r="M66" s="85">
        <f>M59+M7</f>
        <v>39015</v>
      </c>
      <c r="N66" s="85">
        <f>N59+N7</f>
        <v>35387</v>
      </c>
      <c r="O66" s="85">
        <f>O59+O7</f>
        <v>2530</v>
      </c>
      <c r="P66" s="85">
        <f>P59+P7</f>
        <v>1039</v>
      </c>
      <c r="Q66" s="85">
        <f>Q59+Q7</f>
        <v>0</v>
      </c>
      <c r="R66" s="88">
        <f t="shared" si="22"/>
        <v>12.076143310376848</v>
      </c>
      <c r="S66" s="88">
        <f t="shared" si="23"/>
        <v>84.74521047830054</v>
      </c>
      <c r="T66" s="85">
        <f>T59+T7</f>
        <v>413801</v>
      </c>
      <c r="U66" s="89">
        <f t="shared" si="17"/>
        <v>25.999808991715017</v>
      </c>
      <c r="V66" s="90">
        <f t="shared" si="18"/>
        <v>90.0681495153788</v>
      </c>
      <c r="W66" s="91"/>
      <c r="X66" s="49"/>
      <c r="Y66" s="91"/>
    </row>
    <row r="67" spans="1:25" s="103" customFormat="1" ht="18.75" customHeight="1" hidden="1">
      <c r="A67" s="93"/>
      <c r="B67" s="94"/>
      <c r="C67" s="94"/>
      <c r="D67" s="94"/>
      <c r="E67" s="94"/>
      <c r="F67" s="94"/>
      <c r="G67" s="95" t="s">
        <v>92</v>
      </c>
      <c r="H67" s="96">
        <f>SUM(I66:J66)</f>
        <v>374816</v>
      </c>
      <c r="I67" s="94"/>
      <c r="J67" s="94"/>
      <c r="K67" s="94"/>
      <c r="L67" s="97" t="s">
        <v>49</v>
      </c>
      <c r="M67" s="98">
        <f>SUM(N67:Q67)</f>
        <v>38956</v>
      </c>
      <c r="N67" s="99">
        <f>N66</f>
        <v>35387</v>
      </c>
      <c r="O67" s="99">
        <f>O66</f>
        <v>2530</v>
      </c>
      <c r="P67" s="99">
        <f>P66</f>
        <v>1039</v>
      </c>
      <c r="Q67" s="99">
        <f>Q66</f>
        <v>0</v>
      </c>
      <c r="R67" s="100">
        <f>IF(OR(M67=0,C66=0),"  -",M67/C66*100)</f>
        <v>12.057881296912482</v>
      </c>
      <c r="S67" s="101">
        <f>IF(OR(M67=0,F66=0)," - ",M67/F66*100)</f>
        <v>84.6170554759112</v>
      </c>
      <c r="T67" s="94"/>
      <c r="U67" s="94"/>
      <c r="V67" s="94"/>
      <c r="W67" s="102"/>
      <c r="X67" s="102"/>
      <c r="Y67" s="102"/>
    </row>
    <row r="68" spans="1:25" s="103" customFormat="1" ht="18.75" customHeight="1" hidden="1">
      <c r="A68" s="93"/>
      <c r="B68" s="94"/>
      <c r="C68" s="94"/>
      <c r="D68" s="94"/>
      <c r="E68" s="94"/>
      <c r="F68" s="94"/>
      <c r="G68" s="94"/>
      <c r="H68" s="96"/>
      <c r="I68" s="94"/>
      <c r="J68" s="94"/>
      <c r="K68" s="94"/>
      <c r="L68" s="97" t="s">
        <v>50</v>
      </c>
      <c r="M68" s="104">
        <f>SUM(N68:O68)</f>
        <v>374816</v>
      </c>
      <c r="N68" s="105">
        <f>I66</f>
        <v>303900</v>
      </c>
      <c r="O68" s="105">
        <f>J66</f>
        <v>70916</v>
      </c>
      <c r="P68" s="105"/>
      <c r="Q68" s="106"/>
      <c r="R68" s="107">
        <f>IF(OR(M68=0,B66=0),0,M68/B66*100)</f>
        <v>29.548459217693</v>
      </c>
      <c r="S68" s="108">
        <f>IF(OR(M68=0,E66=0),0,M68/E66*100)</f>
        <v>90.66820192891511</v>
      </c>
      <c r="T68" s="94"/>
      <c r="U68" s="94"/>
      <c r="V68" s="94"/>
      <c r="W68" s="102"/>
      <c r="X68" s="102"/>
      <c r="Y68" s="102"/>
    </row>
    <row r="69" spans="1:25" s="103" customFormat="1" ht="18.75" customHeight="1" hidden="1">
      <c r="A69" s="93"/>
      <c r="B69" s="94"/>
      <c r="C69" s="94"/>
      <c r="D69" s="94"/>
      <c r="E69" s="94"/>
      <c r="F69" s="94"/>
      <c r="G69" s="94"/>
      <c r="H69" s="96"/>
      <c r="I69" s="94"/>
      <c r="J69" s="94"/>
      <c r="K69" s="94"/>
      <c r="L69" s="97" t="s">
        <v>51</v>
      </c>
      <c r="M69" s="109">
        <f>SUM(M67:M68)</f>
        <v>413772</v>
      </c>
      <c r="N69" s="110">
        <f>SUM(N67:N68)</f>
        <v>339287</v>
      </c>
      <c r="O69" s="110">
        <f>SUM(O67:O68)</f>
        <v>73446</v>
      </c>
      <c r="P69" s="110">
        <f>SUM(P67:P68)</f>
        <v>1039</v>
      </c>
      <c r="Q69" s="110">
        <f>SUM(Q67:Q68)</f>
        <v>0</v>
      </c>
      <c r="R69" s="111">
        <f>IF(OR(M69=0,D66=0),0,M69/D66*100)</f>
        <v>25.99798687320694</v>
      </c>
      <c r="S69" s="112">
        <f>IF(OR(M69=0,G66=0),0,M69/G66*100)</f>
        <v>90.06183735969057</v>
      </c>
      <c r="T69" s="94"/>
      <c r="U69" s="94"/>
      <c r="V69" s="94"/>
      <c r="W69" s="102"/>
      <c r="X69" s="102"/>
      <c r="Y69" s="102"/>
    </row>
    <row r="70" spans="1:25" s="92" customFormat="1" ht="19.5" customHeight="1">
      <c r="A70" s="124" t="s">
        <v>52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91"/>
      <c r="X70" s="91"/>
      <c r="Y70" s="91"/>
    </row>
    <row r="71" spans="1:22" ht="14.25" customHeight="1">
      <c r="A71" s="124" t="s">
        <v>53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22" ht="15" customHeight="1">
      <c r="A72" s="124" t="s">
        <v>54</v>
      </c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</row>
    <row r="73" spans="1:22" ht="15" customHeight="1">
      <c r="A73" s="123" t="s">
        <v>93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</row>
    <row r="74" spans="1:22" ht="40.5" customHeight="1">
      <c r="A74" s="114">
        <f>B74+C74</f>
        <v>1591570</v>
      </c>
      <c r="B74" s="114">
        <v>1267953</v>
      </c>
      <c r="C74" s="114">
        <v>323617</v>
      </c>
      <c r="D74" s="115" t="s">
        <v>55</v>
      </c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</row>
    <row r="75" spans="1:22" ht="14.25" customHeight="1">
      <c r="A75" s="114">
        <f>B75+C75</f>
        <v>0</v>
      </c>
      <c r="B75" s="114"/>
      <c r="C75" s="114"/>
      <c r="D75" s="115" t="s">
        <v>56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12" ht="14.25" customHeight="1">
      <c r="A76" s="114">
        <f>A75+A74</f>
        <v>1591570</v>
      </c>
      <c r="B76" s="114">
        <f>B75+B74</f>
        <v>1267953</v>
      </c>
      <c r="C76" s="114">
        <f>C75+C74</f>
        <v>323617</v>
      </c>
      <c r="D76" s="115" t="s">
        <v>57</v>
      </c>
      <c r="E76" s="3"/>
      <c r="L76" s="117"/>
    </row>
    <row r="77" spans="1:20" ht="15" customHeight="1">
      <c r="A77" s="118" t="s">
        <v>58</v>
      </c>
      <c r="B77" s="114">
        <v>5000</v>
      </c>
      <c r="C77" s="114">
        <v>3000</v>
      </c>
      <c r="D77" s="114"/>
      <c r="E77" s="3"/>
      <c r="L77" s="117"/>
      <c r="T77" s="117"/>
    </row>
    <row r="78" spans="1:20" ht="14.25" customHeight="1">
      <c r="A78" s="119" t="s">
        <v>59</v>
      </c>
      <c r="B78" s="114">
        <f>B77+C77-B58-C58</f>
        <v>1441</v>
      </c>
      <c r="C78" s="114"/>
      <c r="D78" s="114"/>
      <c r="E78" s="3"/>
      <c r="L78" s="117"/>
      <c r="T78" s="117"/>
    </row>
    <row r="79" spans="3:20" ht="16.5">
      <c r="C79" s="121"/>
      <c r="D79" s="122"/>
      <c r="L79" s="117"/>
      <c r="T79" s="117"/>
    </row>
  </sheetData>
  <mergeCells count="4">
    <mergeCell ref="A73:V73"/>
    <mergeCell ref="A70:V70"/>
    <mergeCell ref="A71:V71"/>
    <mergeCell ref="A72:V72"/>
  </mergeCells>
  <printOptions horizontalCentered="1"/>
  <pageMargins left="0" right="0" top="0.5905511811023623" bottom="0.3937007874015748" header="0.3937007874015748" footer="0.31496062992125984"/>
  <pageSetup horizontalDpi="600" verticalDpi="600" orientation="landscape" paperSize="9" scale="75" r:id="rId1"/>
  <headerFooter alignWithMargins="0">
    <oddHeader>&amp;L&amp;"標楷體,標準"&amp;18表三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www</cp:lastModifiedBy>
  <dcterms:created xsi:type="dcterms:W3CDTF">2004-06-28T02:29:36Z</dcterms:created>
  <dcterms:modified xsi:type="dcterms:W3CDTF">2004-10-19T04:10:30Z</dcterms:modified>
  <cp:category/>
  <cp:version/>
  <cp:contentType/>
  <cp:contentStatus/>
</cp:coreProperties>
</file>