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國營－損益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'國營－損益'!$A$1:$G$41</definedName>
    <definedName name="Print_Area_MI">#REF!</definedName>
    <definedName name="_xlnm.Print_Titles" localSheetId="0">'國營－損益'!$1:$4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<sst xmlns="http://schemas.openxmlformats.org/spreadsheetml/2006/main" count="47" uniqueCount="47">
  <si>
    <t>九十三年度國營事業截至93年3月底實際盈虧與預算比較表</t>
  </si>
  <si>
    <t>單位：百萬元</t>
  </si>
  <si>
    <t>純益預算數
(1)</t>
  </si>
  <si>
    <t>分配預算數
(2)</t>
  </si>
  <si>
    <t>實際數
(3)</t>
  </si>
  <si>
    <t>增減數
(4)=(3)-(2)</t>
  </si>
  <si>
    <t>增減％
(5)=(4)/(2)</t>
  </si>
  <si>
    <t>預算達成率％
(6)=(3)/(1)</t>
  </si>
  <si>
    <t>附屬單位預算</t>
  </si>
  <si>
    <t>行政院主管</t>
  </si>
  <si>
    <t xml:space="preserve">   1.中央銀行</t>
  </si>
  <si>
    <t>經濟部主管</t>
  </si>
  <si>
    <t xml:space="preserve">   2.臺灣糖業公司</t>
  </si>
  <si>
    <t xml:space="preserve">   3.中國造船公司</t>
  </si>
  <si>
    <t xml:space="preserve">   4.中國石油公司</t>
  </si>
  <si>
    <t xml:space="preserve">   5.臺灣電力公司</t>
  </si>
  <si>
    <t xml:space="preserve">   6.漢翔航空工業公司</t>
  </si>
  <si>
    <t xml:space="preserve">   7.唐榮鐵工廠公司</t>
  </si>
  <si>
    <t xml:space="preserve">   8.臺灣省自來水公司</t>
  </si>
  <si>
    <t>財政部主管</t>
  </si>
  <si>
    <t xml:space="preserve">   9.中國輸出入銀行</t>
  </si>
  <si>
    <t xml:space="preserve">   10.中央信託公司</t>
  </si>
  <si>
    <t xml:space="preserve">   11.臺灣銀行公司</t>
  </si>
  <si>
    <t xml:space="preserve">   12.臺灣土地銀行公司</t>
  </si>
  <si>
    <t xml:space="preserve">   13.合作金庫銀行公司</t>
  </si>
  <si>
    <t xml:space="preserve">   14.財政部印刷廠</t>
  </si>
  <si>
    <t xml:space="preserve">   15.臺灣菸酒公司</t>
  </si>
  <si>
    <t>交通部主管</t>
  </si>
  <si>
    <t xml:space="preserve">   16.中華郵政公司</t>
  </si>
  <si>
    <t xml:space="preserve">   17.中華電信公司</t>
  </si>
  <si>
    <t xml:space="preserve">   18.交通部臺灣鐵路管理局</t>
  </si>
  <si>
    <t xml:space="preserve">   19.交通部基隆港務局</t>
  </si>
  <si>
    <t xml:space="preserve">   20.交通部臺中港務局</t>
  </si>
  <si>
    <t xml:space="preserve">   21.交通部高雄港務局</t>
  </si>
  <si>
    <t xml:space="preserve">   22.交通部花蓮港務局</t>
  </si>
  <si>
    <t>國軍退除役官兵輔導委員會主管</t>
  </si>
  <si>
    <t xml:space="preserve">   23.榮民工程公司</t>
  </si>
  <si>
    <t>衛生署主管</t>
  </si>
  <si>
    <t xml:space="preserve">   24.中央健康保險局</t>
  </si>
  <si>
    <t>附屬單位預算之分預算</t>
  </si>
  <si>
    <t xml:space="preserve">   25.中央造幣廠</t>
  </si>
  <si>
    <t xml:space="preserve">   26.中央印製廠</t>
  </si>
  <si>
    <t xml:space="preserve">   27.臺灣聯合銀行</t>
  </si>
  <si>
    <t>全部國營事業合計</t>
  </si>
  <si>
    <r>
      <t>主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稱</t>
    </r>
  </si>
  <si>
    <r>
      <t xml:space="preserve"> </t>
    </r>
    <r>
      <rPr>
        <sz val="14"/>
        <rFont val="標楷體"/>
        <family val="4"/>
      </rPr>
      <t>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前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純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益</t>
    </r>
  </si>
  <si>
    <r>
      <t>註：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標楷體"/>
        <family val="4"/>
      </rPr>
      <t>表列國營事業機構</t>
    </r>
    <r>
      <rPr>
        <sz val="11"/>
        <color indexed="8"/>
        <rFont val="Times New Roman"/>
        <family val="1"/>
      </rPr>
      <t>27</t>
    </r>
    <r>
      <rPr>
        <sz val="11"/>
        <color indexed="8"/>
        <rFont val="標楷體"/>
        <family val="4"/>
      </rPr>
      <t>單位，如連同中央存款保險公司及勞工保險局等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標楷體"/>
        <family val="4"/>
      </rPr>
      <t>單位，國營事業機構合共</t>
    </r>
    <r>
      <rPr>
        <sz val="11"/>
        <color indexed="8"/>
        <rFont val="Times New Roman"/>
        <family val="1"/>
      </rPr>
      <t>29</t>
    </r>
    <r>
      <rPr>
        <sz val="11"/>
        <color indexed="8"/>
        <rFont val="標楷體"/>
        <family val="4"/>
      </rPr>
      <t>單位。
    2.中央存款保險公司依存款保險條例規定，所有盈餘應悉數提列存款保險理賠金，稅前純益無列數，未列入本表。
    3.勞工保險局之收支餘絀悉數轉入勞保責任準備，其法定預算及實際執行結果稅前純益均無列數，未列入本表。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</si>
</sst>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8" formatCode="General_)"/>
    <numFmt numFmtId="186" formatCode="0.00_)"/>
    <numFmt numFmtId="256" formatCode="0_ "/>
  </numFmts>
  <fonts count="32">
    <font>
      <sz val="12"/>
      <name val="新細明體"/>
      <family val="0"/>
    </font>
    <font>
      <sz val="10"/>
      <name val="MS Sans Serif"/>
      <family val="2"/>
    </font>
    <font>
      <sz val="10"/>
      <name val="Arial"/>
      <family val="2"/>
    </font>
    <font>
      <sz val="10"/>
      <name val="Helv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Helv"/>
      <family val="2"/>
    </font>
    <font>
      <sz val="12"/>
      <name val="Times New Roman"/>
      <family val="1"/>
    </font>
    <font>
      <sz val="10"/>
      <name val="Univers (W1)"/>
      <family val="2"/>
    </font>
    <font>
      <sz val="10"/>
      <name val="Times New Roman"/>
      <family val="1"/>
    </font>
    <font>
      <sz val="10"/>
      <name val="Geneva"/>
      <family val="2"/>
    </font>
    <font>
      <sz val="10"/>
      <name val="華康中楷體"/>
      <family val="3"/>
    </font>
    <font>
      <sz val="12"/>
      <name val="細明體"/>
      <family val="3"/>
    </font>
    <font>
      <sz val="13"/>
      <name val="Times New Roman"/>
      <family val="1"/>
    </font>
    <font>
      <sz val="12"/>
      <name val="華康中楷體"/>
      <family val="3"/>
    </font>
    <font>
      <sz val="8"/>
      <name val="Book Antiqua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標楷體"/>
      <family val="4"/>
    </font>
    <font>
      <u val="single"/>
      <sz val="9"/>
      <color indexed="12"/>
      <name val="華康中楷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4"/>
      <name val="標楷體"/>
      <family val="4"/>
    </font>
    <font>
      <sz val="12"/>
      <color indexed="12"/>
      <name val="Courier"/>
      <family val="3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8" fontId="4" fillId="0" borderId="0" applyBorder="0" applyAlignment="0">
      <protection/>
    </xf>
    <xf numFmtId="178" fontId="5" fillId="2" borderId="1" applyNumberFormat="0" applyFont="0" applyFill="0" applyBorder="0">
      <alignment horizontal="center" vertical="center"/>
      <protection/>
    </xf>
    <xf numFmtId="186" fontId="6" fillId="0" borderId="0">
      <alignment/>
      <protection/>
    </xf>
    <xf numFmtId="0" fontId="2" fillId="0" borderId="0">
      <alignment/>
      <protection/>
    </xf>
    <xf numFmtId="178" fontId="5" fillId="0" borderId="0">
      <alignment/>
      <protection/>
    </xf>
    <xf numFmtId="0" fontId="0" fillId="0" borderId="0">
      <alignment/>
      <protection/>
    </xf>
    <xf numFmtId="0" fontId="17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7" fillId="0" borderId="0" xfId="24" applyFont="1" applyBorder="1">
      <alignment vertical="top"/>
      <protection/>
    </xf>
    <xf numFmtId="0" fontId="17" fillId="0" borderId="0" xfId="24" applyFont="1">
      <alignment vertical="top"/>
      <protection/>
    </xf>
    <xf numFmtId="0" fontId="17" fillId="0" borderId="0" xfId="24" applyFont="1" applyBorder="1">
      <alignment vertical="top"/>
      <protection/>
    </xf>
    <xf numFmtId="0" fontId="24" fillId="0" borderId="0" xfId="24" applyFont="1" applyBorder="1">
      <alignment vertical="top"/>
      <protection/>
    </xf>
    <xf numFmtId="0" fontId="17" fillId="0" borderId="0" xfId="24" applyFont="1" applyBorder="1">
      <alignment vertical="top"/>
      <protection/>
    </xf>
    <xf numFmtId="0" fontId="17" fillId="0" borderId="0" xfId="24" applyFont="1" applyBorder="1">
      <alignment vertical="top"/>
      <protection/>
    </xf>
    <xf numFmtId="0" fontId="28" fillId="0" borderId="2" xfId="24" applyFont="1" applyBorder="1">
      <alignment vertical="top"/>
      <protection/>
    </xf>
    <xf numFmtId="0" fontId="28" fillId="0" borderId="3" xfId="24" applyFont="1" applyBorder="1">
      <alignment vertical="top"/>
      <protection/>
    </xf>
    <xf numFmtId="0" fontId="24" fillId="0" borderId="1" xfId="24" applyFont="1" applyBorder="1" applyAlignment="1">
      <alignment horizontal="center" vertical="center" wrapText="1"/>
      <protection/>
    </xf>
    <xf numFmtId="0" fontId="28" fillId="0" borderId="0" xfId="24" applyFont="1" applyBorder="1">
      <alignment vertical="top"/>
      <protection/>
    </xf>
    <xf numFmtId="0" fontId="28" fillId="0" borderId="0" xfId="24" applyFont="1">
      <alignment vertical="top"/>
      <protection/>
    </xf>
    <xf numFmtId="0" fontId="24" fillId="0" borderId="1" xfId="24" applyFont="1" applyBorder="1" applyAlignment="1">
      <alignment vertical="center" wrapText="1"/>
      <protection/>
    </xf>
    <xf numFmtId="3" fontId="25" fillId="0" borderId="1" xfId="24" applyNumberFormat="1" applyFont="1" applyBorder="1" applyAlignment="1">
      <alignment vertical="center"/>
      <protection/>
    </xf>
    <xf numFmtId="256" fontId="25" fillId="0" borderId="1" xfId="23" applyNumberFormat="1" applyFont="1" applyFill="1" applyBorder="1" applyAlignment="1" quotePrefix="1">
      <alignment horizontal="right" vertical="center" wrapText="1"/>
      <protection/>
    </xf>
    <xf numFmtId="0" fontId="28" fillId="0" borderId="0" xfId="24" applyFont="1" applyBorder="1" applyAlignment="1">
      <alignment vertical="center"/>
      <protection/>
    </xf>
    <xf numFmtId="0" fontId="28" fillId="0" borderId="0" xfId="24" applyFont="1" applyAlignment="1">
      <alignment vertical="center"/>
      <protection/>
    </xf>
    <xf numFmtId="256" fontId="24" fillId="0" borderId="1" xfId="23" applyNumberFormat="1" applyFont="1" applyFill="1" applyBorder="1" applyAlignment="1" quotePrefix="1">
      <alignment horizontal="right" vertical="center" wrapText="1"/>
      <protection/>
    </xf>
    <xf numFmtId="41" fontId="25" fillId="0" borderId="1" xfId="24" applyNumberFormat="1" applyFont="1" applyBorder="1" applyAlignment="1">
      <alignment vertical="center"/>
      <protection/>
    </xf>
    <xf numFmtId="0" fontId="28" fillId="0" borderId="0" xfId="24" applyFont="1" applyBorder="1" applyAlignment="1">
      <alignment vertical="center"/>
      <protection/>
    </xf>
    <xf numFmtId="0" fontId="28" fillId="0" borderId="0" xfId="24" applyFont="1" applyBorder="1" applyAlignment="1">
      <alignment vertical="center"/>
      <protection/>
    </xf>
    <xf numFmtId="0" fontId="28" fillId="0" borderId="0" xfId="24" applyFont="1" applyBorder="1">
      <alignment vertical="top"/>
      <protection/>
    </xf>
    <xf numFmtId="0" fontId="17" fillId="0" borderId="0" xfId="24" applyFont="1" applyBorder="1">
      <alignment vertical="top"/>
      <protection/>
    </xf>
    <xf numFmtId="0" fontId="17" fillId="0" borderId="0" xfId="24" applyFont="1" applyBorder="1" applyAlignment="1">
      <alignment horizontal="right" vertical="top"/>
      <protection/>
    </xf>
    <xf numFmtId="0" fontId="17" fillId="0" borderId="0" xfId="24" applyFont="1" applyAlignment="1">
      <alignment horizontal="right" vertical="top"/>
      <protection/>
    </xf>
    <xf numFmtId="178" fontId="30" fillId="0" borderId="4" xfId="22" applyFont="1" applyBorder="1" applyAlignment="1">
      <alignment horizontal="left" vertical="top" wrapText="1"/>
      <protection/>
    </xf>
    <xf numFmtId="0" fontId="23" fillId="0" borderId="0" xfId="24" applyFont="1" applyBorder="1" applyAlignment="1">
      <alignment horizontal="center" vertical="center"/>
      <protection/>
    </xf>
    <xf numFmtId="0" fontId="24" fillId="0" borderId="5" xfId="24" applyFont="1" applyBorder="1" applyAlignment="1">
      <alignment horizontal="center" vertical="center" wrapText="1"/>
      <protection/>
    </xf>
    <xf numFmtId="0" fontId="24" fillId="0" borderId="6" xfId="24" applyFont="1" applyBorder="1" applyAlignment="1">
      <alignment horizontal="center" vertical="center" wrapText="1"/>
      <protection/>
    </xf>
    <xf numFmtId="0" fontId="18" fillId="0" borderId="1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/>
      <protection/>
    </xf>
    <xf numFmtId="0" fontId="24" fillId="0" borderId="1" xfId="24" applyFont="1" applyBorder="1" applyAlignment="1">
      <alignment horizontal="center" vertical="center"/>
      <protection/>
    </xf>
  </cellXfs>
  <cellStyles count="3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_laroux" xfId="15"/>
    <cellStyle name="Currency [0]_laroux" xfId="16"/>
    <cellStyle name="Currency_laroux" xfId="17"/>
    <cellStyle name="eng" xfId="18"/>
    <cellStyle name="lu" xfId="19"/>
    <cellStyle name="Normal - Style1" xfId="20"/>
    <cellStyle name="Normal_Basic Assumptions" xfId="21"/>
    <cellStyle name="一般_88003" xfId="22"/>
    <cellStyle name="一般_表五" xfId="23"/>
    <cellStyle name="一般_國營實際餘絀-編審" xfId="24"/>
    <cellStyle name="Comma" xfId="25"/>
    <cellStyle name="Comma [0]" xfId="26"/>
    <cellStyle name="Percent" xfId="27"/>
    <cellStyle name="Currency" xfId="28"/>
    <cellStyle name="Currency [0]" xfId="29"/>
    <cellStyle name="貨幣[0]_A-DET07" xfId="30"/>
    <cellStyle name="Hyperlink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200025</xdr:rowOff>
    </xdr:from>
    <xdr:to>
      <xdr:col>7</xdr:col>
      <xdr:colOff>0</xdr:colOff>
      <xdr:row>1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20225" y="60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單位：百萬元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bas.gov.tw/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showOutlineSymbols="0" zoomScale="90" zoomScaleNormal="90" workbookViewId="0" topLeftCell="A1">
      <selection activeCell="G5" sqref="G5"/>
    </sheetView>
  </sheetViews>
  <sheetFormatPr defaultColWidth="9.00390625" defaultRowHeight="16.5"/>
  <cols>
    <col min="1" max="1" width="34.625" style="2" customWidth="1"/>
    <col min="2" max="2" width="15.625" style="2" customWidth="1"/>
    <col min="3" max="3" width="14.875" style="2" customWidth="1"/>
    <col min="4" max="4" width="13.875" style="2" customWidth="1"/>
    <col min="5" max="5" width="14.375" style="2" customWidth="1"/>
    <col min="6" max="6" width="14.625" style="24" customWidth="1"/>
    <col min="7" max="7" width="15.625" style="2" customWidth="1"/>
    <col min="8" max="16384" width="5.875" style="2" customWidth="1"/>
  </cols>
  <sheetData>
    <row r="1" spans="1:8" ht="31.5" customHeight="1">
      <c r="A1" s="26" t="s">
        <v>0</v>
      </c>
      <c r="B1" s="26"/>
      <c r="C1" s="26"/>
      <c r="D1" s="26"/>
      <c r="E1" s="26"/>
      <c r="F1" s="26"/>
      <c r="G1" s="26"/>
      <c r="H1" s="1"/>
    </row>
    <row r="2" spans="1:8" s="6" customFormat="1" ht="15.75" customHeight="1">
      <c r="A2" s="3"/>
      <c r="B2" s="3"/>
      <c r="C2" s="3"/>
      <c r="D2" s="3"/>
      <c r="E2" s="3"/>
      <c r="F2" s="3"/>
      <c r="G2" s="4" t="s">
        <v>1</v>
      </c>
      <c r="H2" s="5"/>
    </row>
    <row r="3" spans="1:8" s="8" customFormat="1" ht="20.25" customHeight="1">
      <c r="A3" s="31" t="s">
        <v>44</v>
      </c>
      <c r="B3" s="27" t="s">
        <v>2</v>
      </c>
      <c r="C3" s="29" t="s">
        <v>45</v>
      </c>
      <c r="D3" s="30"/>
      <c r="E3" s="30"/>
      <c r="F3" s="30"/>
      <c r="G3" s="30"/>
      <c r="H3" s="7"/>
    </row>
    <row r="4" spans="1:8" s="11" customFormat="1" ht="40.5" customHeight="1">
      <c r="A4" s="31"/>
      <c r="B4" s="2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10"/>
    </row>
    <row r="5" spans="1:8" s="16" customFormat="1" ht="21.75" customHeight="1">
      <c r="A5" s="12" t="s">
        <v>8</v>
      </c>
      <c r="B5" s="13">
        <f>SUM(B6,B8,B16,B24,B32,B34)</f>
        <v>200993</v>
      </c>
      <c r="C5" s="13">
        <f>SUM(C6,C8,C16,C24,C32,C34)</f>
        <v>44837</v>
      </c>
      <c r="D5" s="13">
        <f>SUM(D6,D8,D16,D24,D32,D34)</f>
        <v>79762</v>
      </c>
      <c r="E5" s="13">
        <f aca="true" t="shared" si="0" ref="E5:E40">D5-C5</f>
        <v>34925</v>
      </c>
      <c r="F5" s="14">
        <f aca="true" t="shared" si="1" ref="F5:F40">IF(D5*C5&gt;0,ABS((+E5/C5)*100),IF(D5&gt;C5,"轉絀為餘","反餘為絀"))</f>
        <v>77.89325780047729</v>
      </c>
      <c r="G5" s="13">
        <f aca="true" t="shared" si="2" ref="G5:G40">D5/B5*100</f>
        <v>39.68396909345102</v>
      </c>
      <c r="H5" s="15"/>
    </row>
    <row r="6" spans="1:8" s="16" customFormat="1" ht="21.75" customHeight="1">
      <c r="A6" s="12" t="s">
        <v>9</v>
      </c>
      <c r="B6" s="13">
        <f>B7</f>
        <v>87680</v>
      </c>
      <c r="C6" s="13">
        <f>C7</f>
        <v>21504</v>
      </c>
      <c r="D6" s="13">
        <f>D7</f>
        <v>50387</v>
      </c>
      <c r="E6" s="13">
        <f t="shared" si="0"/>
        <v>28883</v>
      </c>
      <c r="F6" s="14">
        <f t="shared" si="1"/>
        <v>134.31454613095238</v>
      </c>
      <c r="G6" s="13">
        <f t="shared" si="2"/>
        <v>57.46692518248175</v>
      </c>
      <c r="H6" s="15"/>
    </row>
    <row r="7" spans="1:8" s="16" customFormat="1" ht="21.75" customHeight="1">
      <c r="A7" s="12" t="s">
        <v>10</v>
      </c>
      <c r="B7" s="13">
        <v>87680</v>
      </c>
      <c r="C7" s="13">
        <v>21504</v>
      </c>
      <c r="D7" s="13">
        <v>50387</v>
      </c>
      <c r="E7" s="13">
        <f t="shared" si="0"/>
        <v>28883</v>
      </c>
      <c r="F7" s="14">
        <f t="shared" si="1"/>
        <v>134.31454613095238</v>
      </c>
      <c r="G7" s="13">
        <f t="shared" si="2"/>
        <v>57.46692518248175</v>
      </c>
      <c r="H7" s="15"/>
    </row>
    <row r="8" spans="1:8" s="16" customFormat="1" ht="21.75" customHeight="1">
      <c r="A8" s="12" t="s">
        <v>11</v>
      </c>
      <c r="B8" s="13">
        <f>SUM(B9:B15)</f>
        <v>25391</v>
      </c>
      <c r="C8" s="13">
        <f>SUM(C9:C15)</f>
        <v>4004</v>
      </c>
      <c r="D8" s="13">
        <f>SUM(D9:D15)</f>
        <v>6082</v>
      </c>
      <c r="E8" s="13">
        <f t="shared" si="0"/>
        <v>2078</v>
      </c>
      <c r="F8" s="14">
        <f t="shared" si="1"/>
        <v>51.8981018981019</v>
      </c>
      <c r="G8" s="13">
        <f t="shared" si="2"/>
        <v>23.953369304084124</v>
      </c>
      <c r="H8" s="15"/>
    </row>
    <row r="9" spans="1:8" s="16" customFormat="1" ht="21.75" customHeight="1">
      <c r="A9" s="12" t="s">
        <v>12</v>
      </c>
      <c r="B9" s="13">
        <v>-941</v>
      </c>
      <c r="C9" s="13">
        <v>-566</v>
      </c>
      <c r="D9" s="13">
        <v>-157</v>
      </c>
      <c r="E9" s="13">
        <f t="shared" si="0"/>
        <v>409</v>
      </c>
      <c r="F9" s="14">
        <f t="shared" si="1"/>
        <v>72.26148409893993</v>
      </c>
      <c r="G9" s="13">
        <f t="shared" si="2"/>
        <v>16.684378320935174</v>
      </c>
      <c r="H9" s="15"/>
    </row>
    <row r="10" spans="1:8" s="16" customFormat="1" ht="21.75" customHeight="1">
      <c r="A10" s="12" t="s">
        <v>13</v>
      </c>
      <c r="B10" s="13">
        <v>350</v>
      </c>
      <c r="C10" s="13">
        <v>96</v>
      </c>
      <c r="D10" s="13">
        <v>165</v>
      </c>
      <c r="E10" s="13">
        <f t="shared" si="0"/>
        <v>69</v>
      </c>
      <c r="F10" s="14">
        <f t="shared" si="1"/>
        <v>71.875</v>
      </c>
      <c r="G10" s="13">
        <f t="shared" si="2"/>
        <v>47.14285714285714</v>
      </c>
      <c r="H10" s="15"/>
    </row>
    <row r="11" spans="1:8" s="16" customFormat="1" ht="21.75" customHeight="1">
      <c r="A11" s="12" t="s">
        <v>14</v>
      </c>
      <c r="B11" s="13">
        <v>10432</v>
      </c>
      <c r="C11" s="13">
        <v>1816</v>
      </c>
      <c r="D11" s="13">
        <v>3621</v>
      </c>
      <c r="E11" s="13">
        <f t="shared" si="0"/>
        <v>1805</v>
      </c>
      <c r="F11" s="14">
        <f t="shared" si="1"/>
        <v>99.39427312775331</v>
      </c>
      <c r="G11" s="13">
        <f t="shared" si="2"/>
        <v>34.71050613496933</v>
      </c>
      <c r="H11" s="15"/>
    </row>
    <row r="12" spans="1:8" s="16" customFormat="1" ht="21.75" customHeight="1">
      <c r="A12" s="12" t="s">
        <v>15</v>
      </c>
      <c r="B12" s="13">
        <v>15471</v>
      </c>
      <c r="C12" s="13">
        <v>3022</v>
      </c>
      <c r="D12" s="13">
        <v>1309</v>
      </c>
      <c r="E12" s="13">
        <f t="shared" si="0"/>
        <v>-1713</v>
      </c>
      <c r="F12" s="14">
        <f t="shared" si="1"/>
        <v>56.684315023163464</v>
      </c>
      <c r="G12" s="13">
        <f t="shared" si="2"/>
        <v>8.46099153254476</v>
      </c>
      <c r="H12" s="15"/>
    </row>
    <row r="13" spans="1:8" s="16" customFormat="1" ht="21.75" customHeight="1">
      <c r="A13" s="12" t="s">
        <v>16</v>
      </c>
      <c r="B13" s="13">
        <v>224</v>
      </c>
      <c r="C13" s="13">
        <v>-339</v>
      </c>
      <c r="D13" s="13">
        <v>-309</v>
      </c>
      <c r="E13" s="13">
        <f t="shared" si="0"/>
        <v>30</v>
      </c>
      <c r="F13" s="14">
        <f t="shared" si="1"/>
        <v>8.849557522123893</v>
      </c>
      <c r="G13" s="13">
        <f t="shared" si="2"/>
        <v>-137.94642857142858</v>
      </c>
      <c r="H13" s="15"/>
    </row>
    <row r="14" spans="1:8" s="16" customFormat="1" ht="21.75" customHeight="1">
      <c r="A14" s="12" t="s">
        <v>17</v>
      </c>
      <c r="B14" s="13">
        <v>391</v>
      </c>
      <c r="C14" s="13">
        <v>98</v>
      </c>
      <c r="D14" s="13">
        <v>1128</v>
      </c>
      <c r="E14" s="13">
        <f t="shared" si="0"/>
        <v>1030</v>
      </c>
      <c r="F14" s="14">
        <f t="shared" si="1"/>
        <v>1051.0204081632653</v>
      </c>
      <c r="G14" s="13">
        <f t="shared" si="2"/>
        <v>288.4910485933504</v>
      </c>
      <c r="H14" s="15"/>
    </row>
    <row r="15" spans="1:8" s="16" customFormat="1" ht="21.75" customHeight="1">
      <c r="A15" s="12" t="s">
        <v>18</v>
      </c>
      <c r="B15" s="13">
        <v>-536</v>
      </c>
      <c r="C15" s="13">
        <v>-123</v>
      </c>
      <c r="D15" s="13">
        <v>325</v>
      </c>
      <c r="E15" s="13">
        <f t="shared" si="0"/>
        <v>448</v>
      </c>
      <c r="F15" s="17" t="str">
        <f t="shared" si="1"/>
        <v>轉絀為餘</v>
      </c>
      <c r="G15" s="13">
        <f t="shared" si="2"/>
        <v>-60.634328358208954</v>
      </c>
      <c r="H15" s="15"/>
    </row>
    <row r="16" spans="1:8" s="16" customFormat="1" ht="21.75" customHeight="1">
      <c r="A16" s="12" t="s">
        <v>19</v>
      </c>
      <c r="B16" s="13">
        <f>SUM(B17:B23)</f>
        <v>28401</v>
      </c>
      <c r="C16" s="13">
        <f>SUM(C17:C23)</f>
        <v>6207</v>
      </c>
      <c r="D16" s="13">
        <f>SUM(D17:D23)</f>
        <v>5962</v>
      </c>
      <c r="E16" s="13">
        <f t="shared" si="0"/>
        <v>-245</v>
      </c>
      <c r="F16" s="14">
        <f t="shared" si="1"/>
        <v>3.947156436281617</v>
      </c>
      <c r="G16" s="13">
        <f t="shared" si="2"/>
        <v>20.992218583852683</v>
      </c>
      <c r="H16" s="15"/>
    </row>
    <row r="17" spans="1:8" s="16" customFormat="1" ht="21.75" customHeight="1">
      <c r="A17" s="12" t="s">
        <v>20</v>
      </c>
      <c r="B17" s="13">
        <v>603</v>
      </c>
      <c r="C17" s="13">
        <v>148</v>
      </c>
      <c r="D17" s="13">
        <v>131</v>
      </c>
      <c r="E17" s="13">
        <f t="shared" si="0"/>
        <v>-17</v>
      </c>
      <c r="F17" s="14">
        <f t="shared" si="1"/>
        <v>11.486486486486488</v>
      </c>
      <c r="G17" s="13">
        <f t="shared" si="2"/>
        <v>21.724709784411278</v>
      </c>
      <c r="H17" s="15"/>
    </row>
    <row r="18" spans="1:8" s="16" customFormat="1" ht="21.75" customHeight="1">
      <c r="A18" s="12" t="s">
        <v>21</v>
      </c>
      <c r="B18" s="13">
        <v>1252</v>
      </c>
      <c r="C18" s="13">
        <v>280</v>
      </c>
      <c r="D18" s="13">
        <v>795</v>
      </c>
      <c r="E18" s="13">
        <f t="shared" si="0"/>
        <v>515</v>
      </c>
      <c r="F18" s="14">
        <f t="shared" si="1"/>
        <v>183.92857142857142</v>
      </c>
      <c r="G18" s="13">
        <f t="shared" si="2"/>
        <v>63.49840255591054</v>
      </c>
      <c r="H18" s="15"/>
    </row>
    <row r="19" spans="1:8" s="16" customFormat="1" ht="21.75" customHeight="1">
      <c r="A19" s="12" t="s">
        <v>22</v>
      </c>
      <c r="B19" s="13">
        <v>14871</v>
      </c>
      <c r="C19" s="13">
        <v>3283</v>
      </c>
      <c r="D19" s="13">
        <v>1398</v>
      </c>
      <c r="E19" s="13">
        <f t="shared" si="0"/>
        <v>-1885</v>
      </c>
      <c r="F19" s="14">
        <f t="shared" si="1"/>
        <v>57.41699664940603</v>
      </c>
      <c r="G19" s="13">
        <f t="shared" si="2"/>
        <v>9.400847286665321</v>
      </c>
      <c r="H19" s="15"/>
    </row>
    <row r="20" spans="1:8" s="16" customFormat="1" ht="21.75" customHeight="1">
      <c r="A20" s="12" t="s">
        <v>23</v>
      </c>
      <c r="B20" s="13">
        <v>3571</v>
      </c>
      <c r="C20" s="13">
        <v>893</v>
      </c>
      <c r="D20" s="13">
        <v>1268</v>
      </c>
      <c r="E20" s="13">
        <f t="shared" si="0"/>
        <v>375</v>
      </c>
      <c r="F20" s="14">
        <f t="shared" si="1"/>
        <v>41.993281075027994</v>
      </c>
      <c r="G20" s="13">
        <f t="shared" si="2"/>
        <v>35.508260991318956</v>
      </c>
      <c r="H20" s="15"/>
    </row>
    <row r="21" spans="1:8" s="16" customFormat="1" ht="21.75" customHeight="1">
      <c r="A21" s="12" t="s">
        <v>24</v>
      </c>
      <c r="B21" s="13">
        <v>1202</v>
      </c>
      <c r="C21" s="13">
        <v>301</v>
      </c>
      <c r="D21" s="13">
        <v>498</v>
      </c>
      <c r="E21" s="13">
        <f t="shared" si="0"/>
        <v>197</v>
      </c>
      <c r="F21" s="14">
        <f t="shared" si="1"/>
        <v>65.4485049833887</v>
      </c>
      <c r="G21" s="13">
        <f t="shared" si="2"/>
        <v>41.43094841930117</v>
      </c>
      <c r="H21" s="15"/>
    </row>
    <row r="22" spans="1:8" s="16" customFormat="1" ht="21.75" customHeight="1">
      <c r="A22" s="12" t="s">
        <v>25</v>
      </c>
      <c r="B22" s="13">
        <v>98</v>
      </c>
      <c r="C22" s="13">
        <v>25</v>
      </c>
      <c r="D22" s="13">
        <v>45</v>
      </c>
      <c r="E22" s="13">
        <f t="shared" si="0"/>
        <v>20</v>
      </c>
      <c r="F22" s="14">
        <f t="shared" si="1"/>
        <v>80</v>
      </c>
      <c r="G22" s="13">
        <f t="shared" si="2"/>
        <v>45.91836734693878</v>
      </c>
      <c r="H22" s="15"/>
    </row>
    <row r="23" spans="1:8" s="16" customFormat="1" ht="21.75" customHeight="1">
      <c r="A23" s="12" t="s">
        <v>26</v>
      </c>
      <c r="B23" s="13">
        <v>6804</v>
      </c>
      <c r="C23" s="13">
        <v>1277</v>
      </c>
      <c r="D23" s="13">
        <v>1827</v>
      </c>
      <c r="E23" s="13">
        <f t="shared" si="0"/>
        <v>550</v>
      </c>
      <c r="F23" s="14">
        <f t="shared" si="1"/>
        <v>43.06969459671104</v>
      </c>
      <c r="G23" s="13">
        <f t="shared" si="2"/>
        <v>26.851851851851855</v>
      </c>
      <c r="H23" s="15"/>
    </row>
    <row r="24" spans="1:8" s="16" customFormat="1" ht="21.75" customHeight="1">
      <c r="A24" s="12" t="s">
        <v>27</v>
      </c>
      <c r="B24" s="13">
        <f>SUM(B25:B31)</f>
        <v>59412</v>
      </c>
      <c r="C24" s="13">
        <f>SUM(C25:C31)</f>
        <v>13274</v>
      </c>
      <c r="D24" s="13">
        <f>SUM(D25:D31)</f>
        <v>17716</v>
      </c>
      <c r="E24" s="13">
        <f t="shared" si="0"/>
        <v>4442</v>
      </c>
      <c r="F24" s="14">
        <f t="shared" si="1"/>
        <v>33.463914419165285</v>
      </c>
      <c r="G24" s="13">
        <f t="shared" si="2"/>
        <v>29.818891806369084</v>
      </c>
      <c r="H24" s="15"/>
    </row>
    <row r="25" spans="1:8" s="16" customFormat="1" ht="21.75" customHeight="1">
      <c r="A25" s="12" t="s">
        <v>28</v>
      </c>
      <c r="B25" s="13">
        <v>10029</v>
      </c>
      <c r="C25" s="13">
        <v>2297</v>
      </c>
      <c r="D25" s="13">
        <v>3137</v>
      </c>
      <c r="E25" s="13">
        <f t="shared" si="0"/>
        <v>840</v>
      </c>
      <c r="F25" s="14">
        <f t="shared" si="1"/>
        <v>36.56943839791032</v>
      </c>
      <c r="G25" s="13">
        <f t="shared" si="2"/>
        <v>31.279290058829396</v>
      </c>
      <c r="H25" s="15"/>
    </row>
    <row r="26" spans="1:8" s="16" customFormat="1" ht="21.75" customHeight="1">
      <c r="A26" s="12" t="s">
        <v>29</v>
      </c>
      <c r="B26" s="13">
        <v>55966</v>
      </c>
      <c r="C26" s="13">
        <v>12447</v>
      </c>
      <c r="D26" s="13">
        <v>15556</v>
      </c>
      <c r="E26" s="13">
        <f t="shared" si="0"/>
        <v>3109</v>
      </c>
      <c r="F26" s="14">
        <f t="shared" si="1"/>
        <v>24.97790632280871</v>
      </c>
      <c r="G26" s="13">
        <f t="shared" si="2"/>
        <v>27.795447235821747</v>
      </c>
      <c r="H26" s="15"/>
    </row>
    <row r="27" spans="1:8" s="16" customFormat="1" ht="21.75" customHeight="1">
      <c r="A27" s="12" t="s">
        <v>30</v>
      </c>
      <c r="B27" s="13">
        <v>-10708</v>
      </c>
      <c r="C27" s="13">
        <v>-2487</v>
      </c>
      <c r="D27" s="13">
        <v>-2217</v>
      </c>
      <c r="E27" s="13">
        <f t="shared" si="0"/>
        <v>270</v>
      </c>
      <c r="F27" s="14">
        <f t="shared" si="1"/>
        <v>10.85645355850422</v>
      </c>
      <c r="G27" s="13">
        <f t="shared" si="2"/>
        <v>20.70414643257378</v>
      </c>
      <c r="H27" s="15"/>
    </row>
    <row r="28" spans="1:8" s="16" customFormat="1" ht="21.75" customHeight="1">
      <c r="A28" s="12" t="s">
        <v>31</v>
      </c>
      <c r="B28" s="13">
        <v>393</v>
      </c>
      <c r="C28" s="13">
        <v>99</v>
      </c>
      <c r="D28" s="13">
        <v>124</v>
      </c>
      <c r="E28" s="13">
        <f t="shared" si="0"/>
        <v>25</v>
      </c>
      <c r="F28" s="14">
        <f t="shared" si="1"/>
        <v>25.252525252525253</v>
      </c>
      <c r="G28" s="13">
        <f t="shared" si="2"/>
        <v>31.552162849872772</v>
      </c>
      <c r="H28" s="15"/>
    </row>
    <row r="29" spans="1:8" s="16" customFormat="1" ht="21.75" customHeight="1">
      <c r="A29" s="12" t="s">
        <v>32</v>
      </c>
      <c r="B29" s="13">
        <v>1013</v>
      </c>
      <c r="C29" s="13">
        <v>225</v>
      </c>
      <c r="D29" s="13">
        <v>331</v>
      </c>
      <c r="E29" s="13">
        <f t="shared" si="0"/>
        <v>106</v>
      </c>
      <c r="F29" s="14">
        <f t="shared" si="1"/>
        <v>47.11111111111111</v>
      </c>
      <c r="G29" s="13">
        <f t="shared" si="2"/>
        <v>32.675222112537014</v>
      </c>
      <c r="H29" s="15"/>
    </row>
    <row r="30" spans="1:8" s="16" customFormat="1" ht="21.75" customHeight="1">
      <c r="A30" s="12" t="s">
        <v>33</v>
      </c>
      <c r="B30" s="13">
        <v>2695</v>
      </c>
      <c r="C30" s="13">
        <v>693</v>
      </c>
      <c r="D30" s="13">
        <v>775</v>
      </c>
      <c r="E30" s="13">
        <f t="shared" si="0"/>
        <v>82</v>
      </c>
      <c r="F30" s="14">
        <f t="shared" si="1"/>
        <v>11.832611832611832</v>
      </c>
      <c r="G30" s="13">
        <f t="shared" si="2"/>
        <v>28.7569573283859</v>
      </c>
      <c r="H30" s="15"/>
    </row>
    <row r="31" spans="1:8" s="16" customFormat="1" ht="21.75" customHeight="1">
      <c r="A31" s="12" t="s">
        <v>34</v>
      </c>
      <c r="B31" s="13">
        <v>24</v>
      </c>
      <c r="C31" s="18">
        <v>0</v>
      </c>
      <c r="D31" s="13">
        <v>10</v>
      </c>
      <c r="E31" s="13">
        <f t="shared" si="0"/>
        <v>10</v>
      </c>
      <c r="F31" s="17" t="str">
        <f t="shared" si="1"/>
        <v>轉絀為餘</v>
      </c>
      <c r="G31" s="13">
        <f t="shared" si="2"/>
        <v>41.66666666666667</v>
      </c>
      <c r="H31" s="15"/>
    </row>
    <row r="32" spans="1:8" s="16" customFormat="1" ht="21.75" customHeight="1">
      <c r="A32" s="12" t="s">
        <v>35</v>
      </c>
      <c r="B32" s="13">
        <f>B33</f>
        <v>108</v>
      </c>
      <c r="C32" s="13">
        <f>C33</f>
        <v>-147</v>
      </c>
      <c r="D32" s="13">
        <f>D33</f>
        <v>-348</v>
      </c>
      <c r="E32" s="13">
        <f t="shared" si="0"/>
        <v>-201</v>
      </c>
      <c r="F32" s="14">
        <f t="shared" si="1"/>
        <v>136.73469387755102</v>
      </c>
      <c r="G32" s="13">
        <f t="shared" si="2"/>
        <v>-322.22222222222223</v>
      </c>
      <c r="H32" s="15"/>
    </row>
    <row r="33" spans="1:8" s="16" customFormat="1" ht="21.75" customHeight="1">
      <c r="A33" s="12" t="s">
        <v>36</v>
      </c>
      <c r="B33" s="13">
        <v>108</v>
      </c>
      <c r="C33" s="13">
        <v>-147</v>
      </c>
      <c r="D33" s="13">
        <v>-348</v>
      </c>
      <c r="E33" s="13">
        <f t="shared" si="0"/>
        <v>-201</v>
      </c>
      <c r="F33" s="14">
        <f t="shared" si="1"/>
        <v>136.73469387755102</v>
      </c>
      <c r="G33" s="13">
        <f t="shared" si="2"/>
        <v>-322.22222222222223</v>
      </c>
      <c r="H33" s="15"/>
    </row>
    <row r="34" spans="1:8" s="16" customFormat="1" ht="21.75" customHeight="1">
      <c r="A34" s="12" t="s">
        <v>37</v>
      </c>
      <c r="B34" s="13">
        <f>B35</f>
        <v>1</v>
      </c>
      <c r="C34" s="13">
        <f>C35</f>
        <v>-5</v>
      </c>
      <c r="D34" s="13">
        <f>D35</f>
        <v>-37</v>
      </c>
      <c r="E34" s="13">
        <f t="shared" si="0"/>
        <v>-32</v>
      </c>
      <c r="F34" s="14">
        <f t="shared" si="1"/>
        <v>640</v>
      </c>
      <c r="G34" s="13">
        <f t="shared" si="2"/>
        <v>-3700</v>
      </c>
      <c r="H34" s="15"/>
    </row>
    <row r="35" spans="1:8" s="16" customFormat="1" ht="21.75" customHeight="1">
      <c r="A35" s="12" t="s">
        <v>38</v>
      </c>
      <c r="B35" s="13">
        <v>1</v>
      </c>
      <c r="C35" s="13">
        <v>-5</v>
      </c>
      <c r="D35" s="13">
        <v>-37</v>
      </c>
      <c r="E35" s="13">
        <f t="shared" si="0"/>
        <v>-32</v>
      </c>
      <c r="F35" s="14">
        <f t="shared" si="1"/>
        <v>640</v>
      </c>
      <c r="G35" s="13">
        <f t="shared" si="2"/>
        <v>-3700</v>
      </c>
      <c r="H35" s="15"/>
    </row>
    <row r="36" spans="1:8" s="16" customFormat="1" ht="21.75" customHeight="1">
      <c r="A36" s="12" t="s">
        <v>39</v>
      </c>
      <c r="B36" s="13">
        <f>SUM(B37:B39)</f>
        <v>1038</v>
      </c>
      <c r="C36" s="13">
        <f>SUM(C37:C39)</f>
        <v>259</v>
      </c>
      <c r="D36" s="13">
        <f>SUM(D37:D39)</f>
        <v>260</v>
      </c>
      <c r="E36" s="13">
        <f t="shared" si="0"/>
        <v>1</v>
      </c>
      <c r="F36" s="14">
        <f t="shared" si="1"/>
        <v>0.3861003861003861</v>
      </c>
      <c r="G36" s="13">
        <f t="shared" si="2"/>
        <v>25.048169556840076</v>
      </c>
      <c r="H36" s="15"/>
    </row>
    <row r="37" spans="1:8" s="16" customFormat="1" ht="21.75" customHeight="1">
      <c r="A37" s="12" t="s">
        <v>40</v>
      </c>
      <c r="B37" s="13">
        <v>200</v>
      </c>
      <c r="C37" s="13">
        <v>72</v>
      </c>
      <c r="D37" s="13">
        <v>81</v>
      </c>
      <c r="E37" s="13">
        <f t="shared" si="0"/>
        <v>9</v>
      </c>
      <c r="F37" s="14">
        <f t="shared" si="1"/>
        <v>12.5</v>
      </c>
      <c r="G37" s="13">
        <f t="shared" si="2"/>
        <v>40.5</v>
      </c>
      <c r="H37" s="15"/>
    </row>
    <row r="38" spans="1:8" s="16" customFormat="1" ht="21.75" customHeight="1">
      <c r="A38" s="12" t="s">
        <v>41</v>
      </c>
      <c r="B38" s="13">
        <v>782</v>
      </c>
      <c r="C38" s="13">
        <v>173</v>
      </c>
      <c r="D38" s="13">
        <v>170</v>
      </c>
      <c r="E38" s="13">
        <f t="shared" si="0"/>
        <v>-3</v>
      </c>
      <c r="F38" s="14">
        <f t="shared" si="1"/>
        <v>1.7341040462427744</v>
      </c>
      <c r="G38" s="13">
        <f t="shared" si="2"/>
        <v>21.73913043478261</v>
      </c>
      <c r="H38" s="15"/>
    </row>
    <row r="39" spans="1:8" s="16" customFormat="1" ht="21.75" customHeight="1">
      <c r="A39" s="12" t="s">
        <v>42</v>
      </c>
      <c r="B39" s="13">
        <v>56</v>
      </c>
      <c r="C39" s="13">
        <v>14</v>
      </c>
      <c r="D39" s="13">
        <v>9</v>
      </c>
      <c r="E39" s="13">
        <f t="shared" si="0"/>
        <v>-5</v>
      </c>
      <c r="F39" s="14">
        <f t="shared" si="1"/>
        <v>35.714285714285715</v>
      </c>
      <c r="G39" s="13">
        <f t="shared" si="2"/>
        <v>16.071428571428573</v>
      </c>
      <c r="H39" s="15"/>
    </row>
    <row r="40" spans="1:8" s="20" customFormat="1" ht="21.75" customHeight="1">
      <c r="A40" s="12" t="s">
        <v>43</v>
      </c>
      <c r="B40" s="13">
        <f>B5+B36</f>
        <v>202031</v>
      </c>
      <c r="C40" s="13">
        <f>C5+C36</f>
        <v>45096</v>
      </c>
      <c r="D40" s="13">
        <f>D5+D36</f>
        <v>80022</v>
      </c>
      <c r="E40" s="13">
        <f t="shared" si="0"/>
        <v>34926</v>
      </c>
      <c r="F40" s="14">
        <f t="shared" si="1"/>
        <v>77.44811069717935</v>
      </c>
      <c r="G40" s="13">
        <f t="shared" si="2"/>
        <v>39.608772911087904</v>
      </c>
      <c r="H40" s="19"/>
    </row>
    <row r="41" spans="1:6" s="21" customFormat="1" ht="49.5" customHeight="1">
      <c r="A41" s="25" t="s">
        <v>46</v>
      </c>
      <c r="B41" s="25"/>
      <c r="C41" s="25"/>
      <c r="D41" s="25"/>
      <c r="E41" s="25"/>
      <c r="F41" s="25"/>
    </row>
    <row r="42" s="22" customFormat="1" ht="21.75" customHeight="1">
      <c r="F42" s="23"/>
    </row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</sheetData>
  <mergeCells count="5">
    <mergeCell ref="A41:F41"/>
    <mergeCell ref="A1:G1"/>
    <mergeCell ref="B3:B4"/>
    <mergeCell ref="C3:G3"/>
    <mergeCell ref="A3:A4"/>
  </mergeCells>
  <printOptions horizontalCentered="1"/>
  <pageMargins left="0.1968503937007874" right="0.1968503937007874" top="0.5905511811023623" bottom="0.5118110236220472" header="0.31496062992125984" footer="0.2755905511811024"/>
  <pageSetup fitToHeight="0" fitToWidth="0" horizontalDpi="600" verticalDpi="600" orientation="landscape" paperSize="9" r:id="rId2"/>
  <headerFooter alignWithMargins="0">
    <oddHeader>&amp;L&amp;"標楷體,標準"&amp;14
表四</oddHeader>
    <oddFooter>&amp;C&amp;"Times New Roman,標準"&amp;P+12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www</cp:lastModifiedBy>
  <dcterms:created xsi:type="dcterms:W3CDTF">2004-06-28T08:42:12Z</dcterms:created>
  <dcterms:modified xsi:type="dcterms:W3CDTF">2004-10-19T04:13:26Z</dcterms:modified>
  <cp:category/>
  <cp:version/>
  <cp:contentType/>
  <cp:contentStatus/>
</cp:coreProperties>
</file>