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90" windowHeight="6600" activeTab="0"/>
  </bookViews>
  <sheets>
    <sheet name="主管" sheetId="1" r:id="rId1"/>
  </sheets>
  <definedNames>
    <definedName name="_xlnm.Print_Area" localSheetId="0">'主管'!$A$1:$P$63</definedName>
    <definedName name="_xlnm.Print_Titles" localSheetId="0">'主管'!$1:$6</definedName>
  </definedNames>
  <calcPr fullCalcOnLoad="1"/>
</workbook>
</file>

<file path=xl/sharedStrings.xml><?xml version="1.0" encoding="utf-8"?>
<sst xmlns="http://schemas.openxmlformats.org/spreadsheetml/2006/main" count="86" uniqueCount="75">
  <si>
    <t>表Q01-A3</t>
  </si>
  <si>
    <t>本 年 度 預 算 數</t>
  </si>
  <si>
    <t>累 計 分 配 數</t>
  </si>
  <si>
    <t>累    計   執   行   數</t>
  </si>
  <si>
    <t>機關名稱</t>
  </si>
  <si>
    <t>經常門</t>
  </si>
  <si>
    <t>資本門</t>
  </si>
  <si>
    <t>合  計</t>
  </si>
  <si>
    <t>經 常 門</t>
  </si>
  <si>
    <t>資 本 門</t>
  </si>
  <si>
    <t>合     計</t>
  </si>
  <si>
    <t>金  額</t>
  </si>
  <si>
    <t>占預算%</t>
  </si>
  <si>
    <t>占分配%</t>
  </si>
  <si>
    <t>國民大會主管</t>
  </si>
  <si>
    <t>總統府主管</t>
  </si>
  <si>
    <t>行政院主管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</si>
  <si>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</si>
  <si>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</si>
  <si>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</si>
  <si>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</si>
  <si>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</si>
  <si>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</si>
  <si>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</si>
  <si>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國立故宮博物院</t>
  </si>
  <si>
    <t xml:space="preserve">  經濟建設委員會</t>
  </si>
  <si>
    <t xml:space="preserve">  中央選舉委員會</t>
  </si>
  <si>
    <t xml:space="preserve">  文化建設委員會</t>
  </si>
  <si>
    <t xml:space="preserve">  青年輔導委員會</t>
  </si>
  <si>
    <t xml:space="preserve">  研究發展考核委員會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</si>
  <si>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</si>
  <si>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</si>
  <si>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</si>
  <si>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</si>
  <si>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體育委員會</t>
  </si>
  <si>
    <t xml:space="preserve">  客家委員會</t>
  </si>
  <si>
    <t>立法院主管</t>
  </si>
  <si>
    <t>司法院主管</t>
  </si>
  <si>
    <t>考試院主管</t>
  </si>
  <si>
    <t>監察院主管</t>
  </si>
  <si>
    <t>內政部主管</t>
  </si>
  <si>
    <t>外交部主管</t>
  </si>
  <si>
    <t>國防部主管</t>
  </si>
  <si>
    <t>財政部主管</t>
  </si>
  <si>
    <t>教育部主管</t>
  </si>
  <si>
    <t>法務部主管</t>
  </si>
  <si>
    <t>經濟部主管</t>
  </si>
  <si>
    <t>交通部主管</t>
  </si>
  <si>
    <t>蒙藏委員會主管</t>
  </si>
  <si>
    <t>僑務委員會主管</t>
  </si>
  <si>
    <t>退輔會主管</t>
  </si>
  <si>
    <t>國家科學委員會主管</t>
  </si>
  <si>
    <t>原子能委員會主管</t>
  </si>
  <si>
    <t>農業委員會主管</t>
  </si>
  <si>
    <t>勞工委員會主管</t>
  </si>
  <si>
    <t>衛生署主管</t>
  </si>
  <si>
    <t>環境保護署主管</t>
  </si>
  <si>
    <t>海岸巡防署主管</t>
  </si>
  <si>
    <t>省市地方政府</t>
  </si>
  <si>
    <t>　台灣省政府及所屬</t>
  </si>
  <si>
    <t>　台灣省諮議會</t>
  </si>
  <si>
    <t>　補助台灣省各縣市政府</t>
  </si>
  <si>
    <t>　福建省政府</t>
  </si>
  <si>
    <t>　補助高雄市政府</t>
  </si>
  <si>
    <t>統籌部分</t>
  </si>
  <si>
    <t>合          計</t>
  </si>
  <si>
    <t>註：1.表列資本門執行數含支出實現數、暫付數、應付未付數及節餘數。</t>
  </si>
  <si>
    <t xml:space="preserve">    2.表列統籌部分，包括公教員工資遣退職給付、公教人員婚喪生育及子女教育補助、早期退休公教人員生活困難照護金、公務人員退休撫卹給付等項。</t>
  </si>
  <si>
    <t xml:space="preserve">    3.表列第二預備金72.16億元為尚未動支之預算數，該預備金原預算數78億元，截至六月底止已動支5.84億元，係總統府、行政院、考試院、內政部及經濟部等主管機關動支，已併
      入各主管項下表達；另災害準備金預算數20億元，尚未動支。
    </t>
  </si>
  <si>
    <t>９２ 年 度 總 預 算 執 行 情 形 明 細 表</t>
  </si>
  <si>
    <t xml:space="preserve">           中 華 民 國   92   年  6  月</t>
  </si>
  <si>
    <t>單位：百萬元</t>
  </si>
  <si>
    <t xml:space="preserve">  原住民族委員會</t>
  </si>
  <si>
    <t>第二預備金及災害準備金</t>
  </si>
  <si>
    <t>-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</si>
</sst>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\(#,##0.00\);_(* &quot;-&quot;??_);_(@_)"/>
    <numFmt numFmtId="178" formatCode="General_)"/>
    <numFmt numFmtId="179" formatCode="#,##0.0_);\(#,##0.0\)"/>
    <numFmt numFmtId="180" formatCode="#,##0_);[Red]\(#,##0\)"/>
    <numFmt numFmtId="181" formatCode="_-* #,##0.0_-;\-* #,##0.0_-;_-* &quot;-&quot;??_-;_-@_-"/>
    <numFmt numFmtId="182" formatCode="_-* #,##0_-;\-* #,##0_-;_-* &quot;-&quot;??_-;_-@_-"/>
    <numFmt numFmtId="183" formatCode="_-* #,##0_-;\-* #,##0_-;_-* &quot; &quot;_-;_-@_-"/>
    <numFmt numFmtId="184" formatCode="#,##0_ "/>
    <numFmt numFmtId="185" formatCode="#,##0.00_ "/>
    <numFmt numFmtId="186" formatCode="_-* #,##0.000_-;\-* #,##0.000_-;_-* &quot;-&quot;??_-;_-@_-"/>
    <numFmt numFmtId="187" formatCode="0.00_)"/>
    <numFmt numFmtId="188" formatCode="_(* #,##0.0_);_(* \(#,##0.0\);_(* &quot;-&quot;_);_(@_)"/>
    <numFmt numFmtId="189" formatCode="_-* #,##0_-;\-* #,##0_-;_-* &quot;     -&quot;??_-;_-@_-"/>
    <numFmt numFmtId="190" formatCode="\(#,##0\)"/>
    <numFmt numFmtId="191" formatCode="0_);[Red]\(0\)"/>
    <numFmt numFmtId="192" formatCode="#,##0\ \ \ \ \ \ \ \ \ \ \ \ \ "/>
    <numFmt numFmtId="193" formatCode="#,##0.0"/>
    <numFmt numFmtId="194" formatCode="_-* #,##0.0000_-;\-* #,##0.0000_-;_-* &quot;-&quot;??_-;_-@_-"/>
  </numFmts>
  <fonts count="1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2"/>
      <name val="標楷體"/>
      <family val="4"/>
    </font>
    <font>
      <sz val="12"/>
      <name val="細明體"/>
      <family val="3"/>
    </font>
    <font>
      <b/>
      <sz val="20"/>
      <name val="標楷體"/>
      <family val="4"/>
    </font>
    <font>
      <sz val="9"/>
      <name val="細明體"/>
      <family val="3"/>
    </font>
    <font>
      <sz val="16"/>
      <name val="華康楷書體W5"/>
      <family val="3"/>
    </font>
    <font>
      <sz val="15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14"/>
      <name val="Times New Roman"/>
      <family val="1"/>
    </font>
    <font>
      <sz val="13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8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78" fontId="7" fillId="0" borderId="0" xfId="20" applyFont="1">
      <alignment/>
      <protection/>
    </xf>
    <xf numFmtId="37" fontId="8" fillId="0" borderId="0" xfId="19" applyFont="1" applyProtection="1">
      <alignment/>
      <protection locked="0"/>
    </xf>
    <xf numFmtId="37" fontId="8" fillId="0" borderId="0" xfId="19" applyFont="1" applyProtection="1">
      <alignment/>
      <protection/>
    </xf>
    <xf numFmtId="37" fontId="9" fillId="0" borderId="0" xfId="19" applyFont="1" applyAlignment="1" applyProtection="1" quotePrefix="1">
      <alignment horizontal="centerContinuous" vertical="top"/>
      <protection locked="0"/>
    </xf>
    <xf numFmtId="37" fontId="11" fillId="0" borderId="0" xfId="19" applyFont="1" applyAlignment="1" applyProtection="1">
      <alignment horizontal="centerContinuous" vertical="top"/>
      <protection locked="0"/>
    </xf>
    <xf numFmtId="37" fontId="11" fillId="0" borderId="0" xfId="19" applyFont="1" applyAlignment="1" applyProtection="1">
      <alignment horizontal="centerContinuous" vertical="top"/>
      <protection/>
    </xf>
    <xf numFmtId="37" fontId="11" fillId="0" borderId="0" xfId="19" applyFont="1" applyAlignment="1" applyProtection="1">
      <alignment vertical="top"/>
      <protection locked="0"/>
    </xf>
    <xf numFmtId="37" fontId="12" fillId="0" borderId="0" xfId="19" applyFont="1" applyAlignment="1" applyProtection="1">
      <alignment horizontal="centerContinuous" vertical="center"/>
      <protection locked="0"/>
    </xf>
    <xf numFmtId="37" fontId="13" fillId="0" borderId="0" xfId="19" applyFont="1" applyAlignment="1" applyProtection="1">
      <alignment horizontal="centerContinuous" vertical="center"/>
      <protection locked="0"/>
    </xf>
    <xf numFmtId="37" fontId="13" fillId="0" borderId="0" xfId="19" applyFont="1" applyAlignment="1" applyProtection="1">
      <alignment horizontal="centerContinuous" vertical="center"/>
      <protection/>
    </xf>
    <xf numFmtId="37" fontId="7" fillId="0" borderId="0" xfId="19" applyFont="1" applyAlignment="1" applyProtection="1">
      <alignment horizontal="right" vertical="center"/>
      <protection/>
    </xf>
    <xf numFmtId="37" fontId="13" fillId="0" borderId="0" xfId="19" applyFont="1" applyBorder="1" applyProtection="1">
      <alignment/>
      <protection locked="0"/>
    </xf>
    <xf numFmtId="37" fontId="13" fillId="0" borderId="2" xfId="19" applyFont="1" applyBorder="1" applyAlignment="1" applyProtection="1">
      <alignment vertical="center"/>
      <protection locked="0"/>
    </xf>
    <xf numFmtId="37" fontId="13" fillId="0" borderId="3" xfId="19" applyFont="1" applyBorder="1" applyAlignment="1" applyProtection="1" quotePrefix="1">
      <alignment horizontal="centerContinuous" vertical="center"/>
      <protection locked="0"/>
    </xf>
    <xf numFmtId="37" fontId="13" fillId="0" borderId="3" xfId="19" applyFont="1" applyBorder="1" applyAlignment="1" applyProtection="1">
      <alignment horizontal="centerContinuous" vertical="center"/>
      <protection locked="0"/>
    </xf>
    <xf numFmtId="37" fontId="13" fillId="0" borderId="3" xfId="19" applyFont="1" applyBorder="1" applyAlignment="1" applyProtection="1">
      <alignment horizontal="centerContinuous" vertical="center"/>
      <protection/>
    </xf>
    <xf numFmtId="37" fontId="13" fillId="0" borderId="4" xfId="19" applyFont="1" applyBorder="1" applyAlignment="1" applyProtection="1">
      <alignment horizontal="centerContinuous" vertical="center"/>
      <protection/>
    </xf>
    <xf numFmtId="37" fontId="7" fillId="0" borderId="0" xfId="19" applyFont="1" applyBorder="1" applyAlignment="1" applyProtection="1">
      <alignment vertical="center"/>
      <protection locked="0"/>
    </xf>
    <xf numFmtId="37" fontId="13" fillId="0" borderId="5" xfId="19" applyFont="1" applyBorder="1" applyAlignment="1" applyProtection="1" quotePrefix="1">
      <alignment horizontal="distributed" vertical="center"/>
      <protection locked="0"/>
    </xf>
    <xf numFmtId="37" fontId="13" fillId="0" borderId="6" xfId="19" applyFont="1" applyBorder="1" applyAlignment="1" applyProtection="1">
      <alignment horizontal="centerContinuous"/>
      <protection locked="0"/>
    </xf>
    <xf numFmtId="37" fontId="13" fillId="0" borderId="6" xfId="19" applyFont="1" applyBorder="1" applyAlignment="1" applyProtection="1">
      <alignment horizontal="centerContinuous"/>
      <protection/>
    </xf>
    <xf numFmtId="37" fontId="13" fillId="0" borderId="1" xfId="19" applyFont="1" applyBorder="1" applyAlignment="1" applyProtection="1">
      <alignment horizontal="centerContinuous" vertical="center"/>
      <protection locked="0"/>
    </xf>
    <xf numFmtId="37" fontId="13" fillId="0" borderId="1" xfId="19" applyFont="1" applyBorder="1" applyAlignment="1" applyProtection="1">
      <alignment horizontal="centerContinuous" vertical="center"/>
      <protection/>
    </xf>
    <xf numFmtId="37" fontId="13" fillId="0" borderId="7" xfId="19" applyFont="1" applyBorder="1" applyAlignment="1" applyProtection="1">
      <alignment horizontal="centerContinuous" vertical="center"/>
      <protection/>
    </xf>
    <xf numFmtId="37" fontId="13" fillId="0" borderId="8" xfId="19" applyFont="1" applyBorder="1" applyAlignment="1" applyProtection="1">
      <alignment horizontal="centerContinuous" vertical="center"/>
      <protection/>
    </xf>
    <xf numFmtId="37" fontId="7" fillId="0" borderId="0" xfId="19" applyFont="1" applyBorder="1" applyProtection="1">
      <alignment/>
      <protection locked="0"/>
    </xf>
    <xf numFmtId="37" fontId="13" fillId="0" borderId="9" xfId="19" applyFont="1" applyBorder="1" applyProtection="1">
      <alignment/>
      <protection locked="0"/>
    </xf>
    <xf numFmtId="37" fontId="13" fillId="0" borderId="10" xfId="19" applyFont="1" applyBorder="1" applyProtection="1">
      <alignment/>
      <protection locked="0"/>
    </xf>
    <xf numFmtId="37" fontId="13" fillId="0" borderId="10" xfId="19" applyFont="1" applyBorder="1" applyProtection="1">
      <alignment/>
      <protection/>
    </xf>
    <xf numFmtId="37" fontId="13" fillId="0" borderId="10" xfId="19" applyFont="1" applyBorder="1" applyAlignment="1" applyProtection="1">
      <alignment horizontal="center" vertical="center"/>
      <protection locked="0"/>
    </xf>
    <xf numFmtId="37" fontId="14" fillId="0" borderId="10" xfId="19" applyFont="1" applyBorder="1" applyAlignment="1" applyProtection="1">
      <alignment horizontal="center" vertical="center"/>
      <protection/>
    </xf>
    <xf numFmtId="37" fontId="14" fillId="0" borderId="11" xfId="19" applyFont="1" applyBorder="1" applyAlignment="1" applyProtection="1">
      <alignment horizontal="center" vertical="center"/>
      <protection/>
    </xf>
    <xf numFmtId="37" fontId="13" fillId="0" borderId="5" xfId="19" applyFont="1" applyBorder="1" applyAlignment="1" applyProtection="1">
      <alignment horizontal="left" vertical="center"/>
      <protection locked="0"/>
    </xf>
    <xf numFmtId="176" fontId="15" fillId="0" borderId="6" xfId="19" applyNumberFormat="1" applyFont="1" applyBorder="1" applyAlignment="1" applyProtection="1">
      <alignment vertical="center"/>
      <protection locked="0"/>
    </xf>
    <xf numFmtId="176" fontId="15" fillId="0" borderId="6" xfId="19" applyNumberFormat="1" applyFont="1" applyBorder="1" applyAlignment="1" applyProtection="1">
      <alignment vertical="center"/>
      <protection/>
    </xf>
    <xf numFmtId="41" fontId="15" fillId="0" borderId="1" xfId="21" applyNumberFormat="1" applyFont="1" applyBorder="1" applyAlignment="1" applyProtection="1">
      <alignment horizontal="center" vertical="center"/>
      <protection/>
    </xf>
    <xf numFmtId="41" fontId="15" fillId="0" borderId="1" xfId="19" applyNumberFormat="1" applyFont="1" applyBorder="1" applyAlignment="1" applyProtection="1">
      <alignment vertical="center"/>
      <protection/>
    </xf>
    <xf numFmtId="176" fontId="15" fillId="0" borderId="1" xfId="19" applyNumberFormat="1" applyFont="1" applyBorder="1" applyAlignment="1" applyProtection="1">
      <alignment horizontal="right" vertical="center"/>
      <protection/>
    </xf>
    <xf numFmtId="41" fontId="15" fillId="0" borderId="8" xfId="19" applyNumberFormat="1" applyFont="1" applyBorder="1" applyAlignment="1" applyProtection="1">
      <alignment vertical="center"/>
      <protection/>
    </xf>
    <xf numFmtId="37" fontId="8" fillId="0" borderId="0" xfId="19" applyFont="1" applyBorder="1" applyProtection="1">
      <alignment/>
      <protection locked="0"/>
    </xf>
    <xf numFmtId="37" fontId="13" fillId="0" borderId="12" xfId="19" applyFont="1" applyBorder="1" applyAlignment="1" applyProtection="1">
      <alignment horizontal="left" vertical="center"/>
      <protection locked="0"/>
    </xf>
    <xf numFmtId="176" fontId="15" fillId="0" borderId="1" xfId="19" applyNumberFormat="1" applyFont="1" applyBorder="1" applyAlignment="1" applyProtection="1">
      <alignment vertical="center"/>
      <protection locked="0"/>
    </xf>
    <xf numFmtId="176" fontId="15" fillId="0" borderId="1" xfId="19" applyNumberFormat="1" applyFont="1" applyBorder="1" applyAlignment="1" applyProtection="1">
      <alignment vertical="center"/>
      <protection/>
    </xf>
    <xf numFmtId="3" fontId="15" fillId="0" borderId="1" xfId="21" applyNumberFormat="1" applyFont="1" applyBorder="1" applyAlignment="1" applyProtection="1">
      <alignment horizontal="center" vertical="center"/>
      <protection/>
    </xf>
    <xf numFmtId="176" fontId="15" fillId="0" borderId="8" xfId="19" applyNumberFormat="1" applyFont="1" applyBorder="1" applyAlignment="1" applyProtection="1">
      <alignment vertical="center"/>
      <protection/>
    </xf>
    <xf numFmtId="37" fontId="13" fillId="0" borderId="12" xfId="19" applyFont="1" applyBorder="1" applyAlignment="1" applyProtection="1" quotePrefix="1">
      <alignment horizontal="left" vertical="center"/>
      <protection locked="0"/>
    </xf>
    <xf numFmtId="37" fontId="16" fillId="0" borderId="12" xfId="19" applyFont="1" applyBorder="1" applyAlignment="1" applyProtection="1" quotePrefix="1">
      <alignment horizontal="left" vertical="center"/>
      <protection locked="0"/>
    </xf>
    <xf numFmtId="176" fontId="15" fillId="0" borderId="8" xfId="19" applyNumberFormat="1" applyFont="1" applyBorder="1" applyAlignment="1" applyProtection="1">
      <alignment horizontal="right" vertical="center"/>
      <protection/>
    </xf>
    <xf numFmtId="176" fontId="15" fillId="0" borderId="8" xfId="19" applyNumberFormat="1" applyFont="1" applyBorder="1" applyAlignment="1" applyProtection="1">
      <alignment vertical="center"/>
      <protection locked="0"/>
    </xf>
    <xf numFmtId="37" fontId="13" fillId="0" borderId="13" xfId="19" applyFont="1" applyBorder="1" applyAlignment="1" applyProtection="1">
      <alignment horizontal="left" vertical="center"/>
      <protection locked="0"/>
    </xf>
    <xf numFmtId="176" fontId="15" fillId="0" borderId="14" xfId="19" applyNumberFormat="1" applyFont="1" applyBorder="1" applyAlignment="1" applyProtection="1">
      <alignment vertical="center"/>
      <protection locked="0"/>
    </xf>
    <xf numFmtId="3" fontId="15" fillId="0" borderId="14" xfId="21" applyNumberFormat="1" applyFont="1" applyBorder="1" applyAlignment="1" applyProtection="1">
      <alignment horizontal="center" vertical="center"/>
      <protection/>
    </xf>
    <xf numFmtId="176" fontId="15" fillId="0" borderId="15" xfId="19" applyNumberFormat="1" applyFont="1" applyBorder="1" applyAlignment="1" applyProtection="1">
      <alignment vertical="center"/>
      <protection locked="0"/>
    </xf>
    <xf numFmtId="37" fontId="13" fillId="0" borderId="9" xfId="19" applyFont="1" applyBorder="1" applyAlignment="1" applyProtection="1">
      <alignment horizontal="left" vertical="center"/>
      <protection locked="0"/>
    </xf>
    <xf numFmtId="176" fontId="15" fillId="0" borderId="10" xfId="19" applyNumberFormat="1" applyFont="1" applyBorder="1" applyAlignment="1" applyProtection="1">
      <alignment vertical="center"/>
      <protection locked="0"/>
    </xf>
    <xf numFmtId="176" fontId="15" fillId="0" borderId="10" xfId="19" applyNumberFormat="1" applyFont="1" applyBorder="1" applyAlignment="1" applyProtection="1">
      <alignment vertical="center"/>
      <protection/>
    </xf>
    <xf numFmtId="3" fontId="15" fillId="0" borderId="10" xfId="21" applyNumberFormat="1" applyFont="1" applyBorder="1" applyAlignment="1" applyProtection="1">
      <alignment horizontal="center" vertical="center"/>
      <protection/>
    </xf>
    <xf numFmtId="176" fontId="15" fillId="0" borderId="11" xfId="19" applyNumberFormat="1" applyFont="1" applyBorder="1" applyAlignment="1" applyProtection="1">
      <alignment vertical="center"/>
      <protection/>
    </xf>
    <xf numFmtId="176" fontId="15" fillId="0" borderId="1" xfId="19" applyNumberFormat="1" applyFont="1" applyBorder="1" applyAlignment="1" applyProtection="1">
      <alignment horizontal="center" vertical="center"/>
      <protection/>
    </xf>
    <xf numFmtId="176" fontId="15" fillId="0" borderId="8" xfId="19" applyNumberFormat="1" applyFont="1" applyBorder="1" applyAlignment="1" applyProtection="1">
      <alignment horizontal="center" vertical="center"/>
      <protection/>
    </xf>
    <xf numFmtId="3" fontId="15" fillId="0" borderId="1" xfId="21" applyNumberFormat="1" applyFont="1" applyBorder="1" applyAlignment="1" applyProtection="1" quotePrefix="1">
      <alignment horizontal="center" vertical="center"/>
      <protection/>
    </xf>
    <xf numFmtId="37" fontId="13" fillId="0" borderId="13" xfId="19" applyFont="1" applyBorder="1" applyAlignment="1" applyProtection="1" quotePrefix="1">
      <alignment horizontal="center" vertical="center"/>
      <protection locked="0"/>
    </xf>
    <xf numFmtId="176" fontId="15" fillId="0" borderId="14" xfId="19" applyNumberFormat="1" applyFont="1" applyBorder="1" applyAlignment="1" applyProtection="1">
      <alignment vertical="center"/>
      <protection/>
    </xf>
    <xf numFmtId="176" fontId="15" fillId="0" borderId="15" xfId="19" applyNumberFormat="1" applyFont="1" applyBorder="1" applyAlignment="1" applyProtection="1">
      <alignment vertical="center"/>
      <protection/>
    </xf>
    <xf numFmtId="37" fontId="8" fillId="0" borderId="16" xfId="19" applyFont="1" applyBorder="1" applyAlignment="1" applyProtection="1">
      <alignment vertical="center"/>
      <protection locked="0"/>
    </xf>
    <xf numFmtId="37" fontId="8" fillId="0" borderId="17" xfId="19" applyFont="1" applyFill="1" applyBorder="1" applyAlignment="1" applyProtection="1">
      <alignment vertical="center"/>
      <protection locked="0"/>
    </xf>
    <xf numFmtId="37" fontId="8" fillId="0" borderId="17" xfId="19" applyFont="1" applyBorder="1" applyAlignment="1" applyProtection="1">
      <alignment vertical="center"/>
      <protection locked="0"/>
    </xf>
    <xf numFmtId="37" fontId="8" fillId="0" borderId="0" xfId="19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7" fontId="7" fillId="0" borderId="0" xfId="19" applyFont="1" applyProtection="1">
      <alignment/>
      <protection locked="0"/>
    </xf>
    <xf numFmtId="37" fontId="7" fillId="0" borderId="0" xfId="19" applyFont="1" applyBorder="1" applyAlignment="1" applyProtection="1">
      <alignment horizontal="left" wrapText="1"/>
      <protection locked="0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showGridLines="0" tabSelected="1" zoomScale="75" zoomScaleNormal="75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2" sqref="A2"/>
    </sheetView>
  </sheetViews>
  <sheetFormatPr defaultColWidth="9.00390625" defaultRowHeight="16.5"/>
  <cols>
    <col min="1" max="1" width="31.75390625" style="70" customWidth="1"/>
    <col min="2" max="2" width="12.375" style="2" customWidth="1"/>
    <col min="3" max="3" width="11.75390625" style="2" customWidth="1"/>
    <col min="4" max="4" width="12.625" style="3" customWidth="1"/>
    <col min="5" max="6" width="12.00390625" style="2" customWidth="1"/>
    <col min="7" max="7" width="12.00390625" style="3" customWidth="1"/>
    <col min="8" max="8" width="12.125" style="2" customWidth="1"/>
    <col min="9" max="9" width="6.25390625" style="2" customWidth="1"/>
    <col min="10" max="10" width="6.375" style="3" customWidth="1"/>
    <col min="11" max="11" width="12.00390625" style="2" customWidth="1"/>
    <col min="12" max="12" width="5.75390625" style="2" customWidth="1"/>
    <col min="13" max="13" width="6.125" style="3" customWidth="1"/>
    <col min="14" max="14" width="12.125" style="3" customWidth="1"/>
    <col min="15" max="15" width="6.125" style="3" customWidth="1"/>
    <col min="16" max="16" width="5.875" style="3" customWidth="1"/>
  </cols>
  <sheetData>
    <row r="1" spans="1:16" s="2" customFormat="1" ht="35.25" customHeight="1" hidden="1">
      <c r="A1" s="1" t="s">
        <v>0</v>
      </c>
      <c r="D1" s="3"/>
      <c r="G1" s="3"/>
      <c r="J1" s="3"/>
      <c r="M1" s="3"/>
      <c r="N1" s="3"/>
      <c r="O1" s="3"/>
      <c r="P1" s="3"/>
    </row>
    <row r="2" spans="1:16" s="7" customFormat="1" ht="36" customHeight="1">
      <c r="A2" s="4" t="s">
        <v>69</v>
      </c>
      <c r="B2" s="5"/>
      <c r="C2" s="5"/>
      <c r="D2" s="6"/>
      <c r="E2" s="5"/>
      <c r="F2" s="5"/>
      <c r="G2" s="6"/>
      <c r="H2" s="5"/>
      <c r="I2" s="5"/>
      <c r="J2" s="6"/>
      <c r="K2" s="5"/>
      <c r="L2" s="5"/>
      <c r="M2" s="6"/>
      <c r="N2" s="6"/>
      <c r="O2" s="6"/>
      <c r="P2" s="6"/>
    </row>
    <row r="3" spans="1:16" s="12" customFormat="1" ht="22.5" customHeight="1" thickBot="1">
      <c r="A3" s="8" t="s">
        <v>70</v>
      </c>
      <c r="B3" s="9"/>
      <c r="C3" s="9"/>
      <c r="D3" s="10"/>
      <c r="E3" s="9"/>
      <c r="F3" s="9"/>
      <c r="G3" s="10"/>
      <c r="H3" s="9"/>
      <c r="I3" s="9"/>
      <c r="J3" s="10"/>
      <c r="K3" s="9"/>
      <c r="L3" s="9"/>
      <c r="M3" s="10"/>
      <c r="N3" s="10"/>
      <c r="O3" s="10"/>
      <c r="P3" s="11" t="s">
        <v>71</v>
      </c>
    </row>
    <row r="4" spans="1:16" s="18" customFormat="1" ht="21" customHeight="1">
      <c r="A4" s="13"/>
      <c r="B4" s="14" t="s">
        <v>1</v>
      </c>
      <c r="C4" s="15"/>
      <c r="D4" s="16"/>
      <c r="E4" s="15" t="s">
        <v>2</v>
      </c>
      <c r="F4" s="15"/>
      <c r="G4" s="16"/>
      <c r="H4" s="15" t="s">
        <v>3</v>
      </c>
      <c r="I4" s="15"/>
      <c r="J4" s="16"/>
      <c r="K4" s="15"/>
      <c r="L4" s="15"/>
      <c r="M4" s="16"/>
      <c r="N4" s="16"/>
      <c r="O4" s="16"/>
      <c r="P4" s="17"/>
    </row>
    <row r="5" spans="1:16" s="26" customFormat="1" ht="28.5" customHeight="1">
      <c r="A5" s="19" t="s">
        <v>4</v>
      </c>
      <c r="B5" s="20" t="s">
        <v>5</v>
      </c>
      <c r="C5" s="20" t="s">
        <v>6</v>
      </c>
      <c r="D5" s="21" t="s">
        <v>7</v>
      </c>
      <c r="E5" s="20" t="s">
        <v>5</v>
      </c>
      <c r="F5" s="20" t="s">
        <v>6</v>
      </c>
      <c r="G5" s="21" t="s">
        <v>7</v>
      </c>
      <c r="H5" s="22" t="s">
        <v>8</v>
      </c>
      <c r="I5" s="22"/>
      <c r="J5" s="23"/>
      <c r="K5" s="22" t="s">
        <v>9</v>
      </c>
      <c r="L5" s="22"/>
      <c r="M5" s="23"/>
      <c r="N5" s="23" t="s">
        <v>10</v>
      </c>
      <c r="O5" s="24"/>
      <c r="P5" s="25"/>
    </row>
    <row r="6" spans="1:16" s="26" customFormat="1" ht="20.25" customHeight="1">
      <c r="A6" s="27"/>
      <c r="B6" s="28"/>
      <c r="C6" s="28"/>
      <c r="D6" s="29"/>
      <c r="E6" s="28"/>
      <c r="F6" s="28"/>
      <c r="G6" s="29"/>
      <c r="H6" s="30" t="s">
        <v>11</v>
      </c>
      <c r="I6" s="31" t="s">
        <v>12</v>
      </c>
      <c r="J6" s="31" t="s">
        <v>13</v>
      </c>
      <c r="K6" s="30" t="s">
        <v>11</v>
      </c>
      <c r="L6" s="31" t="s">
        <v>12</v>
      </c>
      <c r="M6" s="31" t="s">
        <v>13</v>
      </c>
      <c r="N6" s="30" t="s">
        <v>11</v>
      </c>
      <c r="O6" s="31" t="s">
        <v>12</v>
      </c>
      <c r="P6" s="32" t="s">
        <v>13</v>
      </c>
    </row>
    <row r="7" spans="1:16" s="40" customFormat="1" ht="18.75" customHeight="1">
      <c r="A7" s="33" t="s">
        <v>14</v>
      </c>
      <c r="B7" s="34">
        <v>66</v>
      </c>
      <c r="C7" s="34">
        <v>8</v>
      </c>
      <c r="D7" s="35">
        <f>C7+B7</f>
        <v>74</v>
      </c>
      <c r="E7" s="34">
        <v>59</v>
      </c>
      <c r="F7" s="34">
        <v>3</v>
      </c>
      <c r="G7" s="35">
        <f>F7+E7</f>
        <v>62</v>
      </c>
      <c r="H7" s="34">
        <v>34</v>
      </c>
      <c r="I7" s="36">
        <f>IF(OR(H7=0,B7=0),0,H7/B7*100)</f>
        <v>51.515151515151516</v>
      </c>
      <c r="J7" s="37">
        <f>IF(OR(H7=0,E7=0),0,H7/E7*100)</f>
        <v>57.6271186440678</v>
      </c>
      <c r="K7" s="34">
        <v>0</v>
      </c>
      <c r="L7" s="36">
        <f>IF(OR(K7=0,C7=0),0,K7/C7*100)</f>
        <v>0</v>
      </c>
      <c r="M7" s="37">
        <f>IF(OR(K7=0,F7=0),0,K7/F7*100)</f>
        <v>0</v>
      </c>
      <c r="N7" s="38">
        <f aca="true" t="shared" si="0" ref="N7:N58">K7+H7</f>
        <v>34</v>
      </c>
      <c r="O7" s="36">
        <f>IF(OR(N7=0,D7=0),0,N7/D7*100)</f>
        <v>45.94594594594595</v>
      </c>
      <c r="P7" s="39">
        <f>IF(OR(N7=0,G7=0),0,N7/G7*100)</f>
        <v>54.83870967741935</v>
      </c>
    </row>
    <row r="8" spans="1:16" s="40" customFormat="1" ht="18.75" customHeight="1">
      <c r="A8" s="41" t="s">
        <v>15</v>
      </c>
      <c r="B8" s="42">
        <v>6924</v>
      </c>
      <c r="C8" s="42">
        <v>1947</v>
      </c>
      <c r="D8" s="43">
        <f aca="true" t="shared" si="1" ref="D8:D60">C8+B8</f>
        <v>8871</v>
      </c>
      <c r="E8" s="42">
        <v>3586</v>
      </c>
      <c r="F8" s="42">
        <v>665</v>
      </c>
      <c r="G8" s="43">
        <f aca="true" t="shared" si="2" ref="G8:G60">F8+E8</f>
        <v>4251</v>
      </c>
      <c r="H8" s="42">
        <v>3174</v>
      </c>
      <c r="I8" s="44">
        <f aca="true" t="shared" si="3" ref="I8:I60">IF(OR(H8=0,B8=0),0,H8/B8*100)</f>
        <v>45.84055459272097</v>
      </c>
      <c r="J8" s="43">
        <f aca="true" t="shared" si="4" ref="J8:J60">IF(OR(H8=0,E8=0),0,H8/E8*100)</f>
        <v>88.51087562744004</v>
      </c>
      <c r="K8" s="42">
        <v>363</v>
      </c>
      <c r="L8" s="44">
        <f aca="true" t="shared" si="5" ref="L8:L60">IF(OR(K8=0,C8=0),0,K8/C8*100)</f>
        <v>18.64406779661017</v>
      </c>
      <c r="M8" s="43">
        <f aca="true" t="shared" si="6" ref="M8:M60">IF(OR(K8=0,F8=0),0,K8/F8*100)</f>
        <v>54.58646616541354</v>
      </c>
      <c r="N8" s="38">
        <f t="shared" si="0"/>
        <v>3537</v>
      </c>
      <c r="O8" s="44">
        <f aca="true" t="shared" si="7" ref="O8:O60">IF(OR(N8=0,D8=0),0,N8/D8*100)</f>
        <v>39.871491376395</v>
      </c>
      <c r="P8" s="45">
        <f aca="true" t="shared" si="8" ref="P8:P60">IF(OR(N8=0,G8=0),0,N8/G8*100)</f>
        <v>83.20395201129146</v>
      </c>
    </row>
    <row r="9" spans="1:16" s="40" customFormat="1" ht="18.75" customHeight="1">
      <c r="A9" s="41" t="s">
        <v>16</v>
      </c>
      <c r="B9" s="42">
        <f>SUM(B10:B29)</f>
        <v>22824</v>
      </c>
      <c r="C9" s="42">
        <f aca="true" t="shared" si="9" ref="C9:N9">SUM(C10:C29)</f>
        <v>15290</v>
      </c>
      <c r="D9" s="42">
        <f t="shared" si="9"/>
        <v>38114</v>
      </c>
      <c r="E9" s="42">
        <f t="shared" si="9"/>
        <v>11197</v>
      </c>
      <c r="F9" s="42">
        <f t="shared" si="9"/>
        <v>2481</v>
      </c>
      <c r="G9" s="42">
        <f t="shared" si="9"/>
        <v>13678</v>
      </c>
      <c r="H9" s="42">
        <f t="shared" si="9"/>
        <v>9951</v>
      </c>
      <c r="I9" s="44">
        <f>IF(OR(H9=0,B9=0),0,H9/B9*100)</f>
        <v>43.598843322818084</v>
      </c>
      <c r="J9" s="43">
        <f>IF(OR(H9=0,E9=0),0,H9/E9*100)</f>
        <v>88.87201929088148</v>
      </c>
      <c r="K9" s="42">
        <f t="shared" si="9"/>
        <v>1428</v>
      </c>
      <c r="L9" s="44">
        <f>IF(OR(K9=0,C9=0),0,K9/C9*100)</f>
        <v>9.33943754087639</v>
      </c>
      <c r="M9" s="43">
        <f>IF(OR(K9=0,F9=0),0,K9/F9*100)</f>
        <v>57.557436517533255</v>
      </c>
      <c r="N9" s="42">
        <f t="shared" si="9"/>
        <v>11379</v>
      </c>
      <c r="O9" s="44">
        <f>IF(OR(N9=0,D9=0),0,N9/D9*100)</f>
        <v>29.8551713281209</v>
      </c>
      <c r="P9" s="45">
        <f>IF(OR(N9=0,G9=0),0,N9/G9*100)</f>
        <v>83.19198713262172</v>
      </c>
    </row>
    <row r="10" spans="1:16" s="40" customFormat="1" ht="18.75" customHeight="1">
      <c r="A10" s="46" t="s">
        <v>17</v>
      </c>
      <c r="B10" s="42">
        <v>705</v>
      </c>
      <c r="C10" s="42">
        <v>71</v>
      </c>
      <c r="D10" s="43">
        <f t="shared" si="1"/>
        <v>776</v>
      </c>
      <c r="E10" s="42">
        <v>414</v>
      </c>
      <c r="F10" s="42">
        <v>52</v>
      </c>
      <c r="G10" s="43">
        <f t="shared" si="2"/>
        <v>466</v>
      </c>
      <c r="H10" s="42">
        <v>389</v>
      </c>
      <c r="I10" s="44">
        <f t="shared" si="3"/>
        <v>55.17730496453901</v>
      </c>
      <c r="J10" s="43">
        <f t="shared" si="4"/>
        <v>93.96135265700482</v>
      </c>
      <c r="K10" s="42">
        <v>22</v>
      </c>
      <c r="L10" s="44">
        <f t="shared" si="5"/>
        <v>30.985915492957744</v>
      </c>
      <c r="M10" s="43">
        <f t="shared" si="6"/>
        <v>42.30769230769231</v>
      </c>
      <c r="N10" s="38">
        <f t="shared" si="0"/>
        <v>411</v>
      </c>
      <c r="O10" s="44">
        <f t="shared" si="7"/>
        <v>52.9639175257732</v>
      </c>
      <c r="P10" s="45">
        <f t="shared" si="8"/>
        <v>88.19742489270385</v>
      </c>
    </row>
    <row r="11" spans="1:16" s="40" customFormat="1" ht="18.75" customHeight="1">
      <c r="A11" s="46" t="s">
        <v>18</v>
      </c>
      <c r="B11" s="42">
        <v>872</v>
      </c>
      <c r="C11" s="42">
        <v>21</v>
      </c>
      <c r="D11" s="43">
        <f t="shared" si="1"/>
        <v>893</v>
      </c>
      <c r="E11" s="42">
        <v>480</v>
      </c>
      <c r="F11" s="42">
        <v>15</v>
      </c>
      <c r="G11" s="43">
        <f t="shared" si="2"/>
        <v>495</v>
      </c>
      <c r="H11" s="42">
        <v>445</v>
      </c>
      <c r="I11" s="44">
        <f t="shared" si="3"/>
        <v>51.03211009174312</v>
      </c>
      <c r="J11" s="43">
        <f t="shared" si="4"/>
        <v>92.70833333333334</v>
      </c>
      <c r="K11" s="42">
        <v>12</v>
      </c>
      <c r="L11" s="44">
        <f t="shared" si="5"/>
        <v>57.14285714285714</v>
      </c>
      <c r="M11" s="43">
        <f t="shared" si="6"/>
        <v>80</v>
      </c>
      <c r="N11" s="38">
        <f t="shared" si="0"/>
        <v>457</v>
      </c>
      <c r="O11" s="44">
        <f t="shared" si="7"/>
        <v>51.17581187010079</v>
      </c>
      <c r="P11" s="45">
        <f t="shared" si="8"/>
        <v>92.32323232323232</v>
      </c>
    </row>
    <row r="12" spans="1:16" s="40" customFormat="1" ht="18.75" customHeight="1">
      <c r="A12" s="47" t="s">
        <v>19</v>
      </c>
      <c r="B12" s="42">
        <v>208</v>
      </c>
      <c r="C12" s="42">
        <v>307</v>
      </c>
      <c r="D12" s="43">
        <f t="shared" si="1"/>
        <v>515</v>
      </c>
      <c r="E12" s="42">
        <v>125</v>
      </c>
      <c r="F12" s="42">
        <v>16</v>
      </c>
      <c r="G12" s="43">
        <f t="shared" si="2"/>
        <v>141</v>
      </c>
      <c r="H12" s="42">
        <v>120</v>
      </c>
      <c r="I12" s="44">
        <f t="shared" si="3"/>
        <v>57.692307692307686</v>
      </c>
      <c r="J12" s="43">
        <f t="shared" si="4"/>
        <v>96</v>
      </c>
      <c r="K12" s="42">
        <v>14</v>
      </c>
      <c r="L12" s="44">
        <f t="shared" si="5"/>
        <v>4.5602605863192185</v>
      </c>
      <c r="M12" s="43">
        <f t="shared" si="6"/>
        <v>87.5</v>
      </c>
      <c r="N12" s="38">
        <f t="shared" si="0"/>
        <v>134</v>
      </c>
      <c r="O12" s="44">
        <f t="shared" si="7"/>
        <v>26.019417475728158</v>
      </c>
      <c r="P12" s="45">
        <f t="shared" si="8"/>
        <v>95.0354609929078</v>
      </c>
    </row>
    <row r="13" spans="1:16" s="40" customFormat="1" ht="18.75" customHeight="1">
      <c r="A13" s="46" t="s">
        <v>20</v>
      </c>
      <c r="B13" s="42">
        <v>4146</v>
      </c>
      <c r="C13" s="42">
        <v>425</v>
      </c>
      <c r="D13" s="43">
        <f t="shared" si="1"/>
        <v>4571</v>
      </c>
      <c r="E13" s="42">
        <v>2084</v>
      </c>
      <c r="F13" s="42">
        <v>17</v>
      </c>
      <c r="G13" s="43">
        <f t="shared" si="2"/>
        <v>2101</v>
      </c>
      <c r="H13" s="42">
        <v>1881</v>
      </c>
      <c r="I13" s="44">
        <f t="shared" si="3"/>
        <v>45.36903039073806</v>
      </c>
      <c r="J13" s="43">
        <f t="shared" si="4"/>
        <v>90.25911708253359</v>
      </c>
      <c r="K13" s="42">
        <v>7</v>
      </c>
      <c r="L13" s="44">
        <f t="shared" si="5"/>
        <v>1.647058823529412</v>
      </c>
      <c r="M13" s="43">
        <f t="shared" si="6"/>
        <v>41.17647058823529</v>
      </c>
      <c r="N13" s="38">
        <f t="shared" si="0"/>
        <v>1888</v>
      </c>
      <c r="O13" s="44">
        <f t="shared" si="7"/>
        <v>41.303872238022315</v>
      </c>
      <c r="P13" s="45">
        <f t="shared" si="8"/>
        <v>89.86197049024274</v>
      </c>
    </row>
    <row r="14" spans="1:16" s="40" customFormat="1" ht="18.75" customHeight="1">
      <c r="A14" s="46" t="s">
        <v>21</v>
      </c>
      <c r="B14" s="42">
        <f>3818-2973</f>
        <v>845</v>
      </c>
      <c r="C14" s="42">
        <v>53</v>
      </c>
      <c r="D14" s="43">
        <f t="shared" si="1"/>
        <v>898</v>
      </c>
      <c r="E14" s="42">
        <f>1723-1347</f>
        <v>376</v>
      </c>
      <c r="F14" s="42">
        <v>28</v>
      </c>
      <c r="G14" s="43">
        <f t="shared" si="2"/>
        <v>404</v>
      </c>
      <c r="H14" s="42">
        <f>1503-1193</f>
        <v>310</v>
      </c>
      <c r="I14" s="44">
        <f t="shared" si="3"/>
        <v>36.68639053254438</v>
      </c>
      <c r="J14" s="43">
        <f t="shared" si="4"/>
        <v>82.4468085106383</v>
      </c>
      <c r="K14" s="42">
        <v>5</v>
      </c>
      <c r="L14" s="44">
        <f t="shared" si="5"/>
        <v>9.433962264150944</v>
      </c>
      <c r="M14" s="43">
        <f t="shared" si="6"/>
        <v>17.857142857142858</v>
      </c>
      <c r="N14" s="38">
        <f t="shared" si="0"/>
        <v>315</v>
      </c>
      <c r="O14" s="44">
        <f t="shared" si="7"/>
        <v>35.07795100222717</v>
      </c>
      <c r="P14" s="45">
        <f t="shared" si="8"/>
        <v>77.97029702970298</v>
      </c>
    </row>
    <row r="15" spans="1:16" s="40" customFormat="1" ht="18.75" customHeight="1">
      <c r="A15" s="46" t="s">
        <v>22</v>
      </c>
      <c r="B15" s="42">
        <v>163</v>
      </c>
      <c r="C15" s="42">
        <v>20</v>
      </c>
      <c r="D15" s="43">
        <f t="shared" si="1"/>
        <v>183</v>
      </c>
      <c r="E15" s="42">
        <v>79</v>
      </c>
      <c r="F15" s="42">
        <v>7</v>
      </c>
      <c r="G15" s="43">
        <f t="shared" si="2"/>
        <v>86</v>
      </c>
      <c r="H15" s="42">
        <v>69</v>
      </c>
      <c r="I15" s="44">
        <f t="shared" si="3"/>
        <v>42.331288343558285</v>
      </c>
      <c r="J15" s="43">
        <f t="shared" si="4"/>
        <v>87.34177215189874</v>
      </c>
      <c r="K15" s="42">
        <v>3</v>
      </c>
      <c r="L15" s="44">
        <f t="shared" si="5"/>
        <v>15</v>
      </c>
      <c r="M15" s="43">
        <f t="shared" si="6"/>
        <v>42.857142857142854</v>
      </c>
      <c r="N15" s="38">
        <f t="shared" si="0"/>
        <v>72</v>
      </c>
      <c r="O15" s="44">
        <f t="shared" si="7"/>
        <v>39.34426229508197</v>
      </c>
      <c r="P15" s="45">
        <f t="shared" si="8"/>
        <v>83.72093023255815</v>
      </c>
    </row>
    <row r="16" spans="1:16" s="40" customFormat="1" ht="18.75" customHeight="1">
      <c r="A16" s="47" t="s">
        <v>23</v>
      </c>
      <c r="B16" s="42">
        <v>345</v>
      </c>
      <c r="C16" s="42">
        <v>1188</v>
      </c>
      <c r="D16" s="43">
        <f t="shared" si="1"/>
        <v>1533</v>
      </c>
      <c r="E16" s="42">
        <v>39</v>
      </c>
      <c r="F16" s="42">
        <v>321</v>
      </c>
      <c r="G16" s="43">
        <f t="shared" si="2"/>
        <v>360</v>
      </c>
      <c r="H16" s="42">
        <v>39</v>
      </c>
      <c r="I16" s="44">
        <f t="shared" si="3"/>
        <v>11.304347826086957</v>
      </c>
      <c r="J16" s="43">
        <f t="shared" si="4"/>
        <v>100</v>
      </c>
      <c r="K16" s="42">
        <v>320</v>
      </c>
      <c r="L16" s="44">
        <f t="shared" si="5"/>
        <v>26.936026936026934</v>
      </c>
      <c r="M16" s="43">
        <f t="shared" si="6"/>
        <v>99.68847352024922</v>
      </c>
      <c r="N16" s="38">
        <f t="shared" si="0"/>
        <v>359</v>
      </c>
      <c r="O16" s="44">
        <f t="shared" si="7"/>
        <v>23.418134377038484</v>
      </c>
      <c r="P16" s="45">
        <f t="shared" si="8"/>
        <v>99.72222222222223</v>
      </c>
    </row>
    <row r="17" spans="1:16" s="40" customFormat="1" ht="18.75" customHeight="1">
      <c r="A17" s="46" t="s">
        <v>24</v>
      </c>
      <c r="B17" s="42">
        <v>595</v>
      </c>
      <c r="C17" s="42">
        <v>804</v>
      </c>
      <c r="D17" s="43">
        <f t="shared" si="1"/>
        <v>1399</v>
      </c>
      <c r="E17" s="42">
        <v>340</v>
      </c>
      <c r="F17" s="42">
        <v>150</v>
      </c>
      <c r="G17" s="43">
        <f t="shared" si="2"/>
        <v>490</v>
      </c>
      <c r="H17" s="42">
        <v>316</v>
      </c>
      <c r="I17" s="44">
        <f t="shared" si="3"/>
        <v>53.109243697478995</v>
      </c>
      <c r="J17" s="43">
        <f t="shared" si="4"/>
        <v>92.94117647058823</v>
      </c>
      <c r="K17" s="42">
        <v>14</v>
      </c>
      <c r="L17" s="44">
        <f t="shared" si="5"/>
        <v>1.7412935323383085</v>
      </c>
      <c r="M17" s="43">
        <f t="shared" si="6"/>
        <v>9.333333333333334</v>
      </c>
      <c r="N17" s="38">
        <f t="shared" si="0"/>
        <v>330</v>
      </c>
      <c r="O17" s="44">
        <f t="shared" si="7"/>
        <v>23.588277340957827</v>
      </c>
      <c r="P17" s="45">
        <f t="shared" si="8"/>
        <v>67.3469387755102</v>
      </c>
    </row>
    <row r="18" spans="1:16" s="40" customFormat="1" ht="18.75" customHeight="1">
      <c r="A18" s="46" t="s">
        <v>25</v>
      </c>
      <c r="B18" s="42">
        <v>646</v>
      </c>
      <c r="C18" s="42">
        <v>4</v>
      </c>
      <c r="D18" s="43">
        <f t="shared" si="1"/>
        <v>650</v>
      </c>
      <c r="E18" s="42">
        <v>326</v>
      </c>
      <c r="F18" s="42">
        <v>2</v>
      </c>
      <c r="G18" s="43">
        <f t="shared" si="2"/>
        <v>328</v>
      </c>
      <c r="H18" s="42">
        <v>318</v>
      </c>
      <c r="I18" s="44">
        <f t="shared" si="3"/>
        <v>49.22600619195047</v>
      </c>
      <c r="J18" s="43">
        <f t="shared" si="4"/>
        <v>97.54601226993866</v>
      </c>
      <c r="K18" s="42">
        <v>2</v>
      </c>
      <c r="L18" s="44">
        <f t="shared" si="5"/>
        <v>50</v>
      </c>
      <c r="M18" s="43">
        <f t="shared" si="6"/>
        <v>100</v>
      </c>
      <c r="N18" s="38">
        <f t="shared" si="0"/>
        <v>320</v>
      </c>
      <c r="O18" s="44">
        <f t="shared" si="7"/>
        <v>49.23076923076923</v>
      </c>
      <c r="P18" s="45">
        <f t="shared" si="8"/>
        <v>97.5609756097561</v>
      </c>
    </row>
    <row r="19" spans="1:16" s="40" customFormat="1" ht="18.75" customHeight="1">
      <c r="A19" s="41" t="s">
        <v>26</v>
      </c>
      <c r="B19" s="42">
        <v>899</v>
      </c>
      <c r="C19" s="42">
        <v>98</v>
      </c>
      <c r="D19" s="43">
        <f t="shared" si="1"/>
        <v>997</v>
      </c>
      <c r="E19" s="42">
        <v>705</v>
      </c>
      <c r="F19" s="42">
        <v>40</v>
      </c>
      <c r="G19" s="43">
        <f t="shared" si="2"/>
        <v>745</v>
      </c>
      <c r="H19" s="42">
        <v>701</v>
      </c>
      <c r="I19" s="44">
        <f t="shared" si="3"/>
        <v>77.97552836484984</v>
      </c>
      <c r="J19" s="43">
        <f t="shared" si="4"/>
        <v>99.43262411347517</v>
      </c>
      <c r="K19" s="42">
        <v>38</v>
      </c>
      <c r="L19" s="44">
        <f t="shared" si="5"/>
        <v>38.775510204081634</v>
      </c>
      <c r="M19" s="43">
        <f t="shared" si="6"/>
        <v>95</v>
      </c>
      <c r="N19" s="38">
        <f t="shared" si="0"/>
        <v>739</v>
      </c>
      <c r="O19" s="44">
        <f t="shared" si="7"/>
        <v>74.12236710130391</v>
      </c>
      <c r="P19" s="45">
        <f t="shared" si="8"/>
        <v>99.19463087248323</v>
      </c>
    </row>
    <row r="20" spans="1:16" s="40" customFormat="1" ht="18.75" customHeight="1">
      <c r="A20" s="46" t="s">
        <v>27</v>
      </c>
      <c r="B20" s="42">
        <v>3594</v>
      </c>
      <c r="C20" s="42">
        <v>3566</v>
      </c>
      <c r="D20" s="43">
        <f t="shared" si="1"/>
        <v>7160</v>
      </c>
      <c r="E20" s="42">
        <v>1636</v>
      </c>
      <c r="F20" s="42">
        <v>632</v>
      </c>
      <c r="G20" s="43">
        <f t="shared" si="2"/>
        <v>2268</v>
      </c>
      <c r="H20" s="42">
        <v>1278</v>
      </c>
      <c r="I20" s="44">
        <f t="shared" si="3"/>
        <v>35.55926544240401</v>
      </c>
      <c r="J20" s="38">
        <f t="shared" si="4"/>
        <v>78.11735941320293</v>
      </c>
      <c r="K20" s="42">
        <v>375</v>
      </c>
      <c r="L20" s="44">
        <f t="shared" si="5"/>
        <v>10.515984296130117</v>
      </c>
      <c r="M20" s="38">
        <f t="shared" si="6"/>
        <v>59.33544303797469</v>
      </c>
      <c r="N20" s="38">
        <f t="shared" si="0"/>
        <v>1653</v>
      </c>
      <c r="O20" s="44">
        <f t="shared" si="7"/>
        <v>23.08659217877095</v>
      </c>
      <c r="P20" s="48">
        <f t="shared" si="8"/>
        <v>72.88359788359789</v>
      </c>
    </row>
    <row r="21" spans="1:16" s="40" customFormat="1" ht="18.75" customHeight="1">
      <c r="A21" s="46" t="s">
        <v>28</v>
      </c>
      <c r="B21" s="42">
        <v>432</v>
      </c>
      <c r="C21" s="42">
        <v>11</v>
      </c>
      <c r="D21" s="43">
        <f t="shared" si="1"/>
        <v>443</v>
      </c>
      <c r="E21" s="42">
        <v>216</v>
      </c>
      <c r="F21" s="42">
        <v>8</v>
      </c>
      <c r="G21" s="43">
        <f t="shared" si="2"/>
        <v>224</v>
      </c>
      <c r="H21" s="42">
        <v>192</v>
      </c>
      <c r="I21" s="44">
        <f t="shared" si="3"/>
        <v>44.44444444444444</v>
      </c>
      <c r="J21" s="43">
        <f t="shared" si="4"/>
        <v>88.88888888888889</v>
      </c>
      <c r="K21" s="42">
        <v>6</v>
      </c>
      <c r="L21" s="44">
        <f t="shared" si="5"/>
        <v>54.54545454545454</v>
      </c>
      <c r="M21" s="43">
        <f t="shared" si="6"/>
        <v>75</v>
      </c>
      <c r="N21" s="38">
        <f t="shared" si="0"/>
        <v>198</v>
      </c>
      <c r="O21" s="44">
        <f t="shared" si="7"/>
        <v>44.69525959367946</v>
      </c>
      <c r="P21" s="45">
        <f t="shared" si="8"/>
        <v>88.39285714285714</v>
      </c>
    </row>
    <row r="22" spans="1:16" s="40" customFormat="1" ht="18.75" customHeight="1">
      <c r="A22" s="41" t="s">
        <v>29</v>
      </c>
      <c r="B22" s="42">
        <v>1558</v>
      </c>
      <c r="C22" s="42">
        <v>1880</v>
      </c>
      <c r="D22" s="43">
        <f t="shared" si="1"/>
        <v>3438</v>
      </c>
      <c r="E22" s="42">
        <v>478</v>
      </c>
      <c r="F22" s="42">
        <v>161</v>
      </c>
      <c r="G22" s="43">
        <f t="shared" si="2"/>
        <v>639</v>
      </c>
      <c r="H22" s="42">
        <v>436</v>
      </c>
      <c r="I22" s="44">
        <f t="shared" si="3"/>
        <v>27.984595635430036</v>
      </c>
      <c r="J22" s="43">
        <f t="shared" si="4"/>
        <v>91.21338912133892</v>
      </c>
      <c r="K22" s="42">
        <v>152</v>
      </c>
      <c r="L22" s="44">
        <f t="shared" si="5"/>
        <v>8.085106382978724</v>
      </c>
      <c r="M22" s="43">
        <f t="shared" si="6"/>
        <v>94.40993788819875</v>
      </c>
      <c r="N22" s="38">
        <f t="shared" si="0"/>
        <v>588</v>
      </c>
      <c r="O22" s="44">
        <f t="shared" si="7"/>
        <v>17.10296684118674</v>
      </c>
      <c r="P22" s="45">
        <f t="shared" si="8"/>
        <v>92.01877934272301</v>
      </c>
    </row>
    <row r="23" spans="1:16" s="40" customFormat="1" ht="18.75" customHeight="1">
      <c r="A23" s="46" t="s">
        <v>30</v>
      </c>
      <c r="B23" s="42">
        <v>626</v>
      </c>
      <c r="C23" s="42">
        <v>44</v>
      </c>
      <c r="D23" s="43">
        <f t="shared" si="1"/>
        <v>670</v>
      </c>
      <c r="E23" s="42">
        <v>337</v>
      </c>
      <c r="F23" s="42">
        <v>40</v>
      </c>
      <c r="G23" s="43">
        <f t="shared" si="2"/>
        <v>377</v>
      </c>
      <c r="H23" s="42">
        <v>322</v>
      </c>
      <c r="I23" s="44">
        <f t="shared" si="3"/>
        <v>51.43769968051119</v>
      </c>
      <c r="J23" s="43">
        <f t="shared" si="4"/>
        <v>95.54896142433235</v>
      </c>
      <c r="K23" s="42">
        <v>38</v>
      </c>
      <c r="L23" s="44">
        <f t="shared" si="5"/>
        <v>86.36363636363636</v>
      </c>
      <c r="M23" s="43">
        <f t="shared" si="6"/>
        <v>95</v>
      </c>
      <c r="N23" s="38">
        <f t="shared" si="0"/>
        <v>360</v>
      </c>
      <c r="O23" s="44">
        <f t="shared" si="7"/>
        <v>53.73134328358209</v>
      </c>
      <c r="P23" s="45">
        <f t="shared" si="8"/>
        <v>95.49071618037135</v>
      </c>
    </row>
    <row r="24" spans="1:16" s="40" customFormat="1" ht="18.75" customHeight="1">
      <c r="A24" s="46" t="s">
        <v>31</v>
      </c>
      <c r="B24" s="42">
        <v>348</v>
      </c>
      <c r="C24" s="42">
        <v>5</v>
      </c>
      <c r="D24" s="43">
        <f t="shared" si="1"/>
        <v>353</v>
      </c>
      <c r="E24" s="42">
        <v>209</v>
      </c>
      <c r="F24" s="42">
        <v>5</v>
      </c>
      <c r="G24" s="43">
        <f t="shared" si="2"/>
        <v>214</v>
      </c>
      <c r="H24" s="42">
        <v>196</v>
      </c>
      <c r="I24" s="44">
        <f t="shared" si="3"/>
        <v>56.32183908045977</v>
      </c>
      <c r="J24" s="43">
        <f t="shared" si="4"/>
        <v>93.77990430622009</v>
      </c>
      <c r="K24" s="42">
        <v>5</v>
      </c>
      <c r="L24" s="44">
        <f t="shared" si="5"/>
        <v>100</v>
      </c>
      <c r="M24" s="43">
        <f t="shared" si="6"/>
        <v>100</v>
      </c>
      <c r="N24" s="38">
        <f t="shared" si="0"/>
        <v>201</v>
      </c>
      <c r="O24" s="44">
        <f t="shared" si="7"/>
        <v>56.94050991501416</v>
      </c>
      <c r="P24" s="45">
        <f t="shared" si="8"/>
        <v>93.92523364485982</v>
      </c>
    </row>
    <row r="25" spans="1:16" s="40" customFormat="1" ht="18.75" customHeight="1">
      <c r="A25" s="46" t="s">
        <v>32</v>
      </c>
      <c r="B25" s="42">
        <v>54</v>
      </c>
      <c r="C25" s="42">
        <v>1</v>
      </c>
      <c r="D25" s="43">
        <f t="shared" si="1"/>
        <v>55</v>
      </c>
      <c r="E25" s="42">
        <v>34</v>
      </c>
      <c r="F25" s="42">
        <v>1</v>
      </c>
      <c r="G25" s="43">
        <f t="shared" si="2"/>
        <v>35</v>
      </c>
      <c r="H25" s="42">
        <v>30</v>
      </c>
      <c r="I25" s="44">
        <f t="shared" si="3"/>
        <v>55.55555555555556</v>
      </c>
      <c r="J25" s="43">
        <f t="shared" si="4"/>
        <v>88.23529411764706</v>
      </c>
      <c r="K25" s="42">
        <v>0</v>
      </c>
      <c r="L25" s="44">
        <f t="shared" si="5"/>
        <v>0</v>
      </c>
      <c r="M25" s="43">
        <f t="shared" si="6"/>
        <v>0</v>
      </c>
      <c r="N25" s="38">
        <f t="shared" si="0"/>
        <v>30</v>
      </c>
      <c r="O25" s="44">
        <f t="shared" si="7"/>
        <v>54.54545454545454</v>
      </c>
      <c r="P25" s="45">
        <f t="shared" si="8"/>
        <v>85.71428571428571</v>
      </c>
    </row>
    <row r="26" spans="1:16" s="40" customFormat="1" ht="18.75" customHeight="1">
      <c r="A26" s="46" t="s">
        <v>33</v>
      </c>
      <c r="B26" s="42">
        <v>568</v>
      </c>
      <c r="C26" s="42">
        <v>70</v>
      </c>
      <c r="D26" s="43">
        <f t="shared" si="1"/>
        <v>638</v>
      </c>
      <c r="E26" s="42">
        <v>234</v>
      </c>
      <c r="F26" s="42">
        <v>12</v>
      </c>
      <c r="G26" s="43">
        <f t="shared" si="2"/>
        <v>246</v>
      </c>
      <c r="H26" s="42">
        <v>229</v>
      </c>
      <c r="I26" s="44">
        <f t="shared" si="3"/>
        <v>40.316901408450704</v>
      </c>
      <c r="J26" s="43">
        <f t="shared" si="4"/>
        <v>97.86324786324786</v>
      </c>
      <c r="K26" s="42">
        <v>11</v>
      </c>
      <c r="L26" s="44">
        <f t="shared" si="5"/>
        <v>15.714285714285714</v>
      </c>
      <c r="M26" s="43">
        <f t="shared" si="6"/>
        <v>91.66666666666666</v>
      </c>
      <c r="N26" s="38">
        <f t="shared" si="0"/>
        <v>240</v>
      </c>
      <c r="O26" s="44">
        <f t="shared" si="7"/>
        <v>37.61755485893417</v>
      </c>
      <c r="P26" s="45">
        <f t="shared" si="8"/>
        <v>97.5609756097561</v>
      </c>
    </row>
    <row r="27" spans="1:16" s="40" customFormat="1" ht="18.75" customHeight="1">
      <c r="A27" s="46" t="s">
        <v>72</v>
      </c>
      <c r="B27" s="42">
        <v>3982</v>
      </c>
      <c r="C27" s="42">
        <v>4477</v>
      </c>
      <c r="D27" s="43">
        <f t="shared" si="1"/>
        <v>8459</v>
      </c>
      <c r="E27" s="42">
        <v>2037</v>
      </c>
      <c r="F27" s="42">
        <v>371</v>
      </c>
      <c r="G27" s="43">
        <f t="shared" si="2"/>
        <v>2408</v>
      </c>
      <c r="H27" s="42">
        <v>1875</v>
      </c>
      <c r="I27" s="44">
        <f t="shared" si="3"/>
        <v>47.08689100954294</v>
      </c>
      <c r="J27" s="43">
        <f t="shared" si="4"/>
        <v>92.04712812960236</v>
      </c>
      <c r="K27" s="42">
        <v>331</v>
      </c>
      <c r="L27" s="44">
        <f t="shared" si="5"/>
        <v>7.393343756980121</v>
      </c>
      <c r="M27" s="43">
        <f t="shared" si="6"/>
        <v>89.21832884097036</v>
      </c>
      <c r="N27" s="38">
        <f t="shared" si="0"/>
        <v>2206</v>
      </c>
      <c r="O27" s="44">
        <f t="shared" si="7"/>
        <v>26.078732710722306</v>
      </c>
      <c r="P27" s="45">
        <f t="shared" si="8"/>
        <v>91.61129568106313</v>
      </c>
    </row>
    <row r="28" spans="1:16" s="40" customFormat="1" ht="18.75" customHeight="1">
      <c r="A28" s="46" t="s">
        <v>34</v>
      </c>
      <c r="B28" s="42">
        <v>1530</v>
      </c>
      <c r="C28" s="42">
        <v>1994</v>
      </c>
      <c r="D28" s="43">
        <f t="shared" si="1"/>
        <v>3524</v>
      </c>
      <c r="E28" s="42">
        <v>859</v>
      </c>
      <c r="F28" s="42">
        <v>537</v>
      </c>
      <c r="G28" s="43">
        <f t="shared" si="2"/>
        <v>1396</v>
      </c>
      <c r="H28" s="42">
        <v>617</v>
      </c>
      <c r="I28" s="44">
        <f t="shared" si="3"/>
        <v>40.326797385620914</v>
      </c>
      <c r="J28" s="43">
        <f t="shared" si="4"/>
        <v>71.82770663562282</v>
      </c>
      <c r="K28" s="42">
        <v>7</v>
      </c>
      <c r="L28" s="44">
        <f t="shared" si="5"/>
        <v>0.3510531594784353</v>
      </c>
      <c r="M28" s="43">
        <f t="shared" si="6"/>
        <v>1.303538175046555</v>
      </c>
      <c r="N28" s="38">
        <f t="shared" si="0"/>
        <v>624</v>
      </c>
      <c r="O28" s="44">
        <f t="shared" si="7"/>
        <v>17.707150964812712</v>
      </c>
      <c r="P28" s="45">
        <f t="shared" si="8"/>
        <v>44.69914040114613</v>
      </c>
    </row>
    <row r="29" spans="1:16" s="40" customFormat="1" ht="18.75" customHeight="1">
      <c r="A29" s="46" t="s">
        <v>35</v>
      </c>
      <c r="B29" s="42">
        <v>708</v>
      </c>
      <c r="C29" s="42">
        <v>251</v>
      </c>
      <c r="D29" s="43">
        <f t="shared" si="1"/>
        <v>959</v>
      </c>
      <c r="E29" s="42">
        <v>189</v>
      </c>
      <c r="F29" s="42">
        <v>66</v>
      </c>
      <c r="G29" s="43">
        <f t="shared" si="2"/>
        <v>255</v>
      </c>
      <c r="H29" s="42">
        <v>188</v>
      </c>
      <c r="I29" s="44">
        <f t="shared" si="3"/>
        <v>26.55367231638418</v>
      </c>
      <c r="J29" s="38">
        <f t="shared" si="4"/>
        <v>99.47089947089947</v>
      </c>
      <c r="K29" s="42">
        <v>66</v>
      </c>
      <c r="L29" s="44">
        <f t="shared" si="5"/>
        <v>26.294820717131472</v>
      </c>
      <c r="M29" s="38">
        <f t="shared" si="6"/>
        <v>100</v>
      </c>
      <c r="N29" s="38">
        <f t="shared" si="0"/>
        <v>254</v>
      </c>
      <c r="O29" s="44">
        <f t="shared" si="7"/>
        <v>26.485922836287802</v>
      </c>
      <c r="P29" s="48">
        <f t="shared" si="8"/>
        <v>99.6078431372549</v>
      </c>
    </row>
    <row r="30" spans="1:16" s="40" customFormat="1" ht="18.75" customHeight="1">
      <c r="A30" s="41" t="s">
        <v>36</v>
      </c>
      <c r="B30" s="42">
        <v>3891</v>
      </c>
      <c r="C30" s="42">
        <v>334</v>
      </c>
      <c r="D30" s="43">
        <f t="shared" si="1"/>
        <v>4225</v>
      </c>
      <c r="E30" s="42">
        <v>2094</v>
      </c>
      <c r="F30" s="42">
        <v>144</v>
      </c>
      <c r="G30" s="43">
        <f t="shared" si="2"/>
        <v>2238</v>
      </c>
      <c r="H30" s="42">
        <v>1948</v>
      </c>
      <c r="I30" s="44">
        <f t="shared" si="3"/>
        <v>50.06425083526086</v>
      </c>
      <c r="J30" s="43">
        <f t="shared" si="4"/>
        <v>93.02769818529131</v>
      </c>
      <c r="K30" s="42">
        <v>26</v>
      </c>
      <c r="L30" s="44">
        <f t="shared" si="5"/>
        <v>7.784431137724551</v>
      </c>
      <c r="M30" s="43">
        <f t="shared" si="6"/>
        <v>18.055555555555554</v>
      </c>
      <c r="N30" s="38">
        <f t="shared" si="0"/>
        <v>1974</v>
      </c>
      <c r="O30" s="44">
        <f t="shared" si="7"/>
        <v>46.72189349112426</v>
      </c>
      <c r="P30" s="45">
        <f t="shared" si="8"/>
        <v>88.20375335120644</v>
      </c>
    </row>
    <row r="31" spans="1:16" s="40" customFormat="1" ht="18.75" customHeight="1">
      <c r="A31" s="41" t="s">
        <v>37</v>
      </c>
      <c r="B31" s="42">
        <v>13868</v>
      </c>
      <c r="C31" s="42">
        <v>1607</v>
      </c>
      <c r="D31" s="43">
        <f t="shared" si="1"/>
        <v>15475</v>
      </c>
      <c r="E31" s="42">
        <v>8089</v>
      </c>
      <c r="F31" s="42">
        <v>643</v>
      </c>
      <c r="G31" s="43">
        <f t="shared" si="2"/>
        <v>8732</v>
      </c>
      <c r="H31" s="42">
        <v>7380</v>
      </c>
      <c r="I31" s="44">
        <f t="shared" si="3"/>
        <v>53.216036919526964</v>
      </c>
      <c r="J31" s="43">
        <f t="shared" si="4"/>
        <v>91.23501050809742</v>
      </c>
      <c r="K31" s="42">
        <v>193</v>
      </c>
      <c r="L31" s="44">
        <f t="shared" si="5"/>
        <v>12.009956440572497</v>
      </c>
      <c r="M31" s="43">
        <f t="shared" si="6"/>
        <v>30.015552099533437</v>
      </c>
      <c r="N31" s="38">
        <f t="shared" si="0"/>
        <v>7573</v>
      </c>
      <c r="O31" s="44">
        <f t="shared" si="7"/>
        <v>48.93699515347335</v>
      </c>
      <c r="P31" s="45">
        <f t="shared" si="8"/>
        <v>86.72698121850664</v>
      </c>
    </row>
    <row r="32" spans="1:16" s="40" customFormat="1" ht="18.75" customHeight="1">
      <c r="A32" s="41" t="s">
        <v>38</v>
      </c>
      <c r="B32" s="42">
        <f>16894-14688</f>
        <v>2206</v>
      </c>
      <c r="C32" s="42">
        <v>151</v>
      </c>
      <c r="D32" s="43">
        <f t="shared" si="1"/>
        <v>2357</v>
      </c>
      <c r="E32" s="42">
        <f>11430-10201</f>
        <v>1229</v>
      </c>
      <c r="F32" s="42">
        <v>31</v>
      </c>
      <c r="G32" s="43">
        <f t="shared" si="2"/>
        <v>1260</v>
      </c>
      <c r="H32" s="42">
        <f>9420-8372</f>
        <v>1048</v>
      </c>
      <c r="I32" s="44">
        <f t="shared" si="3"/>
        <v>47.50679963735268</v>
      </c>
      <c r="J32" s="43">
        <f t="shared" si="4"/>
        <v>85.27257933279088</v>
      </c>
      <c r="K32" s="42">
        <v>21</v>
      </c>
      <c r="L32" s="44">
        <f t="shared" si="5"/>
        <v>13.90728476821192</v>
      </c>
      <c r="M32" s="43">
        <f t="shared" si="6"/>
        <v>67.74193548387096</v>
      </c>
      <c r="N32" s="38">
        <f t="shared" si="0"/>
        <v>1069</v>
      </c>
      <c r="O32" s="44">
        <f t="shared" si="7"/>
        <v>45.3542638947815</v>
      </c>
      <c r="P32" s="45">
        <f t="shared" si="8"/>
        <v>84.84126984126983</v>
      </c>
    </row>
    <row r="33" spans="1:16" s="40" customFormat="1" ht="18.75" customHeight="1">
      <c r="A33" s="41" t="s">
        <v>39</v>
      </c>
      <c r="B33" s="42">
        <v>1830</v>
      </c>
      <c r="C33" s="42">
        <v>87</v>
      </c>
      <c r="D33" s="42">
        <f t="shared" si="1"/>
        <v>1917</v>
      </c>
      <c r="E33" s="42">
        <v>1120</v>
      </c>
      <c r="F33" s="42">
        <v>49</v>
      </c>
      <c r="G33" s="42">
        <f t="shared" si="2"/>
        <v>1169</v>
      </c>
      <c r="H33" s="42">
        <v>1083</v>
      </c>
      <c r="I33" s="44">
        <f t="shared" si="3"/>
        <v>59.18032786885246</v>
      </c>
      <c r="J33" s="42">
        <f t="shared" si="4"/>
        <v>96.69642857142857</v>
      </c>
      <c r="K33" s="42">
        <v>23</v>
      </c>
      <c r="L33" s="44">
        <f t="shared" si="5"/>
        <v>26.436781609195403</v>
      </c>
      <c r="M33" s="42">
        <f t="shared" si="6"/>
        <v>46.93877551020408</v>
      </c>
      <c r="N33" s="38">
        <f t="shared" si="0"/>
        <v>1106</v>
      </c>
      <c r="O33" s="44">
        <f t="shared" si="7"/>
        <v>57.6943140323422</v>
      </c>
      <c r="P33" s="49">
        <f t="shared" si="8"/>
        <v>94.61077844311377</v>
      </c>
    </row>
    <row r="34" spans="1:16" s="40" customFormat="1" ht="18.75" customHeight="1">
      <c r="A34" s="41" t="s">
        <v>40</v>
      </c>
      <c r="B34" s="42">
        <v>98088</v>
      </c>
      <c r="C34" s="42">
        <v>39786</v>
      </c>
      <c r="D34" s="43">
        <f t="shared" si="1"/>
        <v>137874</v>
      </c>
      <c r="E34" s="42">
        <v>48900</v>
      </c>
      <c r="F34" s="42">
        <v>12622</v>
      </c>
      <c r="G34" s="43">
        <f t="shared" si="2"/>
        <v>61522</v>
      </c>
      <c r="H34" s="42">
        <v>43677</v>
      </c>
      <c r="I34" s="44">
        <f t="shared" si="3"/>
        <v>44.52838267678003</v>
      </c>
      <c r="J34" s="43">
        <f t="shared" si="4"/>
        <v>89.31901840490798</v>
      </c>
      <c r="K34" s="42">
        <v>9290</v>
      </c>
      <c r="L34" s="44">
        <f t="shared" si="5"/>
        <v>23.349922083144826</v>
      </c>
      <c r="M34" s="43">
        <f t="shared" si="6"/>
        <v>73.60164791633656</v>
      </c>
      <c r="N34" s="38">
        <f t="shared" si="0"/>
        <v>52967</v>
      </c>
      <c r="O34" s="44">
        <f t="shared" si="7"/>
        <v>38.41696041313083</v>
      </c>
      <c r="P34" s="45">
        <f t="shared" si="8"/>
        <v>86.09440525340528</v>
      </c>
    </row>
    <row r="35" spans="1:16" s="40" customFormat="1" ht="18.75" customHeight="1" thickBot="1">
      <c r="A35" s="50" t="s">
        <v>41</v>
      </c>
      <c r="B35" s="51">
        <v>27233</v>
      </c>
      <c r="C35" s="51">
        <v>652</v>
      </c>
      <c r="D35" s="51">
        <f t="shared" si="1"/>
        <v>27885</v>
      </c>
      <c r="E35" s="51">
        <v>13713</v>
      </c>
      <c r="F35" s="51">
        <v>372</v>
      </c>
      <c r="G35" s="51">
        <f t="shared" si="2"/>
        <v>14085</v>
      </c>
      <c r="H35" s="51">
        <v>12937</v>
      </c>
      <c r="I35" s="52">
        <f t="shared" si="3"/>
        <v>47.504865420629386</v>
      </c>
      <c r="J35" s="51">
        <f t="shared" si="4"/>
        <v>94.34113614818057</v>
      </c>
      <c r="K35" s="51">
        <v>276</v>
      </c>
      <c r="L35" s="52">
        <f t="shared" si="5"/>
        <v>42.331288343558285</v>
      </c>
      <c r="M35" s="51">
        <f t="shared" si="6"/>
        <v>74.19354838709677</v>
      </c>
      <c r="N35" s="38">
        <f t="shared" si="0"/>
        <v>13213</v>
      </c>
      <c r="O35" s="52">
        <f t="shared" si="7"/>
        <v>47.383898153128925</v>
      </c>
      <c r="P35" s="53">
        <f t="shared" si="8"/>
        <v>93.80901668441605</v>
      </c>
    </row>
    <row r="36" spans="1:16" s="40" customFormat="1" ht="19.5" customHeight="1">
      <c r="A36" s="54" t="s">
        <v>42</v>
      </c>
      <c r="B36" s="55">
        <v>248443</v>
      </c>
      <c r="C36" s="55">
        <v>8751</v>
      </c>
      <c r="D36" s="56">
        <f t="shared" si="1"/>
        <v>257194</v>
      </c>
      <c r="E36" s="55">
        <v>133524</v>
      </c>
      <c r="F36" s="55">
        <v>3652</v>
      </c>
      <c r="G36" s="56">
        <f t="shared" si="2"/>
        <v>137176</v>
      </c>
      <c r="H36" s="55">
        <v>118427</v>
      </c>
      <c r="I36" s="57">
        <f t="shared" si="3"/>
        <v>47.667674275387114</v>
      </c>
      <c r="J36" s="56">
        <f t="shared" si="4"/>
        <v>88.6934184116713</v>
      </c>
      <c r="K36" s="55">
        <v>2727</v>
      </c>
      <c r="L36" s="57">
        <f t="shared" si="5"/>
        <v>31.162152896811797</v>
      </c>
      <c r="M36" s="56">
        <f t="shared" si="6"/>
        <v>74.67141292442497</v>
      </c>
      <c r="N36" s="38">
        <f t="shared" si="0"/>
        <v>121154</v>
      </c>
      <c r="O36" s="57">
        <f t="shared" si="7"/>
        <v>47.10607556941453</v>
      </c>
      <c r="P36" s="58">
        <f t="shared" si="8"/>
        <v>88.32011430570945</v>
      </c>
    </row>
    <row r="37" spans="1:16" s="40" customFormat="1" ht="19.5" customHeight="1">
      <c r="A37" s="41" t="s">
        <v>43</v>
      </c>
      <c r="B37" s="42">
        <v>214078</v>
      </c>
      <c r="C37" s="42">
        <v>24140</v>
      </c>
      <c r="D37" s="43">
        <f t="shared" si="1"/>
        <v>238218</v>
      </c>
      <c r="E37" s="42">
        <v>101735</v>
      </c>
      <c r="F37" s="42">
        <v>13081</v>
      </c>
      <c r="G37" s="43">
        <f t="shared" si="2"/>
        <v>114816</v>
      </c>
      <c r="H37" s="42">
        <v>98757</v>
      </c>
      <c r="I37" s="44">
        <f t="shared" si="3"/>
        <v>46.13131662291315</v>
      </c>
      <c r="J37" s="43">
        <f t="shared" si="4"/>
        <v>97.07278714306777</v>
      </c>
      <c r="K37" s="42">
        <v>12151</v>
      </c>
      <c r="L37" s="44">
        <f t="shared" si="5"/>
        <v>50.335542667771335</v>
      </c>
      <c r="M37" s="43">
        <f t="shared" si="6"/>
        <v>92.89045180032107</v>
      </c>
      <c r="N37" s="38">
        <f t="shared" si="0"/>
        <v>110908</v>
      </c>
      <c r="O37" s="44">
        <f t="shared" si="7"/>
        <v>46.55735502774769</v>
      </c>
      <c r="P37" s="45">
        <f t="shared" si="8"/>
        <v>96.59629319955407</v>
      </c>
    </row>
    <row r="38" spans="1:16" s="40" customFormat="1" ht="19.5" customHeight="1">
      <c r="A38" s="41" t="s">
        <v>44</v>
      </c>
      <c r="B38" s="42">
        <v>117711</v>
      </c>
      <c r="C38" s="42">
        <v>35733</v>
      </c>
      <c r="D38" s="43">
        <f t="shared" si="1"/>
        <v>153444</v>
      </c>
      <c r="E38" s="42">
        <v>65668</v>
      </c>
      <c r="F38" s="42">
        <v>12878</v>
      </c>
      <c r="G38" s="43">
        <f t="shared" si="2"/>
        <v>78546</v>
      </c>
      <c r="H38" s="42">
        <v>58869</v>
      </c>
      <c r="I38" s="44">
        <f t="shared" si="3"/>
        <v>50.01146876672529</v>
      </c>
      <c r="J38" s="43">
        <f t="shared" si="4"/>
        <v>89.6464031187184</v>
      </c>
      <c r="K38" s="42">
        <v>8921</v>
      </c>
      <c r="L38" s="44">
        <f t="shared" si="5"/>
        <v>24.965717963786975</v>
      </c>
      <c r="M38" s="43">
        <f t="shared" si="6"/>
        <v>69.27317906507223</v>
      </c>
      <c r="N38" s="38">
        <f t="shared" si="0"/>
        <v>67790</v>
      </c>
      <c r="O38" s="44">
        <f t="shared" si="7"/>
        <v>44.17898386382003</v>
      </c>
      <c r="P38" s="45">
        <f t="shared" si="8"/>
        <v>86.30611361495176</v>
      </c>
    </row>
    <row r="39" spans="1:16" s="40" customFormat="1" ht="19.5" customHeight="1">
      <c r="A39" s="41" t="s">
        <v>45</v>
      </c>
      <c r="B39" s="42">
        <v>21207</v>
      </c>
      <c r="C39" s="42">
        <v>1411</v>
      </c>
      <c r="D39" s="43">
        <f t="shared" si="1"/>
        <v>22618</v>
      </c>
      <c r="E39" s="42">
        <v>12466</v>
      </c>
      <c r="F39" s="42">
        <v>457</v>
      </c>
      <c r="G39" s="43">
        <f t="shared" si="2"/>
        <v>12923</v>
      </c>
      <c r="H39" s="42">
        <v>12024</v>
      </c>
      <c r="I39" s="44">
        <f t="shared" si="3"/>
        <v>56.698260008487765</v>
      </c>
      <c r="J39" s="43">
        <f t="shared" si="4"/>
        <v>96.4543558479063</v>
      </c>
      <c r="K39" s="42">
        <v>280</v>
      </c>
      <c r="L39" s="44">
        <f t="shared" si="5"/>
        <v>19.844082211197733</v>
      </c>
      <c r="M39" s="43">
        <f t="shared" si="6"/>
        <v>61.2691466083151</v>
      </c>
      <c r="N39" s="38">
        <f t="shared" si="0"/>
        <v>12304</v>
      </c>
      <c r="O39" s="44">
        <f t="shared" si="7"/>
        <v>54.399151118578125</v>
      </c>
      <c r="P39" s="45">
        <f t="shared" si="8"/>
        <v>95.21009053625319</v>
      </c>
    </row>
    <row r="40" spans="1:16" s="40" customFormat="1" ht="19.5" customHeight="1">
      <c r="A40" s="41" t="s">
        <v>46</v>
      </c>
      <c r="B40" s="42">
        <v>39009</v>
      </c>
      <c r="C40" s="42">
        <v>25474</v>
      </c>
      <c r="D40" s="43">
        <f t="shared" si="1"/>
        <v>64483</v>
      </c>
      <c r="E40" s="42">
        <v>14450</v>
      </c>
      <c r="F40" s="42">
        <v>9086</v>
      </c>
      <c r="G40" s="43">
        <f t="shared" si="2"/>
        <v>23536</v>
      </c>
      <c r="H40" s="42">
        <v>13445</v>
      </c>
      <c r="I40" s="44">
        <f t="shared" si="3"/>
        <v>34.46640518854623</v>
      </c>
      <c r="J40" s="43">
        <f t="shared" si="4"/>
        <v>93.04498269896195</v>
      </c>
      <c r="K40" s="42">
        <v>4839</v>
      </c>
      <c r="L40" s="44">
        <f t="shared" si="5"/>
        <v>18.995838894559157</v>
      </c>
      <c r="M40" s="43">
        <f t="shared" si="6"/>
        <v>53.257759189962584</v>
      </c>
      <c r="N40" s="38">
        <f t="shared" si="0"/>
        <v>18284</v>
      </c>
      <c r="O40" s="44">
        <f t="shared" si="7"/>
        <v>28.35476016934696</v>
      </c>
      <c r="P40" s="45">
        <f t="shared" si="8"/>
        <v>77.68524813052345</v>
      </c>
    </row>
    <row r="41" spans="1:16" s="40" customFormat="1" ht="23.25" customHeight="1">
      <c r="A41" s="41" t="s">
        <v>47</v>
      </c>
      <c r="B41" s="42">
        <v>14271</v>
      </c>
      <c r="C41" s="42">
        <v>86821</v>
      </c>
      <c r="D41" s="43">
        <f t="shared" si="1"/>
        <v>101092</v>
      </c>
      <c r="E41" s="42">
        <v>7024</v>
      </c>
      <c r="F41" s="42">
        <v>32870</v>
      </c>
      <c r="G41" s="43">
        <f t="shared" si="2"/>
        <v>39894</v>
      </c>
      <c r="H41" s="42">
        <v>6521</v>
      </c>
      <c r="I41" s="44">
        <f t="shared" si="3"/>
        <v>45.69406488683344</v>
      </c>
      <c r="J41" s="43">
        <f t="shared" si="4"/>
        <v>92.83883826879271</v>
      </c>
      <c r="K41" s="42">
        <v>25097</v>
      </c>
      <c r="L41" s="44">
        <f t="shared" si="5"/>
        <v>28.906600937561187</v>
      </c>
      <c r="M41" s="43">
        <f t="shared" si="6"/>
        <v>76.35229692728932</v>
      </c>
      <c r="N41" s="38">
        <f t="shared" si="0"/>
        <v>31618</v>
      </c>
      <c r="O41" s="44">
        <f t="shared" si="7"/>
        <v>31.2764610453844</v>
      </c>
      <c r="P41" s="45">
        <f t="shared" si="8"/>
        <v>79.25502581841882</v>
      </c>
    </row>
    <row r="42" spans="1:16" s="40" customFormat="1" ht="18.75" customHeight="1">
      <c r="A42" s="41" t="s">
        <v>48</v>
      </c>
      <c r="B42" s="42">
        <v>153</v>
      </c>
      <c r="C42" s="42">
        <v>3</v>
      </c>
      <c r="D42" s="43">
        <f t="shared" si="1"/>
        <v>156</v>
      </c>
      <c r="E42" s="42">
        <v>81</v>
      </c>
      <c r="F42" s="42">
        <v>1</v>
      </c>
      <c r="G42" s="43">
        <f t="shared" si="2"/>
        <v>82</v>
      </c>
      <c r="H42" s="42">
        <v>74</v>
      </c>
      <c r="I42" s="44">
        <f t="shared" si="3"/>
        <v>48.36601307189542</v>
      </c>
      <c r="J42" s="43">
        <f t="shared" si="4"/>
        <v>91.35802469135803</v>
      </c>
      <c r="K42" s="42">
        <v>1</v>
      </c>
      <c r="L42" s="44">
        <f t="shared" si="5"/>
        <v>33.33333333333333</v>
      </c>
      <c r="M42" s="43">
        <f t="shared" si="6"/>
        <v>100</v>
      </c>
      <c r="N42" s="38">
        <f t="shared" si="0"/>
        <v>75</v>
      </c>
      <c r="O42" s="44">
        <f t="shared" si="7"/>
        <v>48.07692307692308</v>
      </c>
      <c r="P42" s="45">
        <f t="shared" si="8"/>
        <v>91.46341463414635</v>
      </c>
    </row>
    <row r="43" spans="1:16" s="40" customFormat="1" ht="18.75" customHeight="1">
      <c r="A43" s="41" t="s">
        <v>49</v>
      </c>
      <c r="B43" s="42">
        <v>1442</v>
      </c>
      <c r="C43" s="42">
        <v>105</v>
      </c>
      <c r="D43" s="43">
        <f t="shared" si="1"/>
        <v>1547</v>
      </c>
      <c r="E43" s="42">
        <v>652</v>
      </c>
      <c r="F43" s="42">
        <v>33</v>
      </c>
      <c r="G43" s="43">
        <f t="shared" si="2"/>
        <v>685</v>
      </c>
      <c r="H43" s="42">
        <v>559</v>
      </c>
      <c r="I43" s="44">
        <f t="shared" si="3"/>
        <v>38.76560332871012</v>
      </c>
      <c r="J43" s="43">
        <f t="shared" si="4"/>
        <v>85.7361963190184</v>
      </c>
      <c r="K43" s="42">
        <v>31</v>
      </c>
      <c r="L43" s="44">
        <f t="shared" si="5"/>
        <v>29.523809523809526</v>
      </c>
      <c r="M43" s="43">
        <f t="shared" si="6"/>
        <v>93.93939393939394</v>
      </c>
      <c r="N43" s="38">
        <f t="shared" si="0"/>
        <v>590</v>
      </c>
      <c r="O43" s="44">
        <f t="shared" si="7"/>
        <v>38.138332255979314</v>
      </c>
      <c r="P43" s="45">
        <f t="shared" si="8"/>
        <v>86.13138686131386</v>
      </c>
    </row>
    <row r="44" spans="1:16" s="40" customFormat="1" ht="18.75" customHeight="1">
      <c r="A44" s="41" t="s">
        <v>50</v>
      </c>
      <c r="B44" s="42">
        <v>142179</v>
      </c>
      <c r="C44" s="42">
        <v>1737</v>
      </c>
      <c r="D44" s="43">
        <f t="shared" si="1"/>
        <v>143916</v>
      </c>
      <c r="E44" s="42">
        <v>114770</v>
      </c>
      <c r="F44" s="42">
        <v>884</v>
      </c>
      <c r="G44" s="43">
        <f t="shared" si="2"/>
        <v>115654</v>
      </c>
      <c r="H44" s="42">
        <v>113880</v>
      </c>
      <c r="I44" s="44">
        <f t="shared" si="3"/>
        <v>80.09621674086891</v>
      </c>
      <c r="J44" s="43">
        <f t="shared" si="4"/>
        <v>99.2245360285789</v>
      </c>
      <c r="K44" s="42">
        <v>635</v>
      </c>
      <c r="L44" s="44">
        <f t="shared" si="5"/>
        <v>36.557282671272304</v>
      </c>
      <c r="M44" s="43">
        <f t="shared" si="6"/>
        <v>71.83257918552036</v>
      </c>
      <c r="N44" s="38">
        <f t="shared" si="0"/>
        <v>114515</v>
      </c>
      <c r="O44" s="44">
        <f t="shared" si="7"/>
        <v>79.57072180994469</v>
      </c>
      <c r="P44" s="45">
        <f t="shared" si="8"/>
        <v>99.01516592595155</v>
      </c>
    </row>
    <row r="45" spans="1:16" s="40" customFormat="1" ht="18.75" customHeight="1">
      <c r="A45" s="41" t="s">
        <v>51</v>
      </c>
      <c r="B45" s="42">
        <v>5956</v>
      </c>
      <c r="C45" s="42">
        <v>29081</v>
      </c>
      <c r="D45" s="43">
        <f t="shared" si="1"/>
        <v>35037</v>
      </c>
      <c r="E45" s="42">
        <v>3195</v>
      </c>
      <c r="F45" s="42">
        <v>12629</v>
      </c>
      <c r="G45" s="43">
        <f t="shared" si="2"/>
        <v>15824</v>
      </c>
      <c r="H45" s="42">
        <v>3127</v>
      </c>
      <c r="I45" s="44">
        <f t="shared" si="3"/>
        <v>52.50167897918065</v>
      </c>
      <c r="J45" s="43">
        <f t="shared" si="4"/>
        <v>97.8716744913928</v>
      </c>
      <c r="K45" s="42">
        <v>12614</v>
      </c>
      <c r="L45" s="44">
        <f t="shared" si="5"/>
        <v>43.375399745538324</v>
      </c>
      <c r="M45" s="43">
        <f t="shared" si="6"/>
        <v>99.88122575025734</v>
      </c>
      <c r="N45" s="38">
        <f t="shared" si="0"/>
        <v>15741</v>
      </c>
      <c r="O45" s="44">
        <f t="shared" si="7"/>
        <v>44.926791677369636</v>
      </c>
      <c r="P45" s="45">
        <f t="shared" si="8"/>
        <v>99.47548028311427</v>
      </c>
    </row>
    <row r="46" spans="1:16" s="40" customFormat="1" ht="18.75" customHeight="1">
      <c r="A46" s="41" t="s">
        <v>52</v>
      </c>
      <c r="B46" s="42">
        <v>2341</v>
      </c>
      <c r="C46" s="42">
        <v>455</v>
      </c>
      <c r="D46" s="43">
        <f t="shared" si="1"/>
        <v>2796</v>
      </c>
      <c r="E46" s="42">
        <v>1333</v>
      </c>
      <c r="F46" s="42">
        <v>118</v>
      </c>
      <c r="G46" s="43">
        <f t="shared" si="2"/>
        <v>1451</v>
      </c>
      <c r="H46" s="42">
        <v>1290</v>
      </c>
      <c r="I46" s="44">
        <f t="shared" si="3"/>
        <v>55.10465612985903</v>
      </c>
      <c r="J46" s="43">
        <f t="shared" si="4"/>
        <v>96.7741935483871</v>
      </c>
      <c r="K46" s="42">
        <v>92</v>
      </c>
      <c r="L46" s="44">
        <f t="shared" si="5"/>
        <v>20.21978021978022</v>
      </c>
      <c r="M46" s="43">
        <f t="shared" si="6"/>
        <v>77.96610169491525</v>
      </c>
      <c r="N46" s="38">
        <f t="shared" si="0"/>
        <v>1382</v>
      </c>
      <c r="O46" s="44">
        <f t="shared" si="7"/>
        <v>49.427753934191706</v>
      </c>
      <c r="P46" s="45">
        <f t="shared" si="8"/>
        <v>95.2446588559614</v>
      </c>
    </row>
    <row r="47" spans="1:16" s="40" customFormat="1" ht="18.75" customHeight="1">
      <c r="A47" s="41" t="s">
        <v>53</v>
      </c>
      <c r="B47" s="42">
        <v>48539</v>
      </c>
      <c r="C47" s="42">
        <v>46543</v>
      </c>
      <c r="D47" s="43">
        <f t="shared" si="1"/>
        <v>95082</v>
      </c>
      <c r="E47" s="42">
        <v>24440</v>
      </c>
      <c r="F47" s="42">
        <v>16686</v>
      </c>
      <c r="G47" s="43">
        <f t="shared" si="2"/>
        <v>41126</v>
      </c>
      <c r="H47" s="42">
        <v>24165</v>
      </c>
      <c r="I47" s="44">
        <f t="shared" si="3"/>
        <v>49.784709202909</v>
      </c>
      <c r="J47" s="59">
        <f t="shared" si="4"/>
        <v>98.87479541734861</v>
      </c>
      <c r="K47" s="42">
        <v>15472</v>
      </c>
      <c r="L47" s="44">
        <f t="shared" si="5"/>
        <v>33.24237801602819</v>
      </c>
      <c r="M47" s="59">
        <f t="shared" si="6"/>
        <v>92.72443965000599</v>
      </c>
      <c r="N47" s="38">
        <f t="shared" si="0"/>
        <v>39637</v>
      </c>
      <c r="O47" s="44">
        <f t="shared" si="7"/>
        <v>41.687175280284386</v>
      </c>
      <c r="P47" s="60">
        <f t="shared" si="8"/>
        <v>96.37941934542626</v>
      </c>
    </row>
    <row r="48" spans="1:16" s="40" customFormat="1" ht="18.75" customHeight="1">
      <c r="A48" s="41" t="s">
        <v>54</v>
      </c>
      <c r="B48" s="42">
        <v>57624</v>
      </c>
      <c r="C48" s="42">
        <v>76</v>
      </c>
      <c r="D48" s="43">
        <f t="shared" si="1"/>
        <v>57700</v>
      </c>
      <c r="E48" s="42">
        <v>28533</v>
      </c>
      <c r="F48" s="42">
        <v>31</v>
      </c>
      <c r="G48" s="43">
        <f t="shared" si="2"/>
        <v>28564</v>
      </c>
      <c r="H48" s="42">
        <v>28116</v>
      </c>
      <c r="I48" s="44">
        <f t="shared" si="3"/>
        <v>48.79216992919616</v>
      </c>
      <c r="J48" s="43">
        <f t="shared" si="4"/>
        <v>98.53853432867207</v>
      </c>
      <c r="K48" s="42">
        <v>25</v>
      </c>
      <c r="L48" s="44">
        <f t="shared" si="5"/>
        <v>32.89473684210527</v>
      </c>
      <c r="M48" s="43">
        <f t="shared" si="6"/>
        <v>80.64516129032258</v>
      </c>
      <c r="N48" s="38">
        <f t="shared" si="0"/>
        <v>28141</v>
      </c>
      <c r="O48" s="44">
        <f t="shared" si="7"/>
        <v>48.77123050259966</v>
      </c>
      <c r="P48" s="45">
        <f t="shared" si="8"/>
        <v>98.51911496989217</v>
      </c>
    </row>
    <row r="49" spans="1:16" s="40" customFormat="1" ht="18.75" customHeight="1">
      <c r="A49" s="41" t="s">
        <v>55</v>
      </c>
      <c r="B49" s="42">
        <v>38369</v>
      </c>
      <c r="C49" s="42">
        <v>4593</v>
      </c>
      <c r="D49" s="43">
        <f t="shared" si="1"/>
        <v>42962</v>
      </c>
      <c r="E49" s="42">
        <v>19181</v>
      </c>
      <c r="F49" s="42">
        <v>2038</v>
      </c>
      <c r="G49" s="43">
        <f t="shared" si="2"/>
        <v>21219</v>
      </c>
      <c r="H49" s="42">
        <v>18977</v>
      </c>
      <c r="I49" s="44">
        <f t="shared" si="3"/>
        <v>49.45919883239073</v>
      </c>
      <c r="J49" s="43">
        <f t="shared" si="4"/>
        <v>98.9364475261978</v>
      </c>
      <c r="K49" s="42">
        <v>1630</v>
      </c>
      <c r="L49" s="44">
        <f t="shared" si="5"/>
        <v>35.488787284998914</v>
      </c>
      <c r="M49" s="43">
        <f t="shared" si="6"/>
        <v>79.98037291462218</v>
      </c>
      <c r="N49" s="38">
        <f t="shared" si="0"/>
        <v>20607</v>
      </c>
      <c r="O49" s="44">
        <f t="shared" si="7"/>
        <v>47.96564405753922</v>
      </c>
      <c r="P49" s="45">
        <f t="shared" si="8"/>
        <v>97.11579245016259</v>
      </c>
    </row>
    <row r="50" spans="1:16" s="40" customFormat="1" ht="18.75" customHeight="1">
      <c r="A50" s="41" t="s">
        <v>56</v>
      </c>
      <c r="B50" s="42">
        <v>6589</v>
      </c>
      <c r="C50" s="42">
        <v>5145</v>
      </c>
      <c r="D50" s="42">
        <f t="shared" si="1"/>
        <v>11734</v>
      </c>
      <c r="E50" s="42">
        <v>2020</v>
      </c>
      <c r="F50" s="42">
        <v>1720</v>
      </c>
      <c r="G50" s="42">
        <f t="shared" si="2"/>
        <v>3740</v>
      </c>
      <c r="H50" s="42">
        <v>1448</v>
      </c>
      <c r="I50" s="44">
        <f t="shared" si="3"/>
        <v>21.976020640461375</v>
      </c>
      <c r="J50" s="43">
        <f t="shared" si="4"/>
        <v>71.68316831683168</v>
      </c>
      <c r="K50" s="42">
        <v>968</v>
      </c>
      <c r="L50" s="44">
        <f t="shared" si="5"/>
        <v>18.814382896015548</v>
      </c>
      <c r="M50" s="43">
        <f t="shared" si="6"/>
        <v>56.27906976744186</v>
      </c>
      <c r="N50" s="38">
        <f t="shared" si="0"/>
        <v>2416</v>
      </c>
      <c r="O50" s="44">
        <f t="shared" si="7"/>
        <v>20.589739219362535</v>
      </c>
      <c r="P50" s="45">
        <f t="shared" si="8"/>
        <v>64.59893048128342</v>
      </c>
    </row>
    <row r="51" spans="1:16" s="40" customFormat="1" ht="18.75" customHeight="1">
      <c r="A51" s="46" t="s">
        <v>57</v>
      </c>
      <c r="B51" s="42">
        <v>10339</v>
      </c>
      <c r="C51" s="42">
        <v>2638</v>
      </c>
      <c r="D51" s="42">
        <f t="shared" si="1"/>
        <v>12977</v>
      </c>
      <c r="E51" s="42">
        <v>5804</v>
      </c>
      <c r="F51" s="42">
        <v>1129</v>
      </c>
      <c r="G51" s="42">
        <f t="shared" si="2"/>
        <v>6933</v>
      </c>
      <c r="H51" s="42">
        <v>5269</v>
      </c>
      <c r="I51" s="44">
        <f t="shared" si="3"/>
        <v>50.96237547151562</v>
      </c>
      <c r="J51" s="38">
        <f t="shared" si="4"/>
        <v>90.78221915920055</v>
      </c>
      <c r="K51" s="42">
        <v>796</v>
      </c>
      <c r="L51" s="44">
        <f t="shared" si="5"/>
        <v>30.17437452615618</v>
      </c>
      <c r="M51" s="38">
        <f t="shared" si="6"/>
        <v>70.50487156775908</v>
      </c>
      <c r="N51" s="38">
        <f t="shared" si="0"/>
        <v>6065</v>
      </c>
      <c r="O51" s="44">
        <f t="shared" si="7"/>
        <v>46.73653386761193</v>
      </c>
      <c r="P51" s="48">
        <f t="shared" si="8"/>
        <v>87.48016731573634</v>
      </c>
    </row>
    <row r="52" spans="1:16" s="40" customFormat="1" ht="18.75" customHeight="1">
      <c r="A52" s="46" t="s">
        <v>58</v>
      </c>
      <c r="B52" s="42">
        <f>SUM(B53:B57)</f>
        <v>90312</v>
      </c>
      <c r="C52" s="42">
        <f>SUM(C53:C57)</f>
        <v>33032</v>
      </c>
      <c r="D52" s="42">
        <f t="shared" si="1"/>
        <v>123344</v>
      </c>
      <c r="E52" s="42">
        <f>SUM(E53:E57)</f>
        <v>51185</v>
      </c>
      <c r="F52" s="42">
        <f>SUM(F53:F57)</f>
        <v>13492</v>
      </c>
      <c r="G52" s="42">
        <f t="shared" si="2"/>
        <v>64677</v>
      </c>
      <c r="H52" s="42">
        <f>SUM(H53:H57)</f>
        <v>51067</v>
      </c>
      <c r="I52" s="44">
        <f t="shared" si="3"/>
        <v>56.54508813889627</v>
      </c>
      <c r="J52" s="43">
        <f t="shared" si="4"/>
        <v>99.7694637100713</v>
      </c>
      <c r="K52" s="42">
        <f>SUM(K53:K57)</f>
        <v>13489</v>
      </c>
      <c r="L52" s="44">
        <f t="shared" si="5"/>
        <v>40.83615887624122</v>
      </c>
      <c r="M52" s="43">
        <f t="shared" si="6"/>
        <v>99.97776460124518</v>
      </c>
      <c r="N52" s="38">
        <f t="shared" si="0"/>
        <v>64556</v>
      </c>
      <c r="O52" s="44">
        <f t="shared" si="7"/>
        <v>52.33817615773771</v>
      </c>
      <c r="P52" s="45">
        <f t="shared" si="8"/>
        <v>99.81291649272539</v>
      </c>
    </row>
    <row r="53" spans="1:16" s="40" customFormat="1" ht="18.75" customHeight="1">
      <c r="A53" s="41" t="s">
        <v>59</v>
      </c>
      <c r="B53" s="42">
        <v>808</v>
      </c>
      <c r="C53" s="42">
        <v>10</v>
      </c>
      <c r="D53" s="42">
        <f t="shared" si="1"/>
        <v>818</v>
      </c>
      <c r="E53" s="42">
        <v>477</v>
      </c>
      <c r="F53" s="42">
        <v>6</v>
      </c>
      <c r="G53" s="42">
        <f t="shared" si="2"/>
        <v>483</v>
      </c>
      <c r="H53" s="42">
        <v>432</v>
      </c>
      <c r="I53" s="44">
        <f t="shared" si="3"/>
        <v>53.46534653465347</v>
      </c>
      <c r="J53" s="43">
        <f t="shared" si="4"/>
        <v>90.56603773584906</v>
      </c>
      <c r="K53" s="42">
        <v>4</v>
      </c>
      <c r="L53" s="44">
        <f t="shared" si="5"/>
        <v>40</v>
      </c>
      <c r="M53" s="43">
        <f t="shared" si="6"/>
        <v>66.66666666666666</v>
      </c>
      <c r="N53" s="38">
        <f t="shared" si="0"/>
        <v>436</v>
      </c>
      <c r="O53" s="44">
        <f t="shared" si="7"/>
        <v>53.30073349633252</v>
      </c>
      <c r="P53" s="45">
        <f t="shared" si="8"/>
        <v>90.26915113871635</v>
      </c>
    </row>
    <row r="54" spans="1:16" s="40" customFormat="1" ht="18.75" customHeight="1">
      <c r="A54" s="41" t="s">
        <v>60</v>
      </c>
      <c r="B54" s="42">
        <v>142</v>
      </c>
      <c r="C54" s="42">
        <v>4</v>
      </c>
      <c r="D54" s="43">
        <f t="shared" si="1"/>
        <v>146</v>
      </c>
      <c r="E54" s="42">
        <v>73</v>
      </c>
      <c r="F54" s="42">
        <v>2</v>
      </c>
      <c r="G54" s="43">
        <f t="shared" si="2"/>
        <v>75</v>
      </c>
      <c r="H54" s="42">
        <v>71</v>
      </c>
      <c r="I54" s="44">
        <f t="shared" si="3"/>
        <v>50</v>
      </c>
      <c r="J54" s="43">
        <f t="shared" si="4"/>
        <v>97.26027397260275</v>
      </c>
      <c r="K54" s="42">
        <v>1</v>
      </c>
      <c r="L54" s="44">
        <f t="shared" si="5"/>
        <v>25</v>
      </c>
      <c r="M54" s="43">
        <f t="shared" si="6"/>
        <v>50</v>
      </c>
      <c r="N54" s="38">
        <f t="shared" si="0"/>
        <v>72</v>
      </c>
      <c r="O54" s="44">
        <f t="shared" si="7"/>
        <v>49.31506849315068</v>
      </c>
      <c r="P54" s="45">
        <f t="shared" si="8"/>
        <v>96</v>
      </c>
    </row>
    <row r="55" spans="1:16" s="40" customFormat="1" ht="18.75" customHeight="1">
      <c r="A55" s="41" t="s">
        <v>61</v>
      </c>
      <c r="B55" s="42">
        <v>87947</v>
      </c>
      <c r="C55" s="42">
        <v>31600</v>
      </c>
      <c r="D55" s="43">
        <f t="shared" si="1"/>
        <v>119547</v>
      </c>
      <c r="E55" s="42">
        <v>49870</v>
      </c>
      <c r="F55" s="42">
        <v>12829</v>
      </c>
      <c r="G55" s="43">
        <f t="shared" si="2"/>
        <v>62699</v>
      </c>
      <c r="H55" s="42">
        <v>49828</v>
      </c>
      <c r="I55" s="44">
        <f t="shared" si="3"/>
        <v>56.65685014838482</v>
      </c>
      <c r="J55" s="43">
        <f t="shared" si="4"/>
        <v>99.91578103067977</v>
      </c>
      <c r="K55" s="42">
        <v>12829</v>
      </c>
      <c r="L55" s="44">
        <f t="shared" si="5"/>
        <v>40.598101265822784</v>
      </c>
      <c r="M55" s="43">
        <f t="shared" si="6"/>
        <v>100</v>
      </c>
      <c r="N55" s="38">
        <f t="shared" si="0"/>
        <v>62657</v>
      </c>
      <c r="O55" s="44">
        <f t="shared" si="7"/>
        <v>52.41202204990506</v>
      </c>
      <c r="P55" s="45">
        <f t="shared" si="8"/>
        <v>99.93301328569834</v>
      </c>
    </row>
    <row r="56" spans="1:16" s="40" customFormat="1" ht="18.75" customHeight="1">
      <c r="A56" s="41" t="s">
        <v>62</v>
      </c>
      <c r="B56" s="42">
        <v>1415</v>
      </c>
      <c r="C56" s="42">
        <v>508</v>
      </c>
      <c r="D56" s="43">
        <f t="shared" si="1"/>
        <v>1923</v>
      </c>
      <c r="E56" s="42">
        <v>765</v>
      </c>
      <c r="F56" s="42">
        <v>200</v>
      </c>
      <c r="G56" s="43">
        <f t="shared" si="2"/>
        <v>965</v>
      </c>
      <c r="H56" s="42">
        <v>736</v>
      </c>
      <c r="I56" s="44">
        <f t="shared" si="3"/>
        <v>52.014134275618375</v>
      </c>
      <c r="J56" s="43">
        <f t="shared" si="4"/>
        <v>96.20915032679738</v>
      </c>
      <c r="K56" s="42">
        <v>200</v>
      </c>
      <c r="L56" s="44">
        <f t="shared" si="5"/>
        <v>39.37007874015748</v>
      </c>
      <c r="M56" s="43">
        <f t="shared" si="6"/>
        <v>100</v>
      </c>
      <c r="N56" s="38">
        <f t="shared" si="0"/>
        <v>936</v>
      </c>
      <c r="O56" s="44">
        <f t="shared" si="7"/>
        <v>48.673946957878314</v>
      </c>
      <c r="P56" s="45">
        <f t="shared" si="8"/>
        <v>96.99481865284974</v>
      </c>
    </row>
    <row r="57" spans="1:16" s="40" customFormat="1" ht="18.75" customHeight="1">
      <c r="A57" s="41" t="s">
        <v>63</v>
      </c>
      <c r="B57" s="42">
        <v>0</v>
      </c>
      <c r="C57" s="42">
        <v>910</v>
      </c>
      <c r="D57" s="43">
        <f t="shared" si="1"/>
        <v>910</v>
      </c>
      <c r="E57" s="42">
        <v>0</v>
      </c>
      <c r="F57" s="42">
        <v>455</v>
      </c>
      <c r="G57" s="43">
        <f t="shared" si="2"/>
        <v>455</v>
      </c>
      <c r="H57" s="42">
        <v>0</v>
      </c>
      <c r="I57" s="44">
        <f t="shared" si="3"/>
        <v>0</v>
      </c>
      <c r="J57" s="43">
        <f t="shared" si="4"/>
        <v>0</v>
      </c>
      <c r="K57" s="42">
        <v>455</v>
      </c>
      <c r="L57" s="44">
        <f t="shared" si="5"/>
        <v>50</v>
      </c>
      <c r="M57" s="43">
        <f t="shared" si="6"/>
        <v>100</v>
      </c>
      <c r="N57" s="38">
        <f t="shared" si="0"/>
        <v>455</v>
      </c>
      <c r="O57" s="44">
        <f t="shared" si="7"/>
        <v>50</v>
      </c>
      <c r="P57" s="45">
        <f t="shared" si="8"/>
        <v>100</v>
      </c>
    </row>
    <row r="58" spans="1:16" s="40" customFormat="1" ht="18.75" customHeight="1">
      <c r="A58" s="46" t="s">
        <v>64</v>
      </c>
      <c r="B58" s="42">
        <f>2974+14688</f>
        <v>17662</v>
      </c>
      <c r="C58" s="42">
        <v>0</v>
      </c>
      <c r="D58" s="43">
        <f t="shared" si="1"/>
        <v>17662</v>
      </c>
      <c r="E58" s="42">
        <f>1347+10201</f>
        <v>11548</v>
      </c>
      <c r="F58" s="42">
        <v>0</v>
      </c>
      <c r="G58" s="43">
        <f t="shared" si="2"/>
        <v>11548</v>
      </c>
      <c r="H58" s="42">
        <f>1193+8372</f>
        <v>9565</v>
      </c>
      <c r="I58" s="44">
        <f t="shared" si="3"/>
        <v>54.15581474351715</v>
      </c>
      <c r="J58" s="43">
        <f t="shared" si="4"/>
        <v>82.82819535850365</v>
      </c>
      <c r="K58" s="42">
        <v>0</v>
      </c>
      <c r="L58" s="44">
        <f t="shared" si="5"/>
        <v>0</v>
      </c>
      <c r="M58" s="43">
        <f t="shared" si="6"/>
        <v>0</v>
      </c>
      <c r="N58" s="38">
        <f t="shared" si="0"/>
        <v>9565</v>
      </c>
      <c r="O58" s="44">
        <f t="shared" si="7"/>
        <v>54.15581474351715</v>
      </c>
      <c r="P58" s="45">
        <f t="shared" si="8"/>
        <v>82.82819535850365</v>
      </c>
    </row>
    <row r="59" spans="1:16" s="40" customFormat="1" ht="23.25" customHeight="1">
      <c r="A59" s="41" t="s">
        <v>73</v>
      </c>
      <c r="B59" s="42">
        <v>4852</v>
      </c>
      <c r="C59" s="42">
        <v>4364</v>
      </c>
      <c r="D59" s="43">
        <f t="shared" si="1"/>
        <v>9216</v>
      </c>
      <c r="E59" s="42">
        <v>0</v>
      </c>
      <c r="F59" s="42">
        <v>0</v>
      </c>
      <c r="G59" s="43">
        <f t="shared" si="2"/>
        <v>0</v>
      </c>
      <c r="H59" s="42">
        <v>0</v>
      </c>
      <c r="I59" s="61" t="s">
        <v>74</v>
      </c>
      <c r="J59" s="43">
        <f t="shared" si="4"/>
        <v>0</v>
      </c>
      <c r="K59" s="42">
        <v>0</v>
      </c>
      <c r="L59" s="61" t="s">
        <v>74</v>
      </c>
      <c r="M59" s="43">
        <f t="shared" si="6"/>
        <v>0</v>
      </c>
      <c r="N59" s="38">
        <f>K59+H59</f>
        <v>0</v>
      </c>
      <c r="O59" s="61" t="s">
        <v>74</v>
      </c>
      <c r="P59" s="45">
        <f t="shared" si="8"/>
        <v>0</v>
      </c>
    </row>
    <row r="60" spans="1:16" s="65" customFormat="1" ht="21.75" customHeight="1" thickBot="1">
      <c r="A60" s="62" t="s">
        <v>65</v>
      </c>
      <c r="B60" s="51">
        <f>SUM(B53:B59)+SUM(B10:B51)+SUM(B7:B8)</f>
        <v>1258006</v>
      </c>
      <c r="C60" s="51">
        <f>SUM(C53:C59)+SUM(C10:C51)+SUM(C7:C8)</f>
        <v>369964</v>
      </c>
      <c r="D60" s="51">
        <f t="shared" si="1"/>
        <v>1627970</v>
      </c>
      <c r="E60" s="51">
        <f>SUM(E53:E59)+SUM(E10:E51)+SUM(E7:E8)</f>
        <v>687596</v>
      </c>
      <c r="F60" s="51">
        <f>SUM(F53:F59)+SUM(F10:F51)+SUM(F7:F8)</f>
        <v>137795</v>
      </c>
      <c r="G60" s="51">
        <f t="shared" si="2"/>
        <v>825391</v>
      </c>
      <c r="H60" s="51">
        <f>SUM(H53:H59)+SUM(H10:H51)+SUM(H7:H8)</f>
        <v>646812</v>
      </c>
      <c r="I60" s="52">
        <f t="shared" si="3"/>
        <v>51.41565302550226</v>
      </c>
      <c r="J60" s="63">
        <f t="shared" si="4"/>
        <v>94.06861005590493</v>
      </c>
      <c r="K60" s="51">
        <f>SUM(K53:K59)+SUM(K10:K51)+SUM(K7:K8)</f>
        <v>111388</v>
      </c>
      <c r="L60" s="52">
        <f t="shared" si="5"/>
        <v>30.1077942718751</v>
      </c>
      <c r="M60" s="63">
        <f t="shared" si="6"/>
        <v>80.83602452919192</v>
      </c>
      <c r="N60" s="51">
        <f>SUM(N53:N59)+SUM(N10:N51)+SUM(N7:N8)</f>
        <v>758200</v>
      </c>
      <c r="O60" s="52">
        <f t="shared" si="7"/>
        <v>46.57333980355903</v>
      </c>
      <c r="P60" s="64">
        <f t="shared" si="8"/>
        <v>91.85949446989366</v>
      </c>
    </row>
    <row r="61" spans="1:30" s="68" customFormat="1" ht="18.75" customHeight="1">
      <c r="A61" s="71" t="s">
        <v>66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66"/>
      <c r="X61" s="66"/>
      <c r="Y61" s="66"/>
      <c r="Z61" s="67"/>
      <c r="AA61" s="67"/>
      <c r="AB61" s="67"/>
      <c r="AC61" s="67"/>
      <c r="AD61" s="67"/>
    </row>
    <row r="62" spans="1:25" ht="18.75" customHeight="1">
      <c r="A62" s="71" t="s">
        <v>67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69"/>
      <c r="X62" s="69"/>
      <c r="Y62" s="69"/>
    </row>
    <row r="63" spans="1:25" ht="50.25" customHeight="1">
      <c r="A63" s="71" t="s">
        <v>68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69"/>
      <c r="X63" s="69"/>
      <c r="Y63" s="69"/>
    </row>
  </sheetData>
  <mergeCells count="3">
    <mergeCell ref="A61:V61"/>
    <mergeCell ref="A62:V62"/>
    <mergeCell ref="A63:V63"/>
  </mergeCells>
  <printOptions horizontalCentered="1"/>
  <pageMargins left="0" right="0" top="0.7086614173228347" bottom="0.3937007874015748" header="0" footer="0.31496062992125984"/>
  <pageSetup horizontalDpi="600" verticalDpi="600" orientation="landscape" paperSize="9" scale="75" r:id="rId1"/>
  <headerFooter alignWithMargins="0">
    <oddHeader>&amp;L&amp;"標楷體,標準"
&amp;20附表三</oddHeader>
    <oddFooter>&amp;C&amp;"Times New Roman,標準"&amp;14&amp;P+11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subject>3</dc:subject>
  <dc:creator>行政院主計處</dc:creator>
  <cp:keywords/>
  <dc:description> </dc:description>
  <cp:lastModifiedBy>Administrator</cp:lastModifiedBy>
  <dcterms:created xsi:type="dcterms:W3CDTF">2003-09-29T01:15:33Z</dcterms:created>
  <dcterms:modified xsi:type="dcterms:W3CDTF">2008-11-13T10:07:45Z</dcterms:modified>
  <cp:category>I14</cp:category>
  <cp:version/>
  <cp:contentType/>
  <cp:contentStatus/>
</cp:coreProperties>
</file>