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2120" windowHeight="6270" activeTab="0"/>
  </bookViews>
  <sheets>
    <sheet name="主管" sheetId="1" r:id="rId1"/>
  </sheets>
  <definedNames>
    <definedName name="_xlnm.Print_Area" localSheetId="0">'主管'!$A$1:$P$63</definedName>
    <definedName name="_xlnm.Print_Titles" localSheetId="0">'主管'!$1:$6</definedName>
  </definedNames>
  <calcPr fullCalcOnLoad="1"/>
</workbook>
</file>

<file path=xl/sharedStrings.xml><?xml version="1.0" encoding="utf-8"?>
<sst xmlns="http://schemas.openxmlformats.org/spreadsheetml/2006/main" count="86" uniqueCount="75">
  <si>
    <t>累 計 分 配 數</t>
  </si>
  <si>
    <t>經常門</t>
  </si>
  <si>
    <t>資本門</t>
  </si>
  <si>
    <t>合  計</t>
  </si>
  <si>
    <t>金  額</t>
  </si>
  <si>
    <t>合          計</t>
  </si>
  <si>
    <t>表Q01-A3</t>
  </si>
  <si>
    <t>本 年 度 預 算 數</t>
  </si>
  <si>
    <t>機關名稱</t>
  </si>
  <si>
    <t>經 常 門</t>
  </si>
  <si>
    <t>資 本 門</t>
  </si>
  <si>
    <t>合     計</t>
  </si>
  <si>
    <t>國民大會主管</t>
  </si>
  <si>
    <t>總統府主管</t>
  </si>
  <si>
    <t>行政院主管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</si>
  <si>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</si>
  <si>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</si>
  <si>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</si>
  <si>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</si>
  <si>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</si>
  <si>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</si>
  <si>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</si>
  <si>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國立故宮博物院</t>
  </si>
  <si>
    <t xml:space="preserve">  經濟建設委員會</t>
  </si>
  <si>
    <t xml:space="preserve">  中央選舉委員會</t>
  </si>
  <si>
    <t xml:space="preserve">  文化建設委員會</t>
  </si>
  <si>
    <t xml:space="preserve">  青年輔導委員會</t>
  </si>
  <si>
    <t xml:space="preserve">  研究發展考核委員會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</si>
  <si>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</si>
  <si>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</si>
  <si>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</si>
  <si>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</si>
  <si>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體育委員會</t>
  </si>
  <si>
    <t xml:space="preserve">  客家委員會</t>
  </si>
  <si>
    <t>立法院主管</t>
  </si>
  <si>
    <t>司法院主管</t>
  </si>
  <si>
    <t>考試院主管</t>
  </si>
  <si>
    <t>監察院主管</t>
  </si>
  <si>
    <t>內政部主管</t>
  </si>
  <si>
    <t>外交部主管</t>
  </si>
  <si>
    <t>國防部主管</t>
  </si>
  <si>
    <t>財政部主管</t>
  </si>
  <si>
    <t>教育部主管</t>
  </si>
  <si>
    <t>法務部主管</t>
  </si>
  <si>
    <t>經濟部主管</t>
  </si>
  <si>
    <t>交通部主管</t>
  </si>
  <si>
    <t>蒙藏委員會主管</t>
  </si>
  <si>
    <t>僑務委員會主管</t>
  </si>
  <si>
    <t>退輔會主管</t>
  </si>
  <si>
    <t>國家科學委員會主管</t>
  </si>
  <si>
    <t>原子能委員會主管</t>
  </si>
  <si>
    <t>農業委員會主管</t>
  </si>
  <si>
    <t>勞工委員會主管</t>
  </si>
  <si>
    <t>衛生署主管</t>
  </si>
  <si>
    <t>環境保護署主管</t>
  </si>
  <si>
    <t>海岸巡防署主管</t>
  </si>
  <si>
    <t>省市地方政府</t>
  </si>
  <si>
    <t>　台灣省政府及所屬</t>
  </si>
  <si>
    <t>　台灣省諮議會</t>
  </si>
  <si>
    <t>　補助台灣省各縣市政府</t>
  </si>
  <si>
    <t>　福建省政府</t>
  </si>
  <si>
    <t>　補助高雄市政府</t>
  </si>
  <si>
    <t>統籌部分</t>
  </si>
  <si>
    <t>累    計   執   行   數</t>
  </si>
  <si>
    <t>占預算%</t>
  </si>
  <si>
    <t>占分配%</t>
  </si>
  <si>
    <t>９２ 年 度 總 預 算 執 行 情 形 明 細 表</t>
  </si>
  <si>
    <t>註：1.表列資本門執行數含支出實現數、暫付數、應付未付數及節餘數。</t>
  </si>
  <si>
    <t xml:space="preserve">    2.表列統籌部分，包括公教員工資遣退職給付、公教人員婚喪生育及子女教育補助、早期退休公教人員生活困難照護金、公務人員退休撫卹給付等項。</t>
  </si>
  <si>
    <t>單位：百萬元</t>
  </si>
  <si>
    <t xml:space="preserve">  原住民族委員會</t>
  </si>
  <si>
    <t>第二預備金及災害準備金</t>
  </si>
  <si>
    <t>-</t>
  </si>
  <si>
    <t xml:space="preserve">           中 華 民 國   92   年  9  月</t>
  </si>
  <si>
    <t xml:space="preserve">    3.表列第二預備金60.71億元為尚未動支之預算數，該預備金原預算數78億元，截至九月底止已動支17.29億元，係國民大會、總統府、行政院、司法院、考試院、內政部、外交部、
      財政部、法務部、經濟部、交通部、國科會及勞委會等主管機關動支，已併入各主管項下表達；另災害準備金預算數20億元，尚未動支。
  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</si>
</sst>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General_)"/>
    <numFmt numFmtId="179" formatCode="#,##0.0_);\(#,##0.0\)"/>
    <numFmt numFmtId="180" formatCode="#,##0_);[Red]\(#,##0\)"/>
    <numFmt numFmtId="181" formatCode="_-* #,##0.0_-;\-* #,##0.0_-;_-* &quot;-&quot;??_-;_-@_-"/>
    <numFmt numFmtId="182" formatCode="_-* #,##0_-;\-* #,##0_-;_-* &quot;-&quot;??_-;_-@_-"/>
    <numFmt numFmtId="183" formatCode="_-* #,##0_-;\-* #,##0_-;_-* &quot; &quot;_-;_-@_-"/>
    <numFmt numFmtId="184" formatCode="#,##0_ "/>
    <numFmt numFmtId="185" formatCode="#,##0.00_ "/>
    <numFmt numFmtId="186" formatCode="_-* #,##0.000_-;\-* #,##0.000_-;_-* &quot;-&quot;??_-;_-@_-"/>
    <numFmt numFmtId="187" formatCode="0.00_)"/>
    <numFmt numFmtId="188" formatCode="_(* #,##0.0_);_(* \(#,##0.0\);_(* &quot;-&quot;_);_(@_)"/>
    <numFmt numFmtId="189" formatCode="_-* #,##0_-;\-* #,##0_-;_-* &quot;     -&quot;??_-;_-@_-"/>
    <numFmt numFmtId="190" formatCode="\(#,##0\)"/>
    <numFmt numFmtId="191" formatCode="0_);[Red]\(0\)"/>
    <numFmt numFmtId="192" formatCode="#,##0\ \ \ \ \ \ \ \ \ \ \ \ \ "/>
    <numFmt numFmtId="193" formatCode="#,##0.0"/>
    <numFmt numFmtId="194" formatCode="_-* #,##0.0000_-;\-* #,##0.0000_-;_-* &quot;-&quot;??_-;_-@_-"/>
  </numFmts>
  <fonts count="17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6"/>
      <name val="華康楷書體W5"/>
      <family val="3"/>
    </font>
    <font>
      <b/>
      <sz val="20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sz val="14"/>
      <name val="Times New Roman"/>
      <family val="1"/>
    </font>
    <font>
      <sz val="13"/>
      <name val="標楷體"/>
      <family val="4"/>
    </font>
    <font>
      <sz val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78" fontId="1" fillId="2" borderId="1" applyNumberFormat="0" applyFont="0" applyFill="0" applyBorder="0">
      <alignment horizontal="center" vertical="center"/>
      <protection/>
    </xf>
    <xf numFmtId="187" fontId="11" fillId="0" borderId="0">
      <alignment/>
      <protection/>
    </xf>
    <xf numFmtId="0" fontId="12" fillId="0" borderId="0">
      <alignment/>
      <protection/>
    </xf>
    <xf numFmtId="37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7" fontId="7" fillId="0" borderId="0" xfId="19" applyFont="1" applyAlignment="1" applyProtection="1">
      <alignment horizontal="centerContinuous" vertical="top"/>
      <protection/>
    </xf>
    <xf numFmtId="178" fontId="5" fillId="0" borderId="0" xfId="20" applyFont="1">
      <alignment/>
      <protection/>
    </xf>
    <xf numFmtId="37" fontId="6" fillId="0" borderId="0" xfId="19" applyFont="1" applyProtection="1">
      <alignment/>
      <protection locked="0"/>
    </xf>
    <xf numFmtId="37" fontId="6" fillId="0" borderId="0" xfId="19" applyFont="1" applyProtection="1">
      <alignment/>
      <protection/>
    </xf>
    <xf numFmtId="37" fontId="7" fillId="0" borderId="0" xfId="19" applyFont="1" applyAlignment="1" applyProtection="1">
      <alignment horizontal="centerContinuous" vertical="top"/>
      <protection locked="0"/>
    </xf>
    <xf numFmtId="37" fontId="7" fillId="0" borderId="0" xfId="19" applyFont="1" applyAlignment="1" applyProtection="1">
      <alignment vertical="top"/>
      <protection locked="0"/>
    </xf>
    <xf numFmtId="37" fontId="6" fillId="0" borderId="0" xfId="19" applyFont="1" applyBorder="1" applyProtection="1">
      <alignment/>
      <protection locked="0"/>
    </xf>
    <xf numFmtId="37" fontId="6" fillId="0" borderId="2" xfId="19" applyFont="1" applyBorder="1" applyAlignment="1" applyProtection="1">
      <alignment vertical="center"/>
      <protection locked="0"/>
    </xf>
    <xf numFmtId="37" fontId="8" fillId="0" borderId="0" xfId="19" applyFont="1" applyAlignment="1" applyProtection="1" quotePrefix="1">
      <alignment horizontal="centerContinuous" vertical="top"/>
      <protection locked="0"/>
    </xf>
    <xf numFmtId="37" fontId="9" fillId="0" borderId="0" xfId="19" applyFont="1" applyAlignment="1" applyProtection="1">
      <alignment horizontal="centerContinuous" vertical="center"/>
      <protection locked="0"/>
    </xf>
    <xf numFmtId="37" fontId="5" fillId="0" borderId="0" xfId="19" applyFont="1" applyProtection="1">
      <alignment/>
      <protection locked="0"/>
    </xf>
    <xf numFmtId="37" fontId="5" fillId="0" borderId="0" xfId="19" applyFont="1" applyBorder="1" applyAlignment="1" applyProtection="1">
      <alignment vertical="center"/>
      <protection locked="0"/>
    </xf>
    <xf numFmtId="37" fontId="5" fillId="0" borderId="0" xfId="19" applyFont="1" applyBorder="1" applyProtection="1">
      <alignment/>
      <protection locked="0"/>
    </xf>
    <xf numFmtId="37" fontId="10" fillId="0" borderId="0" xfId="19" applyFont="1" applyAlignment="1" applyProtection="1">
      <alignment horizontal="centerContinuous" vertical="center"/>
      <protection locked="0"/>
    </xf>
    <xf numFmtId="37" fontId="10" fillId="0" borderId="0" xfId="19" applyFont="1" applyAlignment="1" applyProtection="1">
      <alignment horizontal="centerContinuous" vertical="center"/>
      <protection/>
    </xf>
    <xf numFmtId="37" fontId="10" fillId="0" borderId="0" xfId="19" applyFont="1" applyBorder="1" applyProtection="1">
      <alignment/>
      <protection locked="0"/>
    </xf>
    <xf numFmtId="0" fontId="0" fillId="0" borderId="0" xfId="0" applyFill="1" applyAlignment="1">
      <alignment/>
    </xf>
    <xf numFmtId="37" fontId="6" fillId="0" borderId="3" xfId="19" applyFont="1" applyFill="1" applyBorder="1" applyAlignment="1" applyProtection="1">
      <alignment vertical="center"/>
      <protection locked="0"/>
    </xf>
    <xf numFmtId="37" fontId="6" fillId="0" borderId="3" xfId="19" applyFont="1" applyBorder="1" applyAlignment="1" applyProtection="1">
      <alignment vertical="center"/>
      <protection locked="0"/>
    </xf>
    <xf numFmtId="37" fontId="6" fillId="0" borderId="0" xfId="19" applyFont="1" applyBorder="1" applyAlignment="1" applyProtection="1">
      <alignment vertical="center"/>
      <protection locked="0"/>
    </xf>
    <xf numFmtId="37" fontId="5" fillId="0" borderId="0" xfId="19" applyFont="1" applyAlignment="1" applyProtection="1">
      <alignment horizontal="right" vertical="center"/>
      <protection/>
    </xf>
    <xf numFmtId="37" fontId="10" fillId="0" borderId="4" xfId="19" applyFont="1" applyBorder="1" applyAlignment="1" applyProtection="1">
      <alignment horizontal="left" vertical="center"/>
      <protection locked="0"/>
    </xf>
    <xf numFmtId="176" fontId="14" fillId="0" borderId="5" xfId="19" applyNumberFormat="1" applyFont="1" applyBorder="1" applyAlignment="1" applyProtection="1">
      <alignment vertical="center"/>
      <protection locked="0"/>
    </xf>
    <xf numFmtId="176" fontId="14" fillId="0" borderId="5" xfId="19" applyNumberFormat="1" applyFont="1" applyBorder="1" applyAlignment="1" applyProtection="1">
      <alignment vertical="center"/>
      <protection/>
    </xf>
    <xf numFmtId="41" fontId="14" fillId="0" borderId="1" xfId="21" applyNumberFormat="1" applyFont="1" applyBorder="1" applyAlignment="1" applyProtection="1">
      <alignment horizontal="center" vertical="center"/>
      <protection/>
    </xf>
    <xf numFmtId="41" fontId="14" fillId="0" borderId="1" xfId="19" applyNumberFormat="1" applyFont="1" applyBorder="1" applyAlignment="1" applyProtection="1">
      <alignment vertical="center"/>
      <protection/>
    </xf>
    <xf numFmtId="176" fontId="14" fillId="0" borderId="1" xfId="19" applyNumberFormat="1" applyFont="1" applyBorder="1" applyAlignment="1" applyProtection="1">
      <alignment horizontal="right" vertical="center"/>
      <protection/>
    </xf>
    <xf numFmtId="41" fontId="14" fillId="0" borderId="6" xfId="19" applyNumberFormat="1" applyFont="1" applyBorder="1" applyAlignment="1" applyProtection="1">
      <alignment vertical="center"/>
      <protection/>
    </xf>
    <xf numFmtId="37" fontId="10" fillId="0" borderId="7" xfId="19" applyFont="1" applyBorder="1" applyAlignment="1" applyProtection="1">
      <alignment horizontal="left" vertical="center"/>
      <protection locked="0"/>
    </xf>
    <xf numFmtId="176" fontId="14" fillId="0" borderId="1" xfId="19" applyNumberFormat="1" applyFont="1" applyBorder="1" applyAlignment="1" applyProtection="1">
      <alignment vertical="center"/>
      <protection locked="0"/>
    </xf>
    <xf numFmtId="176" fontId="14" fillId="0" borderId="1" xfId="19" applyNumberFormat="1" applyFont="1" applyBorder="1" applyAlignment="1" applyProtection="1">
      <alignment vertical="center"/>
      <protection/>
    </xf>
    <xf numFmtId="3" fontId="14" fillId="0" borderId="1" xfId="21" applyNumberFormat="1" applyFont="1" applyBorder="1" applyAlignment="1" applyProtection="1">
      <alignment horizontal="center" vertical="center"/>
      <protection/>
    </xf>
    <xf numFmtId="176" fontId="14" fillId="0" borderId="6" xfId="19" applyNumberFormat="1" applyFont="1" applyBorder="1" applyAlignment="1" applyProtection="1">
      <alignment vertical="center"/>
      <protection/>
    </xf>
    <xf numFmtId="37" fontId="10" fillId="0" borderId="7" xfId="19" applyFont="1" applyBorder="1" applyAlignment="1" applyProtection="1" quotePrefix="1">
      <alignment horizontal="left" vertical="center"/>
      <protection locked="0"/>
    </xf>
    <xf numFmtId="176" fontId="14" fillId="0" borderId="6" xfId="19" applyNumberFormat="1" applyFont="1" applyBorder="1" applyAlignment="1" applyProtection="1">
      <alignment horizontal="right" vertical="center"/>
      <protection/>
    </xf>
    <xf numFmtId="176" fontId="14" fillId="0" borderId="6" xfId="19" applyNumberFormat="1" applyFont="1" applyBorder="1" applyAlignment="1" applyProtection="1">
      <alignment vertical="center"/>
      <protection locked="0"/>
    </xf>
    <xf numFmtId="37" fontId="10" fillId="0" borderId="8" xfId="19" applyFont="1" applyBorder="1" applyAlignment="1" applyProtection="1">
      <alignment horizontal="left" vertical="center"/>
      <protection locked="0"/>
    </xf>
    <xf numFmtId="176" fontId="14" fillId="0" borderId="9" xfId="19" applyNumberFormat="1" applyFont="1" applyBorder="1" applyAlignment="1" applyProtection="1">
      <alignment vertical="center"/>
      <protection locked="0"/>
    </xf>
    <xf numFmtId="3" fontId="14" fillId="0" borderId="9" xfId="21" applyNumberFormat="1" applyFont="1" applyBorder="1" applyAlignment="1" applyProtection="1">
      <alignment horizontal="center" vertical="center"/>
      <protection/>
    </xf>
    <xf numFmtId="176" fontId="14" fillId="0" borderId="10" xfId="19" applyNumberFormat="1" applyFont="1" applyBorder="1" applyAlignment="1" applyProtection="1">
      <alignment vertical="center"/>
      <protection locked="0"/>
    </xf>
    <xf numFmtId="37" fontId="10" fillId="0" borderId="11" xfId="19" applyFont="1" applyBorder="1" applyAlignment="1" applyProtection="1">
      <alignment horizontal="left" vertical="center"/>
      <protection locked="0"/>
    </xf>
    <xf numFmtId="176" fontId="14" fillId="0" borderId="12" xfId="19" applyNumberFormat="1" applyFont="1" applyBorder="1" applyAlignment="1" applyProtection="1">
      <alignment vertical="center"/>
      <protection locked="0"/>
    </xf>
    <xf numFmtId="176" fontId="14" fillId="0" borderId="12" xfId="19" applyNumberFormat="1" applyFont="1" applyBorder="1" applyAlignment="1" applyProtection="1">
      <alignment vertical="center"/>
      <protection/>
    </xf>
    <xf numFmtId="3" fontId="14" fillId="0" borderId="12" xfId="21" applyNumberFormat="1" applyFont="1" applyBorder="1" applyAlignment="1" applyProtection="1">
      <alignment horizontal="center" vertical="center"/>
      <protection/>
    </xf>
    <xf numFmtId="176" fontId="14" fillId="0" borderId="13" xfId="19" applyNumberFormat="1" applyFont="1" applyBorder="1" applyAlignment="1" applyProtection="1">
      <alignment vertical="center"/>
      <protection/>
    </xf>
    <xf numFmtId="176" fontId="14" fillId="0" borderId="1" xfId="19" applyNumberFormat="1" applyFont="1" applyBorder="1" applyAlignment="1" applyProtection="1">
      <alignment horizontal="center" vertical="center"/>
      <protection/>
    </xf>
    <xf numFmtId="176" fontId="14" fillId="0" borderId="6" xfId="19" applyNumberFormat="1" applyFont="1" applyBorder="1" applyAlignment="1" applyProtection="1">
      <alignment horizontal="center" vertical="center"/>
      <protection/>
    </xf>
    <xf numFmtId="3" fontId="14" fillId="0" borderId="1" xfId="21" applyNumberFormat="1" applyFont="1" applyBorder="1" applyAlignment="1" applyProtection="1" quotePrefix="1">
      <alignment horizontal="center" vertical="center"/>
      <protection/>
    </xf>
    <xf numFmtId="37" fontId="10" fillId="0" borderId="8" xfId="19" applyFont="1" applyBorder="1" applyAlignment="1" applyProtection="1" quotePrefix="1">
      <alignment horizontal="center" vertical="center"/>
      <protection locked="0"/>
    </xf>
    <xf numFmtId="176" fontId="14" fillId="0" borderId="9" xfId="19" applyNumberFormat="1" applyFont="1" applyBorder="1" applyAlignment="1" applyProtection="1">
      <alignment vertical="center"/>
      <protection/>
    </xf>
    <xf numFmtId="176" fontId="14" fillId="0" borderId="10" xfId="19" applyNumberFormat="1" applyFont="1" applyBorder="1" applyAlignment="1" applyProtection="1">
      <alignment vertical="center"/>
      <protection/>
    </xf>
    <xf numFmtId="37" fontId="15" fillId="0" borderId="7" xfId="19" applyFont="1" applyBorder="1" applyAlignment="1" applyProtection="1" quotePrefix="1">
      <alignment horizontal="left" vertical="center"/>
      <protection locked="0"/>
    </xf>
    <xf numFmtId="37" fontId="10" fillId="0" borderId="14" xfId="19" applyFont="1" applyBorder="1" applyAlignment="1" applyProtection="1">
      <alignment vertical="center"/>
      <protection locked="0"/>
    </xf>
    <xf numFmtId="37" fontId="10" fillId="0" borderId="15" xfId="19" applyFont="1" applyBorder="1" applyAlignment="1" applyProtection="1" quotePrefix="1">
      <alignment horizontal="centerContinuous" vertical="center"/>
      <protection locked="0"/>
    </xf>
    <xf numFmtId="37" fontId="10" fillId="0" borderId="15" xfId="19" applyFont="1" applyBorder="1" applyAlignment="1" applyProtection="1">
      <alignment horizontal="centerContinuous" vertical="center"/>
      <protection locked="0"/>
    </xf>
    <xf numFmtId="37" fontId="10" fillId="0" borderId="15" xfId="19" applyFont="1" applyBorder="1" applyAlignment="1" applyProtection="1">
      <alignment horizontal="centerContinuous" vertical="center"/>
      <protection/>
    </xf>
    <xf numFmtId="37" fontId="10" fillId="0" borderId="16" xfId="19" applyFont="1" applyBorder="1" applyAlignment="1" applyProtection="1">
      <alignment horizontal="centerContinuous" vertical="center"/>
      <protection/>
    </xf>
    <xf numFmtId="37" fontId="10" fillId="0" borderId="4" xfId="19" applyFont="1" applyBorder="1" applyAlignment="1" applyProtection="1" quotePrefix="1">
      <alignment horizontal="distributed" vertical="center"/>
      <protection locked="0"/>
    </xf>
    <xf numFmtId="37" fontId="10" fillId="0" borderId="5" xfId="19" applyFont="1" applyBorder="1" applyAlignment="1" applyProtection="1">
      <alignment horizontal="centerContinuous"/>
      <protection locked="0"/>
    </xf>
    <xf numFmtId="37" fontId="10" fillId="0" borderId="5" xfId="19" applyFont="1" applyBorder="1" applyAlignment="1" applyProtection="1">
      <alignment horizontal="centerContinuous"/>
      <protection/>
    </xf>
    <xf numFmtId="37" fontId="10" fillId="0" borderId="1" xfId="19" applyFont="1" applyBorder="1" applyAlignment="1" applyProtection="1">
      <alignment horizontal="centerContinuous" vertical="center"/>
      <protection locked="0"/>
    </xf>
    <xf numFmtId="37" fontId="10" fillId="0" borderId="1" xfId="19" applyFont="1" applyBorder="1" applyAlignment="1" applyProtection="1">
      <alignment horizontal="centerContinuous" vertical="center"/>
      <protection/>
    </xf>
    <xf numFmtId="37" fontId="10" fillId="0" borderId="17" xfId="19" applyFont="1" applyBorder="1" applyAlignment="1" applyProtection="1">
      <alignment horizontal="centerContinuous" vertical="center"/>
      <protection/>
    </xf>
    <xf numFmtId="37" fontId="10" fillId="0" borderId="6" xfId="19" applyFont="1" applyBorder="1" applyAlignment="1" applyProtection="1">
      <alignment horizontal="centerContinuous" vertical="center"/>
      <protection/>
    </xf>
    <xf numFmtId="37" fontId="10" fillId="0" borderId="11" xfId="19" applyFont="1" applyBorder="1" applyProtection="1">
      <alignment/>
      <protection locked="0"/>
    </xf>
    <xf numFmtId="37" fontId="10" fillId="0" borderId="12" xfId="19" applyFont="1" applyBorder="1" applyProtection="1">
      <alignment/>
      <protection locked="0"/>
    </xf>
    <xf numFmtId="37" fontId="10" fillId="0" borderId="12" xfId="19" applyFont="1" applyBorder="1" applyProtection="1">
      <alignment/>
      <protection/>
    </xf>
    <xf numFmtId="37" fontId="10" fillId="0" borderId="12" xfId="19" applyFont="1" applyBorder="1" applyAlignment="1" applyProtection="1">
      <alignment horizontal="center" vertical="center"/>
      <protection locked="0"/>
    </xf>
    <xf numFmtId="37" fontId="16" fillId="0" borderId="12" xfId="19" applyFont="1" applyBorder="1" applyAlignment="1" applyProtection="1">
      <alignment horizontal="center" vertical="center"/>
      <protection/>
    </xf>
    <xf numFmtId="37" fontId="16" fillId="0" borderId="13" xfId="19" applyFont="1" applyBorder="1" applyAlignment="1" applyProtection="1">
      <alignment horizontal="center" vertical="center"/>
      <protection/>
    </xf>
    <xf numFmtId="176" fontId="14" fillId="0" borderId="12" xfId="19" applyNumberFormat="1" applyFont="1" applyBorder="1" applyAlignment="1" applyProtection="1">
      <alignment horizontal="right" vertical="center"/>
      <protection/>
    </xf>
    <xf numFmtId="176" fontId="14" fillId="0" borderId="9" xfId="19" applyNumberFormat="1" applyFont="1" applyBorder="1" applyAlignment="1" applyProtection="1">
      <alignment horizontal="right" vertical="center"/>
      <protection/>
    </xf>
    <xf numFmtId="37" fontId="5" fillId="0" borderId="0" xfId="19" applyFont="1" applyBorder="1" applyAlignment="1" applyProtection="1">
      <alignment horizontal="left" wrapText="1"/>
      <protection locked="0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zoomScale="75" zoomScaleNormal="75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O32" sqref="O32"/>
    </sheetView>
  </sheetViews>
  <sheetFormatPr defaultColWidth="9.00390625" defaultRowHeight="16.5"/>
  <cols>
    <col min="1" max="1" width="31.75390625" style="11" customWidth="1"/>
    <col min="2" max="2" width="12.375" style="3" customWidth="1"/>
    <col min="3" max="3" width="11.75390625" style="3" customWidth="1"/>
    <col min="4" max="4" width="12.625" style="4" customWidth="1"/>
    <col min="5" max="6" width="12.00390625" style="3" customWidth="1"/>
    <col min="7" max="7" width="12.125" style="4" customWidth="1"/>
    <col min="8" max="8" width="12.125" style="3" customWidth="1"/>
    <col min="9" max="9" width="6.25390625" style="3" customWidth="1"/>
    <col min="10" max="10" width="6.375" style="4" customWidth="1"/>
    <col min="11" max="11" width="12.00390625" style="3" customWidth="1"/>
    <col min="12" max="12" width="5.75390625" style="3" customWidth="1"/>
    <col min="13" max="13" width="6.125" style="4" customWidth="1"/>
    <col min="14" max="14" width="12.125" style="4" customWidth="1"/>
    <col min="15" max="15" width="6.125" style="4" customWidth="1"/>
    <col min="16" max="16" width="5.875" style="4" customWidth="1"/>
  </cols>
  <sheetData>
    <row r="1" spans="1:16" s="3" customFormat="1" ht="35.25" customHeight="1" hidden="1">
      <c r="A1" s="2" t="s">
        <v>6</v>
      </c>
      <c r="D1" s="4"/>
      <c r="G1" s="4"/>
      <c r="J1" s="4"/>
      <c r="M1" s="4"/>
      <c r="N1" s="4"/>
      <c r="O1" s="4"/>
      <c r="P1" s="4"/>
    </row>
    <row r="2" spans="1:16" s="6" customFormat="1" ht="36" customHeight="1">
      <c r="A2" s="9" t="s">
        <v>66</v>
      </c>
      <c r="B2" s="5"/>
      <c r="C2" s="5"/>
      <c r="D2" s="1"/>
      <c r="E2" s="5"/>
      <c r="F2" s="5"/>
      <c r="G2" s="1"/>
      <c r="H2" s="5"/>
      <c r="I2" s="5"/>
      <c r="J2" s="1"/>
      <c r="K2" s="5"/>
      <c r="L2" s="5"/>
      <c r="M2" s="1"/>
      <c r="N2" s="1"/>
      <c r="O2" s="1"/>
      <c r="P2" s="1"/>
    </row>
    <row r="3" spans="1:16" s="16" customFormat="1" ht="22.5" customHeight="1" thickBot="1">
      <c r="A3" s="10" t="s">
        <v>73</v>
      </c>
      <c r="B3" s="14"/>
      <c r="C3" s="14"/>
      <c r="D3" s="15"/>
      <c r="E3" s="14"/>
      <c r="F3" s="14"/>
      <c r="G3" s="15"/>
      <c r="H3" s="14"/>
      <c r="I3" s="14"/>
      <c r="J3" s="15"/>
      <c r="K3" s="14"/>
      <c r="L3" s="14"/>
      <c r="M3" s="15"/>
      <c r="N3" s="15"/>
      <c r="O3" s="15"/>
      <c r="P3" s="21" t="s">
        <v>69</v>
      </c>
    </row>
    <row r="4" spans="1:16" s="12" customFormat="1" ht="21" customHeight="1">
      <c r="A4" s="53"/>
      <c r="B4" s="54" t="s">
        <v>7</v>
      </c>
      <c r="C4" s="55"/>
      <c r="D4" s="56"/>
      <c r="E4" s="55" t="s">
        <v>0</v>
      </c>
      <c r="F4" s="55"/>
      <c r="G4" s="56"/>
      <c r="H4" s="55" t="s">
        <v>63</v>
      </c>
      <c r="I4" s="55"/>
      <c r="J4" s="56"/>
      <c r="K4" s="55"/>
      <c r="L4" s="55"/>
      <c r="M4" s="56"/>
      <c r="N4" s="56"/>
      <c r="O4" s="56"/>
      <c r="P4" s="57"/>
    </row>
    <row r="5" spans="1:16" s="13" customFormat="1" ht="28.5" customHeight="1">
      <c r="A5" s="58" t="s">
        <v>8</v>
      </c>
      <c r="B5" s="59" t="s">
        <v>1</v>
      </c>
      <c r="C5" s="59" t="s">
        <v>2</v>
      </c>
      <c r="D5" s="60" t="s">
        <v>3</v>
      </c>
      <c r="E5" s="59" t="s">
        <v>1</v>
      </c>
      <c r="F5" s="59" t="s">
        <v>2</v>
      </c>
      <c r="G5" s="60" t="s">
        <v>3</v>
      </c>
      <c r="H5" s="61" t="s">
        <v>9</v>
      </c>
      <c r="I5" s="61"/>
      <c r="J5" s="62"/>
      <c r="K5" s="61" t="s">
        <v>10</v>
      </c>
      <c r="L5" s="61"/>
      <c r="M5" s="62"/>
      <c r="N5" s="62" t="s">
        <v>11</v>
      </c>
      <c r="O5" s="63"/>
      <c r="P5" s="64"/>
    </row>
    <row r="6" spans="1:16" s="13" customFormat="1" ht="20.25" customHeight="1">
      <c r="A6" s="65"/>
      <c r="B6" s="66"/>
      <c r="C6" s="66"/>
      <c r="D6" s="67"/>
      <c r="E6" s="66"/>
      <c r="F6" s="66"/>
      <c r="G6" s="67"/>
      <c r="H6" s="68" t="s">
        <v>4</v>
      </c>
      <c r="I6" s="69" t="s">
        <v>64</v>
      </c>
      <c r="J6" s="69" t="s">
        <v>65</v>
      </c>
      <c r="K6" s="68" t="s">
        <v>4</v>
      </c>
      <c r="L6" s="69" t="s">
        <v>64</v>
      </c>
      <c r="M6" s="69" t="s">
        <v>65</v>
      </c>
      <c r="N6" s="68" t="s">
        <v>4</v>
      </c>
      <c r="O6" s="69" t="s">
        <v>64</v>
      </c>
      <c r="P6" s="70" t="s">
        <v>65</v>
      </c>
    </row>
    <row r="7" spans="1:16" s="7" customFormat="1" ht="18.75" customHeight="1">
      <c r="A7" s="22" t="s">
        <v>12</v>
      </c>
      <c r="B7" s="23">
        <v>66</v>
      </c>
      <c r="C7" s="23">
        <v>8</v>
      </c>
      <c r="D7" s="24">
        <f>C7+B7</f>
        <v>74</v>
      </c>
      <c r="E7" s="23">
        <v>62</v>
      </c>
      <c r="F7" s="23">
        <v>7</v>
      </c>
      <c r="G7" s="24">
        <f>F7+E7</f>
        <v>69</v>
      </c>
      <c r="H7" s="23">
        <v>36</v>
      </c>
      <c r="I7" s="25">
        <f>IF(OR(H7=0,B7=0),0,H7/B7*100)</f>
        <v>54.54545454545454</v>
      </c>
      <c r="J7" s="26">
        <f>IF(OR(H7=0,E7=0),0,H7/E7*100)</f>
        <v>58.06451612903226</v>
      </c>
      <c r="K7" s="23">
        <v>3</v>
      </c>
      <c r="L7" s="25">
        <f>IF(OR(K7=0,C7=0),0,K7/C7*100)</f>
        <v>37.5</v>
      </c>
      <c r="M7" s="26">
        <f>IF(OR(K7=0,F7=0),0,K7/F7*100)</f>
        <v>42.857142857142854</v>
      </c>
      <c r="N7" s="27">
        <f aca="true" t="shared" si="0" ref="N7:N58">K7+H7</f>
        <v>39</v>
      </c>
      <c r="O7" s="25">
        <f>IF(OR(N7=0,D7=0),0,N7/D7*100)</f>
        <v>52.702702702702695</v>
      </c>
      <c r="P7" s="28">
        <f>IF(OR(N7=0,G7=0),0,N7/G7*100)</f>
        <v>56.52173913043478</v>
      </c>
    </row>
    <row r="8" spans="1:16" s="7" customFormat="1" ht="18.75" customHeight="1">
      <c r="A8" s="29" t="s">
        <v>13</v>
      </c>
      <c r="B8" s="30">
        <v>6940</v>
      </c>
      <c r="C8" s="30">
        <v>1956</v>
      </c>
      <c r="D8" s="31">
        <f aca="true" t="shared" si="1" ref="D8:D60">C8+B8</f>
        <v>8896</v>
      </c>
      <c r="E8" s="30">
        <v>5330</v>
      </c>
      <c r="F8" s="30">
        <v>1241</v>
      </c>
      <c r="G8" s="31">
        <f aca="true" t="shared" si="2" ref="G8:G60">F8+E8</f>
        <v>6571</v>
      </c>
      <c r="H8" s="30">
        <v>4579</v>
      </c>
      <c r="I8" s="32">
        <f aca="true" t="shared" si="3" ref="I8:I60">IF(OR(H8=0,B8=0),0,H8/B8*100)</f>
        <v>65.97982708933718</v>
      </c>
      <c r="J8" s="31">
        <f aca="true" t="shared" si="4" ref="J8:J60">IF(OR(H8=0,E8=0),0,H8/E8*100)</f>
        <v>85.90994371482176</v>
      </c>
      <c r="K8" s="30">
        <v>629</v>
      </c>
      <c r="L8" s="32">
        <f aca="true" t="shared" si="5" ref="L8:L60">IF(OR(K8=0,C8=0),0,K8/C8*100)</f>
        <v>32.15746421267894</v>
      </c>
      <c r="M8" s="31">
        <f aca="true" t="shared" si="6" ref="M8:M60">IF(OR(K8=0,F8=0),0,K8/F8*100)</f>
        <v>50.68493150684932</v>
      </c>
      <c r="N8" s="27">
        <f t="shared" si="0"/>
        <v>5208</v>
      </c>
      <c r="O8" s="32">
        <f aca="true" t="shared" si="7" ref="O8:O60">IF(OR(N8=0,D8=0),0,N8/D8*100)</f>
        <v>58.543165467625904</v>
      </c>
      <c r="P8" s="33">
        <f aca="true" t="shared" si="8" ref="P8:P60">IF(OR(N8=0,G8=0),0,N8/G8*100)</f>
        <v>79.25734287018719</v>
      </c>
    </row>
    <row r="9" spans="1:16" s="7" customFormat="1" ht="18.75" customHeight="1">
      <c r="A9" s="29" t="s">
        <v>14</v>
      </c>
      <c r="B9" s="30">
        <f>SUM(B10:B29)</f>
        <v>22863</v>
      </c>
      <c r="C9" s="30">
        <f aca="true" t="shared" si="9" ref="C9:N9">SUM(C10:C29)</f>
        <v>15303</v>
      </c>
      <c r="D9" s="30">
        <f t="shared" si="9"/>
        <v>38166</v>
      </c>
      <c r="E9" s="30">
        <f t="shared" si="9"/>
        <v>17014</v>
      </c>
      <c r="F9" s="30">
        <f t="shared" si="9"/>
        <v>7862</v>
      </c>
      <c r="G9" s="30">
        <f t="shared" si="9"/>
        <v>24876</v>
      </c>
      <c r="H9" s="30">
        <f t="shared" si="9"/>
        <v>15084</v>
      </c>
      <c r="I9" s="32">
        <f>IF(OR(H9=0,B9=0),0,H9/B9*100)</f>
        <v>65.97559375410052</v>
      </c>
      <c r="J9" s="31">
        <f>IF(OR(H9=0,E9=0),0,H9/E9*100)</f>
        <v>88.6564006112613</v>
      </c>
      <c r="K9" s="30">
        <f t="shared" si="9"/>
        <v>4738</v>
      </c>
      <c r="L9" s="32">
        <f>IF(OR(K9=0,C9=0),0,K9/C9*100)</f>
        <v>30.961249428216693</v>
      </c>
      <c r="M9" s="31">
        <f>IF(OR(K9=0,F9=0),0,K9/F9*100)</f>
        <v>60.26456372424319</v>
      </c>
      <c r="N9" s="30">
        <f t="shared" si="9"/>
        <v>19822</v>
      </c>
      <c r="O9" s="32">
        <f>IF(OR(N9=0,D9=0),0,N9/D9*100)</f>
        <v>51.93627836294083</v>
      </c>
      <c r="P9" s="33">
        <f>IF(OR(N9=0,G9=0),0,N9/G9*100)</f>
        <v>79.68322881492202</v>
      </c>
    </row>
    <row r="10" spans="1:16" s="7" customFormat="1" ht="18.75" customHeight="1">
      <c r="A10" s="34" t="s">
        <v>15</v>
      </c>
      <c r="B10" s="30">
        <v>711</v>
      </c>
      <c r="C10" s="30">
        <v>70</v>
      </c>
      <c r="D10" s="31">
        <f t="shared" si="1"/>
        <v>781</v>
      </c>
      <c r="E10" s="30">
        <v>580</v>
      </c>
      <c r="F10" s="30">
        <v>64</v>
      </c>
      <c r="G10" s="31">
        <f t="shared" si="2"/>
        <v>644</v>
      </c>
      <c r="H10" s="30">
        <v>552</v>
      </c>
      <c r="I10" s="32">
        <f t="shared" si="3"/>
        <v>77.63713080168776</v>
      </c>
      <c r="J10" s="31">
        <f t="shared" si="4"/>
        <v>95.17241379310344</v>
      </c>
      <c r="K10" s="30">
        <v>41</v>
      </c>
      <c r="L10" s="32">
        <f t="shared" si="5"/>
        <v>58.57142857142858</v>
      </c>
      <c r="M10" s="31">
        <f t="shared" si="6"/>
        <v>64.0625</v>
      </c>
      <c r="N10" s="27">
        <f t="shared" si="0"/>
        <v>593</v>
      </c>
      <c r="O10" s="32">
        <f t="shared" si="7"/>
        <v>75.92829705505761</v>
      </c>
      <c r="P10" s="33">
        <f t="shared" si="8"/>
        <v>92.08074534161491</v>
      </c>
    </row>
    <row r="11" spans="1:16" s="7" customFormat="1" ht="18.75" customHeight="1">
      <c r="A11" s="34" t="s">
        <v>16</v>
      </c>
      <c r="B11" s="30">
        <v>872</v>
      </c>
      <c r="C11" s="30">
        <v>21</v>
      </c>
      <c r="D11" s="31">
        <f t="shared" si="1"/>
        <v>893</v>
      </c>
      <c r="E11" s="30">
        <v>698</v>
      </c>
      <c r="F11" s="30">
        <v>20</v>
      </c>
      <c r="G11" s="31">
        <f t="shared" si="2"/>
        <v>718</v>
      </c>
      <c r="H11" s="30">
        <v>641</v>
      </c>
      <c r="I11" s="32">
        <f t="shared" si="3"/>
        <v>73.5091743119266</v>
      </c>
      <c r="J11" s="31">
        <f t="shared" si="4"/>
        <v>91.83381088825216</v>
      </c>
      <c r="K11" s="30">
        <v>15</v>
      </c>
      <c r="L11" s="32">
        <f t="shared" si="5"/>
        <v>71.42857142857143</v>
      </c>
      <c r="M11" s="31">
        <f t="shared" si="6"/>
        <v>75</v>
      </c>
      <c r="N11" s="27">
        <f t="shared" si="0"/>
        <v>656</v>
      </c>
      <c r="O11" s="32">
        <f t="shared" si="7"/>
        <v>73.4602463605823</v>
      </c>
      <c r="P11" s="33">
        <f t="shared" si="8"/>
        <v>91.36490250696379</v>
      </c>
    </row>
    <row r="12" spans="1:16" s="7" customFormat="1" ht="18.75" customHeight="1">
      <c r="A12" s="52" t="s">
        <v>17</v>
      </c>
      <c r="B12" s="30">
        <v>208</v>
      </c>
      <c r="C12" s="30">
        <v>307</v>
      </c>
      <c r="D12" s="31">
        <f t="shared" si="1"/>
        <v>515</v>
      </c>
      <c r="E12" s="30">
        <v>174</v>
      </c>
      <c r="F12" s="30">
        <v>280</v>
      </c>
      <c r="G12" s="31">
        <f t="shared" si="2"/>
        <v>454</v>
      </c>
      <c r="H12" s="30">
        <v>160</v>
      </c>
      <c r="I12" s="32">
        <f t="shared" si="3"/>
        <v>76.92307692307693</v>
      </c>
      <c r="J12" s="31">
        <f t="shared" si="4"/>
        <v>91.95402298850574</v>
      </c>
      <c r="K12" s="30">
        <v>179</v>
      </c>
      <c r="L12" s="32">
        <f t="shared" si="5"/>
        <v>58.306188925081436</v>
      </c>
      <c r="M12" s="31">
        <f t="shared" si="6"/>
        <v>63.92857142857142</v>
      </c>
      <c r="N12" s="27">
        <f t="shared" si="0"/>
        <v>339</v>
      </c>
      <c r="O12" s="32">
        <f t="shared" si="7"/>
        <v>65.8252427184466</v>
      </c>
      <c r="P12" s="33">
        <f t="shared" si="8"/>
        <v>74.66960352422907</v>
      </c>
    </row>
    <row r="13" spans="1:16" s="7" customFormat="1" ht="18.75" customHeight="1">
      <c r="A13" s="34" t="s">
        <v>18</v>
      </c>
      <c r="B13" s="30">
        <v>4146</v>
      </c>
      <c r="C13" s="30">
        <v>425</v>
      </c>
      <c r="D13" s="31">
        <f t="shared" si="1"/>
        <v>4571</v>
      </c>
      <c r="E13" s="30">
        <v>3053</v>
      </c>
      <c r="F13" s="30">
        <v>167</v>
      </c>
      <c r="G13" s="31">
        <f t="shared" si="2"/>
        <v>3220</v>
      </c>
      <c r="H13" s="30">
        <v>2618</v>
      </c>
      <c r="I13" s="32">
        <f t="shared" si="3"/>
        <v>63.14520019295706</v>
      </c>
      <c r="J13" s="31">
        <f t="shared" si="4"/>
        <v>85.75171962004585</v>
      </c>
      <c r="K13" s="30">
        <v>45</v>
      </c>
      <c r="L13" s="32">
        <f t="shared" si="5"/>
        <v>10.588235294117647</v>
      </c>
      <c r="M13" s="31">
        <f t="shared" si="6"/>
        <v>26.94610778443114</v>
      </c>
      <c r="N13" s="27">
        <f t="shared" si="0"/>
        <v>2663</v>
      </c>
      <c r="O13" s="32">
        <f t="shared" si="7"/>
        <v>58.25858674250711</v>
      </c>
      <c r="P13" s="33">
        <f t="shared" si="8"/>
        <v>82.70186335403726</v>
      </c>
    </row>
    <row r="14" spans="1:16" s="7" customFormat="1" ht="18.75" customHeight="1">
      <c r="A14" s="34" t="s">
        <v>19</v>
      </c>
      <c r="B14" s="30">
        <v>843</v>
      </c>
      <c r="C14" s="30">
        <v>53</v>
      </c>
      <c r="D14" s="31">
        <f t="shared" si="1"/>
        <v>896</v>
      </c>
      <c r="E14" s="30">
        <v>619</v>
      </c>
      <c r="F14" s="30">
        <v>43</v>
      </c>
      <c r="G14" s="31">
        <f t="shared" si="2"/>
        <v>662</v>
      </c>
      <c r="H14" s="30">
        <v>534</v>
      </c>
      <c r="I14" s="32">
        <f t="shared" si="3"/>
        <v>63.345195729537366</v>
      </c>
      <c r="J14" s="31">
        <f t="shared" si="4"/>
        <v>86.26817447495961</v>
      </c>
      <c r="K14" s="30">
        <v>17</v>
      </c>
      <c r="L14" s="32">
        <f t="shared" si="5"/>
        <v>32.075471698113205</v>
      </c>
      <c r="M14" s="31">
        <f t="shared" si="6"/>
        <v>39.53488372093023</v>
      </c>
      <c r="N14" s="27">
        <f t="shared" si="0"/>
        <v>551</v>
      </c>
      <c r="O14" s="32">
        <f t="shared" si="7"/>
        <v>61.49553571428571</v>
      </c>
      <c r="P14" s="33">
        <f t="shared" si="8"/>
        <v>83.23262839879155</v>
      </c>
    </row>
    <row r="15" spans="1:16" s="7" customFormat="1" ht="18.75" customHeight="1">
      <c r="A15" s="34" t="s">
        <v>20</v>
      </c>
      <c r="B15" s="30">
        <v>163</v>
      </c>
      <c r="C15" s="30">
        <v>20</v>
      </c>
      <c r="D15" s="31">
        <f t="shared" si="1"/>
        <v>183</v>
      </c>
      <c r="E15" s="30">
        <v>123</v>
      </c>
      <c r="F15" s="30">
        <v>13</v>
      </c>
      <c r="G15" s="31">
        <f t="shared" si="2"/>
        <v>136</v>
      </c>
      <c r="H15" s="30">
        <v>103</v>
      </c>
      <c r="I15" s="32">
        <f t="shared" si="3"/>
        <v>63.190184049079754</v>
      </c>
      <c r="J15" s="31">
        <f t="shared" si="4"/>
        <v>83.73983739837398</v>
      </c>
      <c r="K15" s="30">
        <v>10</v>
      </c>
      <c r="L15" s="32">
        <f t="shared" si="5"/>
        <v>50</v>
      </c>
      <c r="M15" s="31">
        <f t="shared" si="6"/>
        <v>76.92307692307693</v>
      </c>
      <c r="N15" s="27">
        <f t="shared" si="0"/>
        <v>113</v>
      </c>
      <c r="O15" s="32">
        <f t="shared" si="7"/>
        <v>61.74863387978142</v>
      </c>
      <c r="P15" s="33">
        <f t="shared" si="8"/>
        <v>83.08823529411765</v>
      </c>
    </row>
    <row r="16" spans="1:16" s="7" customFormat="1" ht="18.75" customHeight="1">
      <c r="A16" s="52" t="s">
        <v>21</v>
      </c>
      <c r="B16" s="30">
        <v>345</v>
      </c>
      <c r="C16" s="30">
        <v>1187</v>
      </c>
      <c r="D16" s="31">
        <f t="shared" si="1"/>
        <v>1532</v>
      </c>
      <c r="E16" s="30">
        <v>334</v>
      </c>
      <c r="F16" s="30">
        <v>1187</v>
      </c>
      <c r="G16" s="31">
        <f t="shared" si="2"/>
        <v>1521</v>
      </c>
      <c r="H16" s="30">
        <v>332</v>
      </c>
      <c r="I16" s="32">
        <f t="shared" si="3"/>
        <v>96.23188405797102</v>
      </c>
      <c r="J16" s="31">
        <f t="shared" si="4"/>
        <v>99.40119760479041</v>
      </c>
      <c r="K16" s="30">
        <v>1187</v>
      </c>
      <c r="L16" s="32">
        <f t="shared" si="5"/>
        <v>100</v>
      </c>
      <c r="M16" s="31">
        <f t="shared" si="6"/>
        <v>100</v>
      </c>
      <c r="N16" s="27">
        <f t="shared" si="0"/>
        <v>1519</v>
      </c>
      <c r="O16" s="32">
        <f t="shared" si="7"/>
        <v>99.1514360313316</v>
      </c>
      <c r="P16" s="33">
        <f t="shared" si="8"/>
        <v>99.86850756081526</v>
      </c>
    </row>
    <row r="17" spans="1:16" s="7" customFormat="1" ht="18.75" customHeight="1">
      <c r="A17" s="34" t="s">
        <v>22</v>
      </c>
      <c r="B17" s="30">
        <v>595</v>
      </c>
      <c r="C17" s="30">
        <v>849</v>
      </c>
      <c r="D17" s="31">
        <f t="shared" si="1"/>
        <v>1444</v>
      </c>
      <c r="E17" s="30">
        <v>477</v>
      </c>
      <c r="F17" s="30">
        <v>450</v>
      </c>
      <c r="G17" s="31">
        <f t="shared" si="2"/>
        <v>927</v>
      </c>
      <c r="H17" s="30">
        <v>447</v>
      </c>
      <c r="I17" s="32">
        <f t="shared" si="3"/>
        <v>75.12605042016807</v>
      </c>
      <c r="J17" s="31">
        <f t="shared" si="4"/>
        <v>93.71069182389937</v>
      </c>
      <c r="K17" s="30">
        <v>57</v>
      </c>
      <c r="L17" s="32">
        <f t="shared" si="5"/>
        <v>6.713780918727916</v>
      </c>
      <c r="M17" s="31">
        <f t="shared" si="6"/>
        <v>12.666666666666668</v>
      </c>
      <c r="N17" s="27">
        <f t="shared" si="0"/>
        <v>504</v>
      </c>
      <c r="O17" s="32">
        <f t="shared" si="7"/>
        <v>34.903047091412745</v>
      </c>
      <c r="P17" s="33">
        <f t="shared" si="8"/>
        <v>54.36893203883495</v>
      </c>
    </row>
    <row r="18" spans="1:16" s="7" customFormat="1" ht="18.75" customHeight="1">
      <c r="A18" s="34" t="s">
        <v>23</v>
      </c>
      <c r="B18" s="30">
        <v>646</v>
      </c>
      <c r="C18" s="30">
        <v>4</v>
      </c>
      <c r="D18" s="31">
        <f t="shared" si="1"/>
        <v>650</v>
      </c>
      <c r="E18" s="30">
        <v>494</v>
      </c>
      <c r="F18" s="30">
        <v>4</v>
      </c>
      <c r="G18" s="31">
        <f t="shared" si="2"/>
        <v>498</v>
      </c>
      <c r="H18" s="30">
        <v>430</v>
      </c>
      <c r="I18" s="32">
        <f t="shared" si="3"/>
        <v>66.56346749226006</v>
      </c>
      <c r="J18" s="31">
        <f t="shared" si="4"/>
        <v>87.04453441295547</v>
      </c>
      <c r="K18" s="30">
        <v>4</v>
      </c>
      <c r="L18" s="32">
        <f t="shared" si="5"/>
        <v>100</v>
      </c>
      <c r="M18" s="31">
        <f t="shared" si="6"/>
        <v>100</v>
      </c>
      <c r="N18" s="27">
        <f t="shared" si="0"/>
        <v>434</v>
      </c>
      <c r="O18" s="32">
        <f t="shared" si="7"/>
        <v>66.76923076923077</v>
      </c>
      <c r="P18" s="33">
        <f t="shared" si="8"/>
        <v>87.14859437751004</v>
      </c>
    </row>
    <row r="19" spans="1:16" s="7" customFormat="1" ht="18.75" customHeight="1">
      <c r="A19" s="29" t="s">
        <v>24</v>
      </c>
      <c r="B19" s="30">
        <v>899</v>
      </c>
      <c r="C19" s="30">
        <v>98</v>
      </c>
      <c r="D19" s="31">
        <f t="shared" si="1"/>
        <v>997</v>
      </c>
      <c r="E19" s="30">
        <v>794</v>
      </c>
      <c r="F19" s="30">
        <v>49</v>
      </c>
      <c r="G19" s="31">
        <f t="shared" si="2"/>
        <v>843</v>
      </c>
      <c r="H19" s="30">
        <v>785</v>
      </c>
      <c r="I19" s="32">
        <f t="shared" si="3"/>
        <v>87.31924360400444</v>
      </c>
      <c r="J19" s="31">
        <f t="shared" si="4"/>
        <v>98.86649874055415</v>
      </c>
      <c r="K19" s="30">
        <v>39</v>
      </c>
      <c r="L19" s="32">
        <f t="shared" si="5"/>
        <v>39.795918367346935</v>
      </c>
      <c r="M19" s="31">
        <f t="shared" si="6"/>
        <v>79.59183673469387</v>
      </c>
      <c r="N19" s="27">
        <f t="shared" si="0"/>
        <v>824</v>
      </c>
      <c r="O19" s="32">
        <f t="shared" si="7"/>
        <v>82.64794383149449</v>
      </c>
      <c r="P19" s="33">
        <f t="shared" si="8"/>
        <v>97.74614472123369</v>
      </c>
    </row>
    <row r="20" spans="1:16" s="7" customFormat="1" ht="18.75" customHeight="1">
      <c r="A20" s="34" t="s">
        <v>25</v>
      </c>
      <c r="B20" s="30">
        <v>3594</v>
      </c>
      <c r="C20" s="30">
        <v>3566</v>
      </c>
      <c r="D20" s="31">
        <f t="shared" si="1"/>
        <v>7160</v>
      </c>
      <c r="E20" s="30">
        <v>2588</v>
      </c>
      <c r="F20" s="30">
        <v>1659</v>
      </c>
      <c r="G20" s="31">
        <f t="shared" si="2"/>
        <v>4247</v>
      </c>
      <c r="H20" s="30">
        <v>2155</v>
      </c>
      <c r="I20" s="32">
        <f t="shared" si="3"/>
        <v>59.96104618809126</v>
      </c>
      <c r="J20" s="27">
        <f t="shared" si="4"/>
        <v>83.26893353941267</v>
      </c>
      <c r="K20" s="30">
        <v>971</v>
      </c>
      <c r="L20" s="32">
        <f t="shared" si="5"/>
        <v>27.229388670779585</v>
      </c>
      <c r="M20" s="27">
        <f t="shared" si="6"/>
        <v>58.529234478601566</v>
      </c>
      <c r="N20" s="27">
        <f t="shared" si="0"/>
        <v>3126</v>
      </c>
      <c r="O20" s="32">
        <f t="shared" si="7"/>
        <v>43.659217877094974</v>
      </c>
      <c r="P20" s="35">
        <f t="shared" si="8"/>
        <v>73.60489757475865</v>
      </c>
    </row>
    <row r="21" spans="1:16" s="7" customFormat="1" ht="18.75" customHeight="1">
      <c r="A21" s="34" t="s">
        <v>26</v>
      </c>
      <c r="B21" s="30">
        <v>432</v>
      </c>
      <c r="C21" s="30">
        <v>11</v>
      </c>
      <c r="D21" s="31">
        <f t="shared" si="1"/>
        <v>443</v>
      </c>
      <c r="E21" s="30">
        <v>339</v>
      </c>
      <c r="F21" s="30">
        <v>10</v>
      </c>
      <c r="G21" s="31">
        <f t="shared" si="2"/>
        <v>349</v>
      </c>
      <c r="H21" s="30">
        <v>289</v>
      </c>
      <c r="I21" s="32">
        <f t="shared" si="3"/>
        <v>66.89814814814815</v>
      </c>
      <c r="J21" s="31">
        <f t="shared" si="4"/>
        <v>85.25073746312685</v>
      </c>
      <c r="K21" s="30">
        <v>8</v>
      </c>
      <c r="L21" s="32">
        <f t="shared" si="5"/>
        <v>72.72727272727273</v>
      </c>
      <c r="M21" s="31">
        <f t="shared" si="6"/>
        <v>80</v>
      </c>
      <c r="N21" s="27">
        <f t="shared" si="0"/>
        <v>297</v>
      </c>
      <c r="O21" s="32">
        <f t="shared" si="7"/>
        <v>67.04288939051919</v>
      </c>
      <c r="P21" s="33">
        <f t="shared" si="8"/>
        <v>85.10028653295129</v>
      </c>
    </row>
    <row r="22" spans="1:16" s="7" customFormat="1" ht="18.75" customHeight="1">
      <c r="A22" s="29" t="s">
        <v>27</v>
      </c>
      <c r="B22" s="30">
        <v>1559</v>
      </c>
      <c r="C22" s="30">
        <v>1880</v>
      </c>
      <c r="D22" s="31">
        <f t="shared" si="1"/>
        <v>3439</v>
      </c>
      <c r="E22" s="30">
        <v>880</v>
      </c>
      <c r="F22" s="30">
        <v>530</v>
      </c>
      <c r="G22" s="31">
        <f t="shared" si="2"/>
        <v>1410</v>
      </c>
      <c r="H22" s="30">
        <v>749</v>
      </c>
      <c r="I22" s="32">
        <f t="shared" si="3"/>
        <v>48.04361770365619</v>
      </c>
      <c r="J22" s="31">
        <f t="shared" si="4"/>
        <v>85.11363636363637</v>
      </c>
      <c r="K22" s="30">
        <v>412</v>
      </c>
      <c r="L22" s="32">
        <f t="shared" si="5"/>
        <v>21.914893617021278</v>
      </c>
      <c r="M22" s="31">
        <f t="shared" si="6"/>
        <v>77.73584905660378</v>
      </c>
      <c r="N22" s="27">
        <f t="shared" si="0"/>
        <v>1161</v>
      </c>
      <c r="O22" s="32">
        <f t="shared" si="7"/>
        <v>33.75981389938936</v>
      </c>
      <c r="P22" s="33">
        <f t="shared" si="8"/>
        <v>82.34042553191489</v>
      </c>
    </row>
    <row r="23" spans="1:16" s="7" customFormat="1" ht="18.75" customHeight="1">
      <c r="A23" s="34" t="s">
        <v>28</v>
      </c>
      <c r="B23" s="30">
        <v>626</v>
      </c>
      <c r="C23" s="30">
        <v>44</v>
      </c>
      <c r="D23" s="31">
        <f t="shared" si="1"/>
        <v>670</v>
      </c>
      <c r="E23" s="30">
        <v>494</v>
      </c>
      <c r="F23" s="30">
        <v>41</v>
      </c>
      <c r="G23" s="31">
        <f t="shared" si="2"/>
        <v>535</v>
      </c>
      <c r="H23" s="30">
        <v>462</v>
      </c>
      <c r="I23" s="32">
        <f t="shared" si="3"/>
        <v>73.80191693290735</v>
      </c>
      <c r="J23" s="31">
        <f t="shared" si="4"/>
        <v>93.52226720647774</v>
      </c>
      <c r="K23" s="30">
        <v>39</v>
      </c>
      <c r="L23" s="32">
        <f t="shared" si="5"/>
        <v>88.63636363636364</v>
      </c>
      <c r="M23" s="31">
        <f t="shared" si="6"/>
        <v>95.1219512195122</v>
      </c>
      <c r="N23" s="27">
        <f t="shared" si="0"/>
        <v>501</v>
      </c>
      <c r="O23" s="32">
        <f t="shared" si="7"/>
        <v>74.77611940298507</v>
      </c>
      <c r="P23" s="33">
        <f t="shared" si="8"/>
        <v>93.64485981308411</v>
      </c>
    </row>
    <row r="24" spans="1:16" s="7" customFormat="1" ht="18.75" customHeight="1">
      <c r="A24" s="34" t="s">
        <v>29</v>
      </c>
      <c r="B24" s="30">
        <v>349</v>
      </c>
      <c r="C24" s="30">
        <v>5</v>
      </c>
      <c r="D24" s="31">
        <f t="shared" si="1"/>
        <v>354</v>
      </c>
      <c r="E24" s="30">
        <v>282</v>
      </c>
      <c r="F24" s="30">
        <v>5</v>
      </c>
      <c r="G24" s="31">
        <f t="shared" si="2"/>
        <v>287</v>
      </c>
      <c r="H24" s="30">
        <v>265</v>
      </c>
      <c r="I24" s="32">
        <f t="shared" si="3"/>
        <v>75.93123209169055</v>
      </c>
      <c r="J24" s="31">
        <f t="shared" si="4"/>
        <v>93.97163120567376</v>
      </c>
      <c r="K24" s="30">
        <v>5</v>
      </c>
      <c r="L24" s="32">
        <f t="shared" si="5"/>
        <v>100</v>
      </c>
      <c r="M24" s="31">
        <f t="shared" si="6"/>
        <v>100</v>
      </c>
      <c r="N24" s="27">
        <f t="shared" si="0"/>
        <v>270</v>
      </c>
      <c r="O24" s="32">
        <f t="shared" si="7"/>
        <v>76.27118644067797</v>
      </c>
      <c r="P24" s="33">
        <f t="shared" si="8"/>
        <v>94.07665505226481</v>
      </c>
    </row>
    <row r="25" spans="1:16" s="7" customFormat="1" ht="18.75" customHeight="1">
      <c r="A25" s="34" t="s">
        <v>30</v>
      </c>
      <c r="B25" s="30">
        <v>54</v>
      </c>
      <c r="C25" s="30">
        <v>1</v>
      </c>
      <c r="D25" s="31">
        <f t="shared" si="1"/>
        <v>55</v>
      </c>
      <c r="E25" s="30">
        <v>45</v>
      </c>
      <c r="F25" s="30">
        <v>1</v>
      </c>
      <c r="G25" s="31">
        <f t="shared" si="2"/>
        <v>46</v>
      </c>
      <c r="H25" s="30">
        <v>39</v>
      </c>
      <c r="I25" s="32">
        <f t="shared" si="3"/>
        <v>72.22222222222221</v>
      </c>
      <c r="J25" s="31">
        <f t="shared" si="4"/>
        <v>86.66666666666667</v>
      </c>
      <c r="K25" s="30">
        <v>0</v>
      </c>
      <c r="L25" s="32">
        <f t="shared" si="5"/>
        <v>0</v>
      </c>
      <c r="M25" s="31">
        <f t="shared" si="6"/>
        <v>0</v>
      </c>
      <c r="N25" s="27">
        <f t="shared" si="0"/>
        <v>39</v>
      </c>
      <c r="O25" s="32">
        <f t="shared" si="7"/>
        <v>70.9090909090909</v>
      </c>
      <c r="P25" s="33">
        <f t="shared" si="8"/>
        <v>84.78260869565217</v>
      </c>
    </row>
    <row r="26" spans="1:16" s="7" customFormat="1" ht="18.75" customHeight="1">
      <c r="A26" s="34" t="s">
        <v>31</v>
      </c>
      <c r="B26" s="30">
        <v>568</v>
      </c>
      <c r="C26" s="30">
        <v>70</v>
      </c>
      <c r="D26" s="31">
        <f t="shared" si="1"/>
        <v>638</v>
      </c>
      <c r="E26" s="30">
        <v>359</v>
      </c>
      <c r="F26" s="30">
        <v>30</v>
      </c>
      <c r="G26" s="31">
        <f t="shared" si="2"/>
        <v>389</v>
      </c>
      <c r="H26" s="30">
        <v>345</v>
      </c>
      <c r="I26" s="32">
        <f t="shared" si="3"/>
        <v>60.73943661971831</v>
      </c>
      <c r="J26" s="31">
        <f t="shared" si="4"/>
        <v>96.10027855153204</v>
      </c>
      <c r="K26" s="30">
        <v>22</v>
      </c>
      <c r="L26" s="32">
        <f t="shared" si="5"/>
        <v>31.428571428571427</v>
      </c>
      <c r="M26" s="31">
        <f t="shared" si="6"/>
        <v>73.33333333333333</v>
      </c>
      <c r="N26" s="27">
        <f t="shared" si="0"/>
        <v>367</v>
      </c>
      <c r="O26" s="32">
        <f t="shared" si="7"/>
        <v>57.52351097178683</v>
      </c>
      <c r="P26" s="33">
        <f t="shared" si="8"/>
        <v>94.34447300771208</v>
      </c>
    </row>
    <row r="27" spans="1:16" s="7" customFormat="1" ht="18.75" customHeight="1">
      <c r="A27" s="34" t="s">
        <v>70</v>
      </c>
      <c r="B27" s="30">
        <v>4015</v>
      </c>
      <c r="C27" s="30">
        <v>4447</v>
      </c>
      <c r="D27" s="31">
        <f t="shared" si="1"/>
        <v>8462</v>
      </c>
      <c r="E27" s="30">
        <v>2914</v>
      </c>
      <c r="F27" s="30">
        <v>2276</v>
      </c>
      <c r="G27" s="31">
        <f t="shared" si="2"/>
        <v>5190</v>
      </c>
      <c r="H27" s="30">
        <v>2800</v>
      </c>
      <c r="I27" s="32">
        <f t="shared" si="3"/>
        <v>69.7384806973848</v>
      </c>
      <c r="J27" s="31">
        <f t="shared" si="4"/>
        <v>96.08785175017158</v>
      </c>
      <c r="K27" s="30">
        <v>1432</v>
      </c>
      <c r="L27" s="32">
        <f t="shared" si="5"/>
        <v>32.20148414661569</v>
      </c>
      <c r="M27" s="31">
        <f t="shared" si="6"/>
        <v>62.91739894551846</v>
      </c>
      <c r="N27" s="27">
        <f t="shared" si="0"/>
        <v>4232</v>
      </c>
      <c r="O27" s="32">
        <f t="shared" si="7"/>
        <v>50.01181753722525</v>
      </c>
      <c r="P27" s="33">
        <f t="shared" si="8"/>
        <v>81.54142581888246</v>
      </c>
    </row>
    <row r="28" spans="1:16" s="7" customFormat="1" ht="18.75" customHeight="1">
      <c r="A28" s="34" t="s">
        <v>32</v>
      </c>
      <c r="B28" s="30">
        <v>1530</v>
      </c>
      <c r="C28" s="30">
        <v>1994</v>
      </c>
      <c r="D28" s="31">
        <f t="shared" si="1"/>
        <v>3524</v>
      </c>
      <c r="E28" s="30">
        <v>1284</v>
      </c>
      <c r="F28" s="30">
        <v>874</v>
      </c>
      <c r="G28" s="31">
        <f t="shared" si="2"/>
        <v>2158</v>
      </c>
      <c r="H28" s="30">
        <v>979</v>
      </c>
      <c r="I28" s="32">
        <f t="shared" si="3"/>
        <v>63.986928104575156</v>
      </c>
      <c r="J28" s="31">
        <f t="shared" si="4"/>
        <v>76.24610591900311</v>
      </c>
      <c r="K28" s="30">
        <v>99</v>
      </c>
      <c r="L28" s="32">
        <f t="shared" si="5"/>
        <v>4.964894684052156</v>
      </c>
      <c r="M28" s="31">
        <f t="shared" si="6"/>
        <v>11.327231121281464</v>
      </c>
      <c r="N28" s="27">
        <f t="shared" si="0"/>
        <v>1078</v>
      </c>
      <c r="O28" s="32">
        <f t="shared" si="7"/>
        <v>30.590238365493754</v>
      </c>
      <c r="P28" s="33">
        <f t="shared" si="8"/>
        <v>49.95366079703429</v>
      </c>
    </row>
    <row r="29" spans="1:16" s="7" customFormat="1" ht="18.75" customHeight="1">
      <c r="A29" s="34" t="s">
        <v>33</v>
      </c>
      <c r="B29" s="30">
        <v>708</v>
      </c>
      <c r="C29" s="30">
        <v>251</v>
      </c>
      <c r="D29" s="31">
        <f t="shared" si="1"/>
        <v>959</v>
      </c>
      <c r="E29" s="30">
        <v>483</v>
      </c>
      <c r="F29" s="30">
        <v>159</v>
      </c>
      <c r="G29" s="31">
        <f t="shared" si="2"/>
        <v>642</v>
      </c>
      <c r="H29" s="30">
        <v>399</v>
      </c>
      <c r="I29" s="32">
        <f t="shared" si="3"/>
        <v>56.355932203389834</v>
      </c>
      <c r="J29" s="27">
        <f t="shared" si="4"/>
        <v>82.6086956521739</v>
      </c>
      <c r="K29" s="30">
        <v>156</v>
      </c>
      <c r="L29" s="32">
        <f t="shared" si="5"/>
        <v>62.15139442231076</v>
      </c>
      <c r="M29" s="27">
        <f t="shared" si="6"/>
        <v>98.11320754716981</v>
      </c>
      <c r="N29" s="27">
        <f t="shared" si="0"/>
        <v>555</v>
      </c>
      <c r="O29" s="32">
        <f t="shared" si="7"/>
        <v>57.872784150156406</v>
      </c>
      <c r="P29" s="35">
        <f t="shared" si="8"/>
        <v>86.44859813084112</v>
      </c>
    </row>
    <row r="30" spans="1:16" s="7" customFormat="1" ht="18.75" customHeight="1">
      <c r="A30" s="29" t="s">
        <v>34</v>
      </c>
      <c r="B30" s="30">
        <v>3891</v>
      </c>
      <c r="C30" s="30">
        <v>334</v>
      </c>
      <c r="D30" s="31">
        <f t="shared" si="1"/>
        <v>4225</v>
      </c>
      <c r="E30" s="30">
        <v>2963</v>
      </c>
      <c r="F30" s="30">
        <v>211</v>
      </c>
      <c r="G30" s="31">
        <f t="shared" si="2"/>
        <v>3174</v>
      </c>
      <c r="H30" s="30">
        <v>2759</v>
      </c>
      <c r="I30" s="32">
        <f t="shared" si="3"/>
        <v>70.90722179388332</v>
      </c>
      <c r="J30" s="31">
        <f t="shared" si="4"/>
        <v>93.11508606142424</v>
      </c>
      <c r="K30" s="30">
        <v>136</v>
      </c>
      <c r="L30" s="32">
        <f t="shared" si="5"/>
        <v>40.7185628742515</v>
      </c>
      <c r="M30" s="31">
        <f t="shared" si="6"/>
        <v>64.45497630331754</v>
      </c>
      <c r="N30" s="27">
        <f t="shared" si="0"/>
        <v>2895</v>
      </c>
      <c r="O30" s="32">
        <f t="shared" si="7"/>
        <v>68.52071005917159</v>
      </c>
      <c r="P30" s="33">
        <f t="shared" si="8"/>
        <v>91.20982986767487</v>
      </c>
    </row>
    <row r="31" spans="1:16" s="7" customFormat="1" ht="18.75" customHeight="1">
      <c r="A31" s="29" t="s">
        <v>35</v>
      </c>
      <c r="B31" s="30">
        <v>14196</v>
      </c>
      <c r="C31" s="30">
        <v>1609</v>
      </c>
      <c r="D31" s="31">
        <f t="shared" si="1"/>
        <v>15805</v>
      </c>
      <c r="E31" s="30">
        <v>11297</v>
      </c>
      <c r="F31" s="30">
        <v>980</v>
      </c>
      <c r="G31" s="31">
        <f t="shared" si="2"/>
        <v>12277</v>
      </c>
      <c r="H31" s="30">
        <v>10226</v>
      </c>
      <c r="I31" s="32">
        <f t="shared" si="3"/>
        <v>72.03437588052972</v>
      </c>
      <c r="J31" s="31">
        <f t="shared" si="4"/>
        <v>90.51960697530318</v>
      </c>
      <c r="K31" s="30">
        <v>644</v>
      </c>
      <c r="L31" s="32">
        <f t="shared" si="5"/>
        <v>40.02486016159105</v>
      </c>
      <c r="M31" s="31">
        <f t="shared" si="6"/>
        <v>65.71428571428571</v>
      </c>
      <c r="N31" s="27">
        <f t="shared" si="0"/>
        <v>10870</v>
      </c>
      <c r="O31" s="32">
        <f t="shared" si="7"/>
        <v>68.77570389117368</v>
      </c>
      <c r="P31" s="33">
        <f t="shared" si="8"/>
        <v>88.5395454915696</v>
      </c>
    </row>
    <row r="32" spans="1:16" s="7" customFormat="1" ht="18.75" customHeight="1">
      <c r="A32" s="29" t="s">
        <v>36</v>
      </c>
      <c r="B32" s="30">
        <v>2207</v>
      </c>
      <c r="C32" s="30">
        <v>151</v>
      </c>
      <c r="D32" s="31">
        <f t="shared" si="1"/>
        <v>2358</v>
      </c>
      <c r="E32" s="30">
        <v>1807</v>
      </c>
      <c r="F32" s="30">
        <v>56</v>
      </c>
      <c r="G32" s="31">
        <f t="shared" si="2"/>
        <v>1863</v>
      </c>
      <c r="H32" s="30">
        <v>1597</v>
      </c>
      <c r="I32" s="32">
        <f t="shared" si="3"/>
        <v>72.36067059356593</v>
      </c>
      <c r="J32" s="31">
        <f t="shared" si="4"/>
        <v>88.37852794687328</v>
      </c>
      <c r="K32" s="30">
        <v>26</v>
      </c>
      <c r="L32" s="32">
        <f t="shared" si="5"/>
        <v>17.218543046357617</v>
      </c>
      <c r="M32" s="31">
        <f t="shared" si="6"/>
        <v>46.42857142857143</v>
      </c>
      <c r="N32" s="27">
        <f t="shared" si="0"/>
        <v>1623</v>
      </c>
      <c r="O32" s="32">
        <f t="shared" si="7"/>
        <v>68.8295165394402</v>
      </c>
      <c r="P32" s="33">
        <f t="shared" si="8"/>
        <v>87.11755233494364</v>
      </c>
    </row>
    <row r="33" spans="1:16" s="7" customFormat="1" ht="18.75" customHeight="1">
      <c r="A33" s="29" t="s">
        <v>37</v>
      </c>
      <c r="B33" s="30">
        <v>1830</v>
      </c>
      <c r="C33" s="30">
        <v>87</v>
      </c>
      <c r="D33" s="30">
        <f t="shared" si="1"/>
        <v>1917</v>
      </c>
      <c r="E33" s="30">
        <v>1529</v>
      </c>
      <c r="F33" s="30">
        <v>60</v>
      </c>
      <c r="G33" s="30">
        <f t="shared" si="2"/>
        <v>1589</v>
      </c>
      <c r="H33" s="30">
        <v>1484</v>
      </c>
      <c r="I33" s="32">
        <f t="shared" si="3"/>
        <v>81.09289617486338</v>
      </c>
      <c r="J33" s="30">
        <f t="shared" si="4"/>
        <v>97.05689993459778</v>
      </c>
      <c r="K33" s="30">
        <v>37</v>
      </c>
      <c r="L33" s="32">
        <f t="shared" si="5"/>
        <v>42.5287356321839</v>
      </c>
      <c r="M33" s="30">
        <f t="shared" si="6"/>
        <v>61.66666666666667</v>
      </c>
      <c r="N33" s="27">
        <f t="shared" si="0"/>
        <v>1521</v>
      </c>
      <c r="O33" s="32">
        <f t="shared" si="7"/>
        <v>79.34272300469483</v>
      </c>
      <c r="P33" s="36">
        <f t="shared" si="8"/>
        <v>95.72057898049088</v>
      </c>
    </row>
    <row r="34" spans="1:16" s="7" customFormat="1" ht="18.75" customHeight="1">
      <c r="A34" s="29" t="s">
        <v>38</v>
      </c>
      <c r="B34" s="30">
        <v>98143</v>
      </c>
      <c r="C34" s="30">
        <v>39843</v>
      </c>
      <c r="D34" s="31">
        <f t="shared" si="1"/>
        <v>137986</v>
      </c>
      <c r="E34" s="30">
        <v>81019</v>
      </c>
      <c r="F34" s="30">
        <v>23893</v>
      </c>
      <c r="G34" s="31">
        <f t="shared" si="2"/>
        <v>104912</v>
      </c>
      <c r="H34" s="30">
        <v>73523</v>
      </c>
      <c r="I34" s="32">
        <f t="shared" si="3"/>
        <v>74.91415587459116</v>
      </c>
      <c r="J34" s="31">
        <f t="shared" si="4"/>
        <v>90.74784926992434</v>
      </c>
      <c r="K34" s="30">
        <v>17115</v>
      </c>
      <c r="L34" s="32">
        <f t="shared" si="5"/>
        <v>42.95610270310971</v>
      </c>
      <c r="M34" s="31">
        <f t="shared" si="6"/>
        <v>71.63185870338593</v>
      </c>
      <c r="N34" s="27">
        <f t="shared" si="0"/>
        <v>90638</v>
      </c>
      <c r="O34" s="32">
        <f t="shared" si="7"/>
        <v>65.68637397996898</v>
      </c>
      <c r="P34" s="33">
        <f t="shared" si="8"/>
        <v>86.39431142290682</v>
      </c>
    </row>
    <row r="35" spans="1:16" s="7" customFormat="1" ht="18.75" customHeight="1" thickBot="1">
      <c r="A35" s="37" t="s">
        <v>39</v>
      </c>
      <c r="B35" s="38">
        <v>27624</v>
      </c>
      <c r="C35" s="38">
        <v>651</v>
      </c>
      <c r="D35" s="38">
        <f t="shared" si="1"/>
        <v>28275</v>
      </c>
      <c r="E35" s="38">
        <v>21301</v>
      </c>
      <c r="F35" s="38">
        <v>496</v>
      </c>
      <c r="G35" s="38">
        <f t="shared" si="2"/>
        <v>21797</v>
      </c>
      <c r="H35" s="38">
        <v>17986</v>
      </c>
      <c r="I35" s="39">
        <f t="shared" si="3"/>
        <v>65.1100492325514</v>
      </c>
      <c r="J35" s="38">
        <f t="shared" si="4"/>
        <v>84.43735035913807</v>
      </c>
      <c r="K35" s="38">
        <v>408</v>
      </c>
      <c r="L35" s="39">
        <f t="shared" si="5"/>
        <v>62.67281105990783</v>
      </c>
      <c r="M35" s="38">
        <f t="shared" si="6"/>
        <v>82.25806451612904</v>
      </c>
      <c r="N35" s="72">
        <f t="shared" si="0"/>
        <v>18394</v>
      </c>
      <c r="O35" s="39">
        <f t="shared" si="7"/>
        <v>65.05393457117596</v>
      </c>
      <c r="P35" s="40">
        <f t="shared" si="8"/>
        <v>84.38775978345645</v>
      </c>
    </row>
    <row r="36" spans="1:16" s="7" customFormat="1" ht="19.5" customHeight="1">
      <c r="A36" s="41" t="s">
        <v>40</v>
      </c>
      <c r="B36" s="42">
        <v>248443</v>
      </c>
      <c r="C36" s="42">
        <v>8751</v>
      </c>
      <c r="D36" s="43">
        <f t="shared" si="1"/>
        <v>257194</v>
      </c>
      <c r="E36" s="42">
        <v>199389</v>
      </c>
      <c r="F36" s="42">
        <v>6179</v>
      </c>
      <c r="G36" s="43">
        <f t="shared" si="2"/>
        <v>205568</v>
      </c>
      <c r="H36" s="42">
        <v>174674</v>
      </c>
      <c r="I36" s="44">
        <f t="shared" si="3"/>
        <v>70.3074749540136</v>
      </c>
      <c r="J36" s="43">
        <f t="shared" si="4"/>
        <v>87.60463215122198</v>
      </c>
      <c r="K36" s="42">
        <v>4509</v>
      </c>
      <c r="L36" s="44">
        <f t="shared" si="5"/>
        <v>51.525539938292766</v>
      </c>
      <c r="M36" s="43">
        <f t="shared" si="6"/>
        <v>72.97297297297297</v>
      </c>
      <c r="N36" s="71">
        <f t="shared" si="0"/>
        <v>179183</v>
      </c>
      <c r="O36" s="44">
        <f t="shared" si="7"/>
        <v>69.66842150283443</v>
      </c>
      <c r="P36" s="45">
        <f t="shared" si="8"/>
        <v>87.16483110211706</v>
      </c>
    </row>
    <row r="37" spans="1:16" s="7" customFormat="1" ht="19.5" customHeight="1">
      <c r="A37" s="29" t="s">
        <v>41</v>
      </c>
      <c r="B37" s="30">
        <v>214084</v>
      </c>
      <c r="C37" s="30">
        <v>24140</v>
      </c>
      <c r="D37" s="31">
        <f t="shared" si="1"/>
        <v>238224</v>
      </c>
      <c r="E37" s="30">
        <v>150802</v>
      </c>
      <c r="F37" s="30">
        <v>19065</v>
      </c>
      <c r="G37" s="31">
        <f t="shared" si="2"/>
        <v>169867</v>
      </c>
      <c r="H37" s="30">
        <v>147463</v>
      </c>
      <c r="I37" s="32">
        <f t="shared" si="3"/>
        <v>68.88090656004185</v>
      </c>
      <c r="J37" s="31">
        <f t="shared" si="4"/>
        <v>97.78583838410631</v>
      </c>
      <c r="K37" s="30">
        <v>17041</v>
      </c>
      <c r="L37" s="32">
        <f t="shared" si="5"/>
        <v>70.5923777961889</v>
      </c>
      <c r="M37" s="31">
        <f t="shared" si="6"/>
        <v>89.38368738526094</v>
      </c>
      <c r="N37" s="27">
        <f t="shared" si="0"/>
        <v>164504</v>
      </c>
      <c r="O37" s="32">
        <f t="shared" si="7"/>
        <v>69.05433541540735</v>
      </c>
      <c r="P37" s="33">
        <f t="shared" si="8"/>
        <v>96.84282409178945</v>
      </c>
    </row>
    <row r="38" spans="1:16" s="7" customFormat="1" ht="19.5" customHeight="1">
      <c r="A38" s="29" t="s">
        <v>42</v>
      </c>
      <c r="B38" s="30">
        <v>117710</v>
      </c>
      <c r="C38" s="30">
        <v>35734</v>
      </c>
      <c r="D38" s="31">
        <f t="shared" si="1"/>
        <v>153444</v>
      </c>
      <c r="E38" s="30">
        <v>94569</v>
      </c>
      <c r="F38" s="30">
        <v>27252</v>
      </c>
      <c r="G38" s="31">
        <f t="shared" si="2"/>
        <v>121821</v>
      </c>
      <c r="H38" s="30">
        <v>87551</v>
      </c>
      <c r="I38" s="32">
        <f t="shared" si="3"/>
        <v>74.37855747175261</v>
      </c>
      <c r="J38" s="31">
        <f t="shared" si="4"/>
        <v>92.57896350812635</v>
      </c>
      <c r="K38" s="30">
        <v>21202</v>
      </c>
      <c r="L38" s="32">
        <f t="shared" si="5"/>
        <v>59.3328482677562</v>
      </c>
      <c r="M38" s="31">
        <f t="shared" si="6"/>
        <v>77.79979451049465</v>
      </c>
      <c r="N38" s="27">
        <f t="shared" si="0"/>
        <v>108753</v>
      </c>
      <c r="O38" s="32">
        <f t="shared" si="7"/>
        <v>70.8747165089544</v>
      </c>
      <c r="P38" s="33">
        <f t="shared" si="8"/>
        <v>89.2727854803359</v>
      </c>
    </row>
    <row r="39" spans="1:16" s="7" customFormat="1" ht="19.5" customHeight="1">
      <c r="A39" s="29" t="s">
        <v>43</v>
      </c>
      <c r="B39" s="30">
        <v>21218</v>
      </c>
      <c r="C39" s="30">
        <v>1506</v>
      </c>
      <c r="D39" s="31">
        <f t="shared" si="1"/>
        <v>22724</v>
      </c>
      <c r="E39" s="30">
        <v>17268</v>
      </c>
      <c r="F39" s="30">
        <v>836</v>
      </c>
      <c r="G39" s="31">
        <f t="shared" si="2"/>
        <v>18104</v>
      </c>
      <c r="H39" s="30">
        <v>16464</v>
      </c>
      <c r="I39" s="32">
        <f t="shared" si="3"/>
        <v>77.59449523989066</v>
      </c>
      <c r="J39" s="31">
        <f t="shared" si="4"/>
        <v>95.34398888116748</v>
      </c>
      <c r="K39" s="30">
        <v>584</v>
      </c>
      <c r="L39" s="32">
        <f t="shared" si="5"/>
        <v>38.778220451527226</v>
      </c>
      <c r="M39" s="31">
        <f t="shared" si="6"/>
        <v>69.85645933014354</v>
      </c>
      <c r="N39" s="27">
        <f t="shared" si="0"/>
        <v>17048</v>
      </c>
      <c r="O39" s="32">
        <f t="shared" si="7"/>
        <v>75.02200316845625</v>
      </c>
      <c r="P39" s="33">
        <f t="shared" si="8"/>
        <v>94.16703490941228</v>
      </c>
    </row>
    <row r="40" spans="1:16" s="7" customFormat="1" ht="19.5" customHeight="1">
      <c r="A40" s="29" t="s">
        <v>44</v>
      </c>
      <c r="B40" s="30">
        <v>39012</v>
      </c>
      <c r="C40" s="30">
        <v>25471</v>
      </c>
      <c r="D40" s="31">
        <f t="shared" si="1"/>
        <v>64483</v>
      </c>
      <c r="E40" s="30">
        <v>24517</v>
      </c>
      <c r="F40" s="30">
        <v>15769</v>
      </c>
      <c r="G40" s="31">
        <f t="shared" si="2"/>
        <v>40286</v>
      </c>
      <c r="H40" s="30">
        <v>22749</v>
      </c>
      <c r="I40" s="32">
        <f t="shared" si="3"/>
        <v>58.31282682251615</v>
      </c>
      <c r="J40" s="31">
        <f t="shared" si="4"/>
        <v>92.78867724436105</v>
      </c>
      <c r="K40" s="30">
        <v>11581</v>
      </c>
      <c r="L40" s="32">
        <f t="shared" si="5"/>
        <v>45.46739429154725</v>
      </c>
      <c r="M40" s="31">
        <f t="shared" si="6"/>
        <v>73.4415625594521</v>
      </c>
      <c r="N40" s="27">
        <f t="shared" si="0"/>
        <v>34330</v>
      </c>
      <c r="O40" s="32">
        <f t="shared" si="7"/>
        <v>53.23883814338662</v>
      </c>
      <c r="P40" s="33">
        <f t="shared" si="8"/>
        <v>85.21570769001639</v>
      </c>
    </row>
    <row r="41" spans="1:16" s="7" customFormat="1" ht="23.25" customHeight="1">
      <c r="A41" s="29" t="s">
        <v>45</v>
      </c>
      <c r="B41" s="30">
        <v>14310</v>
      </c>
      <c r="C41" s="30">
        <v>86822</v>
      </c>
      <c r="D41" s="31">
        <f t="shared" si="1"/>
        <v>101132</v>
      </c>
      <c r="E41" s="30">
        <v>10721</v>
      </c>
      <c r="F41" s="30">
        <v>57775</v>
      </c>
      <c r="G41" s="31">
        <f t="shared" si="2"/>
        <v>68496</v>
      </c>
      <c r="H41" s="30">
        <v>9526</v>
      </c>
      <c r="I41" s="32">
        <f t="shared" si="3"/>
        <v>66.56883298392732</v>
      </c>
      <c r="J41" s="31">
        <f t="shared" si="4"/>
        <v>88.85365171159407</v>
      </c>
      <c r="K41" s="30">
        <v>47476</v>
      </c>
      <c r="L41" s="32">
        <f t="shared" si="5"/>
        <v>54.68199304323789</v>
      </c>
      <c r="M41" s="31">
        <f t="shared" si="6"/>
        <v>82.17395067070532</v>
      </c>
      <c r="N41" s="27">
        <f t="shared" si="0"/>
        <v>57002</v>
      </c>
      <c r="O41" s="32">
        <f t="shared" si="7"/>
        <v>56.36395997310446</v>
      </c>
      <c r="P41" s="33">
        <f t="shared" si="8"/>
        <v>83.21945807054426</v>
      </c>
    </row>
    <row r="42" spans="1:16" s="7" customFormat="1" ht="18.75" customHeight="1">
      <c r="A42" s="29" t="s">
        <v>46</v>
      </c>
      <c r="B42" s="30">
        <v>153</v>
      </c>
      <c r="C42" s="30">
        <v>3</v>
      </c>
      <c r="D42" s="31">
        <f t="shared" si="1"/>
        <v>156</v>
      </c>
      <c r="E42" s="30">
        <v>122</v>
      </c>
      <c r="F42" s="30">
        <v>2</v>
      </c>
      <c r="G42" s="31">
        <f t="shared" si="2"/>
        <v>124</v>
      </c>
      <c r="H42" s="30">
        <v>107</v>
      </c>
      <c r="I42" s="32">
        <f t="shared" si="3"/>
        <v>69.93464052287581</v>
      </c>
      <c r="J42" s="31">
        <f t="shared" si="4"/>
        <v>87.70491803278688</v>
      </c>
      <c r="K42" s="30">
        <v>2</v>
      </c>
      <c r="L42" s="32">
        <f t="shared" si="5"/>
        <v>66.66666666666666</v>
      </c>
      <c r="M42" s="31">
        <f t="shared" si="6"/>
        <v>100</v>
      </c>
      <c r="N42" s="27">
        <f t="shared" si="0"/>
        <v>109</v>
      </c>
      <c r="O42" s="32">
        <f t="shared" si="7"/>
        <v>69.87179487179486</v>
      </c>
      <c r="P42" s="33">
        <f t="shared" si="8"/>
        <v>87.90322580645162</v>
      </c>
    </row>
    <row r="43" spans="1:16" s="7" customFormat="1" ht="18.75" customHeight="1">
      <c r="A43" s="29" t="s">
        <v>47</v>
      </c>
      <c r="B43" s="30">
        <v>1442</v>
      </c>
      <c r="C43" s="30">
        <v>105</v>
      </c>
      <c r="D43" s="31">
        <f t="shared" si="1"/>
        <v>1547</v>
      </c>
      <c r="E43" s="30">
        <v>1061</v>
      </c>
      <c r="F43" s="30">
        <v>99</v>
      </c>
      <c r="G43" s="31">
        <f t="shared" si="2"/>
        <v>1160</v>
      </c>
      <c r="H43" s="30">
        <v>894</v>
      </c>
      <c r="I43" s="32">
        <f t="shared" si="3"/>
        <v>61.99722607489597</v>
      </c>
      <c r="J43" s="31">
        <f t="shared" si="4"/>
        <v>84.26013195098963</v>
      </c>
      <c r="K43" s="30">
        <v>46</v>
      </c>
      <c r="L43" s="32">
        <f t="shared" si="5"/>
        <v>43.80952380952381</v>
      </c>
      <c r="M43" s="31">
        <f t="shared" si="6"/>
        <v>46.464646464646464</v>
      </c>
      <c r="N43" s="27">
        <f t="shared" si="0"/>
        <v>940</v>
      </c>
      <c r="O43" s="32">
        <f t="shared" si="7"/>
        <v>60.762766645119584</v>
      </c>
      <c r="P43" s="33">
        <f t="shared" si="8"/>
        <v>81.03448275862068</v>
      </c>
    </row>
    <row r="44" spans="1:16" s="7" customFormat="1" ht="18.75" customHeight="1">
      <c r="A44" s="29" t="s">
        <v>48</v>
      </c>
      <c r="B44" s="30">
        <v>142179</v>
      </c>
      <c r="C44" s="30">
        <v>1737</v>
      </c>
      <c r="D44" s="31">
        <f t="shared" si="1"/>
        <v>143916</v>
      </c>
      <c r="E44" s="30">
        <v>132235</v>
      </c>
      <c r="F44" s="30">
        <v>1345</v>
      </c>
      <c r="G44" s="31">
        <f t="shared" si="2"/>
        <v>133580</v>
      </c>
      <c r="H44" s="30">
        <v>130392</v>
      </c>
      <c r="I44" s="32">
        <f t="shared" si="3"/>
        <v>91.70974616504547</v>
      </c>
      <c r="J44" s="31">
        <f t="shared" si="4"/>
        <v>98.6062691420577</v>
      </c>
      <c r="K44" s="30">
        <v>933</v>
      </c>
      <c r="L44" s="32">
        <f t="shared" si="5"/>
        <v>53.71329879101899</v>
      </c>
      <c r="M44" s="31">
        <f t="shared" si="6"/>
        <v>69.36802973977694</v>
      </c>
      <c r="N44" s="27">
        <f t="shared" si="0"/>
        <v>131325</v>
      </c>
      <c r="O44" s="32">
        <f t="shared" si="7"/>
        <v>91.25114650212625</v>
      </c>
      <c r="P44" s="33">
        <f t="shared" si="8"/>
        <v>98.31187303488547</v>
      </c>
    </row>
    <row r="45" spans="1:16" s="7" customFormat="1" ht="18.75" customHeight="1">
      <c r="A45" s="29" t="s">
        <v>49</v>
      </c>
      <c r="B45" s="30">
        <v>5994</v>
      </c>
      <c r="C45" s="30">
        <v>29085</v>
      </c>
      <c r="D45" s="31">
        <f t="shared" si="1"/>
        <v>35079</v>
      </c>
      <c r="E45" s="30">
        <v>4789</v>
      </c>
      <c r="F45" s="30">
        <v>23174</v>
      </c>
      <c r="G45" s="31">
        <f t="shared" si="2"/>
        <v>27963</v>
      </c>
      <c r="H45" s="30">
        <v>4592</v>
      </c>
      <c r="I45" s="32">
        <f t="shared" si="3"/>
        <v>76.60994327660995</v>
      </c>
      <c r="J45" s="31">
        <f t="shared" si="4"/>
        <v>95.88640634788057</v>
      </c>
      <c r="K45" s="30">
        <v>19152</v>
      </c>
      <c r="L45" s="32">
        <f t="shared" si="5"/>
        <v>65.84837545126354</v>
      </c>
      <c r="M45" s="31">
        <f t="shared" si="6"/>
        <v>82.64434279796323</v>
      </c>
      <c r="N45" s="27">
        <f t="shared" si="0"/>
        <v>23744</v>
      </c>
      <c r="O45" s="32">
        <f t="shared" si="7"/>
        <v>67.68722027423814</v>
      </c>
      <c r="P45" s="33">
        <f t="shared" si="8"/>
        <v>84.91220541429746</v>
      </c>
    </row>
    <row r="46" spans="1:16" s="7" customFormat="1" ht="18.75" customHeight="1">
      <c r="A46" s="29" t="s">
        <v>50</v>
      </c>
      <c r="B46" s="30">
        <v>2341</v>
      </c>
      <c r="C46" s="30">
        <v>455</v>
      </c>
      <c r="D46" s="31">
        <f t="shared" si="1"/>
        <v>2796</v>
      </c>
      <c r="E46" s="30">
        <v>1894</v>
      </c>
      <c r="F46" s="30">
        <v>248</v>
      </c>
      <c r="G46" s="31">
        <f t="shared" si="2"/>
        <v>2142</v>
      </c>
      <c r="H46" s="30">
        <v>1811</v>
      </c>
      <c r="I46" s="32">
        <f t="shared" si="3"/>
        <v>77.36010252029047</v>
      </c>
      <c r="J46" s="31">
        <f t="shared" si="4"/>
        <v>95.61774023231257</v>
      </c>
      <c r="K46" s="30">
        <v>187</v>
      </c>
      <c r="L46" s="32">
        <f t="shared" si="5"/>
        <v>41.098901098901095</v>
      </c>
      <c r="M46" s="31">
        <f t="shared" si="6"/>
        <v>75.40322580645162</v>
      </c>
      <c r="N46" s="27">
        <f t="shared" si="0"/>
        <v>1998</v>
      </c>
      <c r="O46" s="32">
        <f t="shared" si="7"/>
        <v>71.45922746781116</v>
      </c>
      <c r="P46" s="33">
        <f t="shared" si="8"/>
        <v>93.27731092436974</v>
      </c>
    </row>
    <row r="47" spans="1:16" s="7" customFormat="1" ht="18.75" customHeight="1">
      <c r="A47" s="29" t="s">
        <v>51</v>
      </c>
      <c r="B47" s="30">
        <v>48539</v>
      </c>
      <c r="C47" s="30">
        <v>46544</v>
      </c>
      <c r="D47" s="31">
        <f t="shared" si="1"/>
        <v>95083</v>
      </c>
      <c r="E47" s="30">
        <v>37488</v>
      </c>
      <c r="F47" s="30">
        <v>31571</v>
      </c>
      <c r="G47" s="31">
        <f t="shared" si="2"/>
        <v>69059</v>
      </c>
      <c r="H47" s="30">
        <v>35918</v>
      </c>
      <c r="I47" s="32">
        <f t="shared" si="3"/>
        <v>73.99822822884691</v>
      </c>
      <c r="J47" s="46">
        <f t="shared" si="4"/>
        <v>95.8119931711481</v>
      </c>
      <c r="K47" s="30">
        <v>28101</v>
      </c>
      <c r="L47" s="32">
        <f t="shared" si="5"/>
        <v>60.37512891027844</v>
      </c>
      <c r="M47" s="46">
        <f t="shared" si="6"/>
        <v>89.00890057331094</v>
      </c>
      <c r="N47" s="27">
        <f t="shared" si="0"/>
        <v>64019</v>
      </c>
      <c r="O47" s="32">
        <f t="shared" si="7"/>
        <v>67.32959624748904</v>
      </c>
      <c r="P47" s="47">
        <f t="shared" si="8"/>
        <v>92.70189258460158</v>
      </c>
    </row>
    <row r="48" spans="1:16" s="7" customFormat="1" ht="18.75" customHeight="1">
      <c r="A48" s="29" t="s">
        <v>52</v>
      </c>
      <c r="B48" s="30">
        <v>57636</v>
      </c>
      <c r="C48" s="30">
        <v>105</v>
      </c>
      <c r="D48" s="31">
        <f t="shared" si="1"/>
        <v>57741</v>
      </c>
      <c r="E48" s="30">
        <v>44484</v>
      </c>
      <c r="F48" s="30">
        <v>75</v>
      </c>
      <c r="G48" s="31">
        <f t="shared" si="2"/>
        <v>44559</v>
      </c>
      <c r="H48" s="30">
        <v>43007</v>
      </c>
      <c r="I48" s="32">
        <f t="shared" si="3"/>
        <v>74.61829412172948</v>
      </c>
      <c r="J48" s="31">
        <f t="shared" si="4"/>
        <v>96.67970506249438</v>
      </c>
      <c r="K48" s="30">
        <v>67</v>
      </c>
      <c r="L48" s="32">
        <f t="shared" si="5"/>
        <v>63.8095238095238</v>
      </c>
      <c r="M48" s="31">
        <f t="shared" si="6"/>
        <v>89.33333333333333</v>
      </c>
      <c r="N48" s="27">
        <f t="shared" si="0"/>
        <v>43074</v>
      </c>
      <c r="O48" s="32">
        <f t="shared" si="7"/>
        <v>74.59863874889592</v>
      </c>
      <c r="P48" s="33">
        <f t="shared" si="8"/>
        <v>96.667339931327</v>
      </c>
    </row>
    <row r="49" spans="1:16" s="7" customFormat="1" ht="18.75" customHeight="1">
      <c r="A49" s="29" t="s">
        <v>53</v>
      </c>
      <c r="B49" s="30">
        <v>38369</v>
      </c>
      <c r="C49" s="30">
        <v>4593</v>
      </c>
      <c r="D49" s="31">
        <f t="shared" si="1"/>
        <v>42962</v>
      </c>
      <c r="E49" s="30">
        <v>32865</v>
      </c>
      <c r="F49" s="30">
        <v>3293</v>
      </c>
      <c r="G49" s="31">
        <f t="shared" si="2"/>
        <v>36158</v>
      </c>
      <c r="H49" s="30">
        <v>31955</v>
      </c>
      <c r="I49" s="32">
        <f t="shared" si="3"/>
        <v>83.28337981182725</v>
      </c>
      <c r="J49" s="31">
        <f t="shared" si="4"/>
        <v>97.23109691160809</v>
      </c>
      <c r="K49" s="30">
        <v>2537</v>
      </c>
      <c r="L49" s="32">
        <f t="shared" si="5"/>
        <v>55.23622904419769</v>
      </c>
      <c r="M49" s="31">
        <f t="shared" si="6"/>
        <v>77.04221075007592</v>
      </c>
      <c r="N49" s="27">
        <f t="shared" si="0"/>
        <v>34492</v>
      </c>
      <c r="O49" s="32">
        <f t="shared" si="7"/>
        <v>80.28490293747963</v>
      </c>
      <c r="P49" s="33">
        <f t="shared" si="8"/>
        <v>95.3924442723602</v>
      </c>
    </row>
    <row r="50" spans="1:16" s="7" customFormat="1" ht="18.75" customHeight="1">
      <c r="A50" s="29" t="s">
        <v>54</v>
      </c>
      <c r="B50" s="30">
        <v>6589</v>
      </c>
      <c r="C50" s="30">
        <v>5145</v>
      </c>
      <c r="D50" s="30">
        <f t="shared" si="1"/>
        <v>11734</v>
      </c>
      <c r="E50" s="30">
        <v>3708</v>
      </c>
      <c r="F50" s="30">
        <v>3234</v>
      </c>
      <c r="G50" s="30">
        <f t="shared" si="2"/>
        <v>6942</v>
      </c>
      <c r="H50" s="30">
        <v>2720</v>
      </c>
      <c r="I50" s="32">
        <f t="shared" si="3"/>
        <v>41.28092275003794</v>
      </c>
      <c r="J50" s="31">
        <f t="shared" si="4"/>
        <v>73.35490830636462</v>
      </c>
      <c r="K50" s="30">
        <v>2489</v>
      </c>
      <c r="L50" s="32">
        <f t="shared" si="5"/>
        <v>48.37706511175899</v>
      </c>
      <c r="M50" s="31">
        <f t="shared" si="6"/>
        <v>76.96351267779839</v>
      </c>
      <c r="N50" s="27">
        <f t="shared" si="0"/>
        <v>5209</v>
      </c>
      <c r="O50" s="32">
        <f t="shared" si="7"/>
        <v>44.39236407022328</v>
      </c>
      <c r="P50" s="33">
        <f t="shared" si="8"/>
        <v>75.03601267646212</v>
      </c>
    </row>
    <row r="51" spans="1:16" s="7" customFormat="1" ht="18.75" customHeight="1">
      <c r="A51" s="34" t="s">
        <v>55</v>
      </c>
      <c r="B51" s="30">
        <v>10339</v>
      </c>
      <c r="C51" s="30">
        <v>2638</v>
      </c>
      <c r="D51" s="30">
        <f t="shared" si="1"/>
        <v>12977</v>
      </c>
      <c r="E51" s="30">
        <v>8372</v>
      </c>
      <c r="F51" s="30">
        <v>1741</v>
      </c>
      <c r="G51" s="30">
        <f t="shared" si="2"/>
        <v>10113</v>
      </c>
      <c r="H51" s="30">
        <v>7573</v>
      </c>
      <c r="I51" s="32">
        <f t="shared" si="3"/>
        <v>73.2469291033949</v>
      </c>
      <c r="J51" s="27">
        <f t="shared" si="4"/>
        <v>90.4562828475872</v>
      </c>
      <c r="K51" s="30">
        <v>1420</v>
      </c>
      <c r="L51" s="32">
        <f t="shared" si="5"/>
        <v>53.82865807429871</v>
      </c>
      <c r="M51" s="27">
        <f t="shared" si="6"/>
        <v>81.56232050545663</v>
      </c>
      <c r="N51" s="27">
        <f t="shared" si="0"/>
        <v>8993</v>
      </c>
      <c r="O51" s="32">
        <f t="shared" si="7"/>
        <v>69.29952993758187</v>
      </c>
      <c r="P51" s="35">
        <f t="shared" si="8"/>
        <v>88.92514585187382</v>
      </c>
    </row>
    <row r="52" spans="1:16" s="7" customFormat="1" ht="18.75" customHeight="1">
      <c r="A52" s="34" t="s">
        <v>56</v>
      </c>
      <c r="B52" s="30">
        <f>SUM(B53:B57)</f>
        <v>90312</v>
      </c>
      <c r="C52" s="30">
        <f>SUM(C53:C57)</f>
        <v>33032</v>
      </c>
      <c r="D52" s="30">
        <f t="shared" si="1"/>
        <v>123344</v>
      </c>
      <c r="E52" s="30">
        <f>SUM(E53:E57)</f>
        <v>69069</v>
      </c>
      <c r="F52" s="30">
        <f>SUM(F53:F57)</f>
        <v>19460</v>
      </c>
      <c r="G52" s="30">
        <f t="shared" si="2"/>
        <v>88529</v>
      </c>
      <c r="H52" s="30">
        <f>SUM(H53:H57)</f>
        <v>68937</v>
      </c>
      <c r="I52" s="32">
        <f t="shared" si="3"/>
        <v>76.33204889715653</v>
      </c>
      <c r="J52" s="31">
        <f t="shared" si="4"/>
        <v>99.8088867654085</v>
      </c>
      <c r="K52" s="30">
        <f>SUM(K53:K57)</f>
        <v>19286</v>
      </c>
      <c r="L52" s="32">
        <f t="shared" si="5"/>
        <v>58.385807701622674</v>
      </c>
      <c r="M52" s="31">
        <f t="shared" si="6"/>
        <v>99.10585817060638</v>
      </c>
      <c r="N52" s="27">
        <f t="shared" si="0"/>
        <v>88223</v>
      </c>
      <c r="O52" s="32">
        <f t="shared" si="7"/>
        <v>71.52597613179401</v>
      </c>
      <c r="P52" s="33">
        <f t="shared" si="8"/>
        <v>99.65435055179658</v>
      </c>
    </row>
    <row r="53" spans="1:16" s="7" customFormat="1" ht="18.75" customHeight="1">
      <c r="A53" s="29" t="s">
        <v>57</v>
      </c>
      <c r="B53" s="30">
        <v>808</v>
      </c>
      <c r="C53" s="30">
        <v>10</v>
      </c>
      <c r="D53" s="30">
        <f t="shared" si="1"/>
        <v>818</v>
      </c>
      <c r="E53" s="30">
        <v>655</v>
      </c>
      <c r="F53" s="30">
        <v>9</v>
      </c>
      <c r="G53" s="30">
        <f t="shared" si="2"/>
        <v>664</v>
      </c>
      <c r="H53" s="30">
        <v>583</v>
      </c>
      <c r="I53" s="32">
        <f t="shared" si="3"/>
        <v>72.15346534653465</v>
      </c>
      <c r="J53" s="31">
        <f t="shared" si="4"/>
        <v>89.00763358778626</v>
      </c>
      <c r="K53" s="30">
        <v>6</v>
      </c>
      <c r="L53" s="32">
        <f t="shared" si="5"/>
        <v>60</v>
      </c>
      <c r="M53" s="31">
        <f t="shared" si="6"/>
        <v>66.66666666666666</v>
      </c>
      <c r="N53" s="27">
        <f t="shared" si="0"/>
        <v>589</v>
      </c>
      <c r="O53" s="32">
        <f t="shared" si="7"/>
        <v>72.00488997555013</v>
      </c>
      <c r="P53" s="33">
        <f t="shared" si="8"/>
        <v>88.70481927710844</v>
      </c>
    </row>
    <row r="54" spans="1:16" s="7" customFormat="1" ht="18.75" customHeight="1">
      <c r="A54" s="29" t="s">
        <v>58</v>
      </c>
      <c r="B54" s="30">
        <v>142</v>
      </c>
      <c r="C54" s="30">
        <v>4</v>
      </c>
      <c r="D54" s="31">
        <f t="shared" si="1"/>
        <v>146</v>
      </c>
      <c r="E54" s="30">
        <v>113</v>
      </c>
      <c r="F54" s="30">
        <v>3</v>
      </c>
      <c r="G54" s="31">
        <f t="shared" si="2"/>
        <v>116</v>
      </c>
      <c r="H54" s="30">
        <v>97</v>
      </c>
      <c r="I54" s="32">
        <f t="shared" si="3"/>
        <v>68.30985915492957</v>
      </c>
      <c r="J54" s="31">
        <f t="shared" si="4"/>
        <v>85.84070796460178</v>
      </c>
      <c r="K54" s="30">
        <v>2</v>
      </c>
      <c r="L54" s="32">
        <f t="shared" si="5"/>
        <v>50</v>
      </c>
      <c r="M54" s="31">
        <f t="shared" si="6"/>
        <v>66.66666666666666</v>
      </c>
      <c r="N54" s="27">
        <f t="shared" si="0"/>
        <v>99</v>
      </c>
      <c r="O54" s="32">
        <f t="shared" si="7"/>
        <v>67.8082191780822</v>
      </c>
      <c r="P54" s="33">
        <f t="shared" si="8"/>
        <v>85.34482758620689</v>
      </c>
    </row>
    <row r="55" spans="1:16" s="7" customFormat="1" ht="18.75" customHeight="1">
      <c r="A55" s="29" t="s">
        <v>59</v>
      </c>
      <c r="B55" s="30">
        <v>87947</v>
      </c>
      <c r="C55" s="30">
        <v>31600</v>
      </c>
      <c r="D55" s="31">
        <f t="shared" si="1"/>
        <v>119547</v>
      </c>
      <c r="E55" s="30">
        <v>67191</v>
      </c>
      <c r="F55" s="30">
        <v>18407</v>
      </c>
      <c r="G55" s="31">
        <f t="shared" si="2"/>
        <v>85598</v>
      </c>
      <c r="H55" s="30">
        <v>67191</v>
      </c>
      <c r="I55" s="32">
        <f t="shared" si="3"/>
        <v>76.39942237938759</v>
      </c>
      <c r="J55" s="31">
        <f t="shared" si="4"/>
        <v>100</v>
      </c>
      <c r="K55" s="30">
        <v>18245</v>
      </c>
      <c r="L55" s="32">
        <f t="shared" si="5"/>
        <v>57.73734177215189</v>
      </c>
      <c r="M55" s="31">
        <f t="shared" si="6"/>
        <v>99.119900038029</v>
      </c>
      <c r="N55" s="27">
        <f t="shared" si="0"/>
        <v>85436</v>
      </c>
      <c r="O55" s="32">
        <f t="shared" si="7"/>
        <v>71.46645252494834</v>
      </c>
      <c r="P55" s="33">
        <f t="shared" si="8"/>
        <v>99.81074324166453</v>
      </c>
    </row>
    <row r="56" spans="1:16" s="7" customFormat="1" ht="18.75" customHeight="1">
      <c r="A56" s="29" t="s">
        <v>60</v>
      </c>
      <c r="B56" s="30">
        <v>1415</v>
      </c>
      <c r="C56" s="30">
        <v>508</v>
      </c>
      <c r="D56" s="31">
        <f t="shared" si="1"/>
        <v>1923</v>
      </c>
      <c r="E56" s="30">
        <v>1110</v>
      </c>
      <c r="F56" s="30">
        <v>358</v>
      </c>
      <c r="G56" s="31">
        <f t="shared" si="2"/>
        <v>1468</v>
      </c>
      <c r="H56" s="30">
        <v>1066</v>
      </c>
      <c r="I56" s="32">
        <f t="shared" si="3"/>
        <v>75.33568904593639</v>
      </c>
      <c r="J56" s="31">
        <f t="shared" si="4"/>
        <v>96.03603603603604</v>
      </c>
      <c r="K56" s="30">
        <v>350</v>
      </c>
      <c r="L56" s="32">
        <f t="shared" si="5"/>
        <v>68.89763779527559</v>
      </c>
      <c r="M56" s="31">
        <f t="shared" si="6"/>
        <v>97.76536312849163</v>
      </c>
      <c r="N56" s="27">
        <f t="shared" si="0"/>
        <v>1416</v>
      </c>
      <c r="O56" s="32">
        <f t="shared" si="7"/>
        <v>73.63494539781591</v>
      </c>
      <c r="P56" s="33">
        <f t="shared" si="8"/>
        <v>96.45776566757493</v>
      </c>
    </row>
    <row r="57" spans="1:16" s="7" customFormat="1" ht="18.75" customHeight="1">
      <c r="A57" s="29" t="s">
        <v>61</v>
      </c>
      <c r="B57" s="30">
        <v>0</v>
      </c>
      <c r="C57" s="30">
        <v>910</v>
      </c>
      <c r="D57" s="31">
        <f t="shared" si="1"/>
        <v>910</v>
      </c>
      <c r="E57" s="30">
        <v>0</v>
      </c>
      <c r="F57" s="30">
        <v>683</v>
      </c>
      <c r="G57" s="31">
        <f t="shared" si="2"/>
        <v>683</v>
      </c>
      <c r="H57" s="30">
        <v>0</v>
      </c>
      <c r="I57" s="32">
        <f t="shared" si="3"/>
        <v>0</v>
      </c>
      <c r="J57" s="31">
        <f t="shared" si="4"/>
        <v>0</v>
      </c>
      <c r="K57" s="30">
        <v>683</v>
      </c>
      <c r="L57" s="32">
        <f t="shared" si="5"/>
        <v>75.05494505494505</v>
      </c>
      <c r="M57" s="31">
        <f t="shared" si="6"/>
        <v>100</v>
      </c>
      <c r="N57" s="27">
        <f t="shared" si="0"/>
        <v>683</v>
      </c>
      <c r="O57" s="32">
        <f t="shared" si="7"/>
        <v>75.05494505494505</v>
      </c>
      <c r="P57" s="33">
        <f t="shared" si="8"/>
        <v>100</v>
      </c>
    </row>
    <row r="58" spans="1:16" s="7" customFormat="1" ht="18.75" customHeight="1">
      <c r="A58" s="34" t="s">
        <v>62</v>
      </c>
      <c r="B58" s="30">
        <f>2974+14688</f>
        <v>17662</v>
      </c>
      <c r="C58" s="30">
        <v>0</v>
      </c>
      <c r="D58" s="31">
        <f t="shared" si="1"/>
        <v>17662</v>
      </c>
      <c r="E58" s="30">
        <v>16273</v>
      </c>
      <c r="F58" s="30">
        <v>0</v>
      </c>
      <c r="G58" s="31">
        <f t="shared" si="2"/>
        <v>16273</v>
      </c>
      <c r="H58" s="30">
        <v>14200</v>
      </c>
      <c r="I58" s="32">
        <f t="shared" si="3"/>
        <v>80.398595855509</v>
      </c>
      <c r="J58" s="31">
        <f t="shared" si="4"/>
        <v>87.26110735574264</v>
      </c>
      <c r="K58" s="30">
        <v>0</v>
      </c>
      <c r="L58" s="32">
        <f t="shared" si="5"/>
        <v>0</v>
      </c>
      <c r="M58" s="31">
        <f t="shared" si="6"/>
        <v>0</v>
      </c>
      <c r="N58" s="27">
        <f t="shared" si="0"/>
        <v>14200</v>
      </c>
      <c r="O58" s="32">
        <f t="shared" si="7"/>
        <v>80.398595855509</v>
      </c>
      <c r="P58" s="33">
        <f t="shared" si="8"/>
        <v>87.26110735574264</v>
      </c>
    </row>
    <row r="59" spans="1:16" s="7" customFormat="1" ht="23.25" customHeight="1">
      <c r="A59" s="29" t="s">
        <v>71</v>
      </c>
      <c r="B59" s="30">
        <f>3466+500</f>
        <v>3966</v>
      </c>
      <c r="C59" s="30">
        <f>2605+1500</f>
        <v>4105</v>
      </c>
      <c r="D59" s="31">
        <f t="shared" si="1"/>
        <v>8071</v>
      </c>
      <c r="E59" s="30">
        <v>0</v>
      </c>
      <c r="F59" s="30">
        <v>0</v>
      </c>
      <c r="G59" s="31">
        <f t="shared" si="2"/>
        <v>0</v>
      </c>
      <c r="H59" s="30">
        <v>0</v>
      </c>
      <c r="I59" s="48" t="s">
        <v>72</v>
      </c>
      <c r="J59" s="31">
        <f t="shared" si="4"/>
        <v>0</v>
      </c>
      <c r="K59" s="30">
        <v>0</v>
      </c>
      <c r="L59" s="48" t="s">
        <v>72</v>
      </c>
      <c r="M59" s="31">
        <f t="shared" si="6"/>
        <v>0</v>
      </c>
      <c r="N59" s="27">
        <f>K59+H59</f>
        <v>0</v>
      </c>
      <c r="O59" s="48" t="s">
        <v>72</v>
      </c>
      <c r="P59" s="33">
        <f t="shared" si="8"/>
        <v>0</v>
      </c>
    </row>
    <row r="60" spans="1:16" s="8" customFormat="1" ht="21.75" customHeight="1" thickBot="1">
      <c r="A60" s="49" t="s">
        <v>5</v>
      </c>
      <c r="B60" s="38">
        <f>SUM(B53:B59)+SUM(B10:B51)+SUM(B7:B8)</f>
        <v>1258058</v>
      </c>
      <c r="C60" s="38">
        <f>SUM(C53:C59)+SUM(C10:C51)+SUM(C7:C8)</f>
        <v>369913</v>
      </c>
      <c r="D60" s="38">
        <f t="shared" si="1"/>
        <v>1627971</v>
      </c>
      <c r="E60" s="38">
        <f>SUM(E53:E59)+SUM(E10:E51)+SUM(E7:E8)</f>
        <v>991948</v>
      </c>
      <c r="F60" s="38">
        <f>SUM(F53:F59)+SUM(F10:F51)+SUM(F7:F8)</f>
        <v>245924</v>
      </c>
      <c r="G60" s="38">
        <f t="shared" si="2"/>
        <v>1237872</v>
      </c>
      <c r="H60" s="38">
        <f>SUM(H53:H59)+SUM(H10:H51)+SUM(H7:H8)</f>
        <v>927807</v>
      </c>
      <c r="I60" s="39">
        <f t="shared" si="3"/>
        <v>73.74914352120491</v>
      </c>
      <c r="J60" s="50">
        <f t="shared" si="4"/>
        <v>93.53383443486956</v>
      </c>
      <c r="K60" s="38">
        <f>SUM(K53:K59)+SUM(K10:K51)+SUM(K7:K8)</f>
        <v>200349</v>
      </c>
      <c r="L60" s="39">
        <f t="shared" si="5"/>
        <v>54.16111355913418</v>
      </c>
      <c r="M60" s="50">
        <f t="shared" si="6"/>
        <v>81.46785185667117</v>
      </c>
      <c r="N60" s="38">
        <f>SUM(N53:N59)+SUM(N10:N51)+SUM(N7:N8)</f>
        <v>1128156</v>
      </c>
      <c r="O60" s="39">
        <f t="shared" si="7"/>
        <v>69.29828602597958</v>
      </c>
      <c r="P60" s="51">
        <f t="shared" si="8"/>
        <v>91.13672496025437</v>
      </c>
    </row>
    <row r="61" spans="1:30" s="20" customFormat="1" ht="18.75" customHeight="1">
      <c r="A61" s="73" t="s">
        <v>67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18"/>
      <c r="X61" s="18"/>
      <c r="Y61" s="18"/>
      <c r="Z61" s="19"/>
      <c r="AA61" s="19"/>
      <c r="AB61" s="19"/>
      <c r="AC61" s="19"/>
      <c r="AD61" s="19"/>
    </row>
    <row r="62" spans="1:25" ht="18.75" customHeight="1">
      <c r="A62" s="73" t="s">
        <v>68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17"/>
      <c r="X62" s="17"/>
      <c r="Y62" s="17"/>
    </row>
    <row r="63" spans="1:25" ht="50.25" customHeight="1">
      <c r="A63" s="73" t="s">
        <v>74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17"/>
      <c r="X63" s="17"/>
      <c r="Y63" s="17"/>
    </row>
  </sheetData>
  <mergeCells count="3">
    <mergeCell ref="A61:V61"/>
    <mergeCell ref="A62:V62"/>
    <mergeCell ref="A63:V63"/>
  </mergeCells>
  <printOptions horizontalCentered="1"/>
  <pageMargins left="0" right="0" top="0.7086614173228347" bottom="0.3937007874015748" header="0" footer="0.31496062992125984"/>
  <pageSetup horizontalDpi="600" verticalDpi="600" orientation="landscape" paperSize="9" scale="75" r:id="rId1"/>
  <headerFooter alignWithMargins="0">
    <oddHeader>&amp;L&amp;"標楷體,標準"
&amp;20附表三</oddHeader>
    <oddFooter>&amp;C&amp;"Times New Roman,標準"&amp;14&amp;P+11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subject>3</dc:subject>
  <dc:creator>行政院主計處</dc:creator>
  <cp:keywords/>
  <dc:description> </dc:description>
  <cp:lastModifiedBy>Administrator</cp:lastModifiedBy>
  <cp:lastPrinted>2003-10-24T01:46:25Z</cp:lastPrinted>
  <dcterms:created xsi:type="dcterms:W3CDTF">2001-04-30T02:33:40Z</dcterms:created>
  <dcterms:modified xsi:type="dcterms:W3CDTF">2008-11-13T10:07:50Z</dcterms:modified>
  <cp:category>I14</cp:category>
  <cp:version/>
  <cp:contentType/>
  <cp:contentStatus/>
</cp:coreProperties>
</file>