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415" activeTab="0"/>
  </bookViews>
  <sheets>
    <sheet name="表6餘絀表" sheetId="1" r:id="rId1"/>
  </sheets>
  <definedNames>
    <definedName name="_xlnm.Print_Area" localSheetId="0">'表6餘絀表'!$A$1:$F$87</definedName>
    <definedName name="_xlnm.Print_Titles" localSheetId="0">'表6餘絀表'!$1:$6</definedName>
  </definedNames>
  <calcPr fullCalcOnLoad="1"/>
</workbook>
</file>

<file path=xl/sharedStrings.xml><?xml version="1.0" encoding="utf-8"?>
<sst xmlns="http://schemas.openxmlformats.org/spreadsheetml/2006/main" count="94" uniqueCount="85">
  <si>
    <t>附表六</t>
  </si>
  <si>
    <t>單位:百萬元</t>
  </si>
  <si>
    <t xml:space="preserve">主 管 機 關 及 基 金 名 稱 </t>
  </si>
  <si>
    <t>基金數額</t>
  </si>
  <si>
    <t>預算數</t>
  </si>
  <si>
    <t>實際數</t>
  </si>
  <si>
    <t>增減數</t>
  </si>
  <si>
    <t>增減比率％</t>
  </si>
  <si>
    <t>(1)</t>
  </si>
  <si>
    <t>(2)</t>
  </si>
  <si>
    <t>(3)=(2)-(1)</t>
  </si>
  <si>
    <t>(4)=(3)/(1)</t>
  </si>
  <si>
    <t>作業基金：</t>
  </si>
  <si>
    <t>行政院主管</t>
  </si>
  <si>
    <t xml:space="preserve">  1.中美經濟社會發展基金</t>
  </si>
  <si>
    <t>內政部主管</t>
  </si>
  <si>
    <t xml:space="preserve">  2.營建建設基金</t>
  </si>
  <si>
    <t xml:space="preserve">  3.公共造產基金</t>
  </si>
  <si>
    <t>國防部主管</t>
  </si>
  <si>
    <t xml:space="preserve">  4.國軍生產及服務作業基金</t>
  </si>
  <si>
    <t xml:space="preserve">  5.國軍官兵購置住宅貸款基金</t>
  </si>
  <si>
    <t xml:space="preserve">  6.國軍老舊眷村改建基金</t>
  </si>
  <si>
    <t>財政部主管</t>
  </si>
  <si>
    <t xml:space="preserve">  7.行政院開發基金</t>
  </si>
  <si>
    <t xml:space="preserve">  8.地方建設基金</t>
  </si>
  <si>
    <t>教育部主管</t>
  </si>
  <si>
    <t xml:space="preserve">  9.國立中正文化中心作業基金</t>
  </si>
  <si>
    <t xml:space="preserve">  11.國立臺灣大學附設醫院作業基金</t>
  </si>
  <si>
    <t xml:space="preserve">  12.國立成功大學附設醫院作業基金</t>
  </si>
  <si>
    <t xml:space="preserve">  13.國立臺北護理學院附設醫院作業
基金</t>
  </si>
  <si>
    <t>法務部主管</t>
  </si>
  <si>
    <t xml:space="preserve">  14.法務部監所作業基金</t>
  </si>
  <si>
    <t>經濟部主管</t>
  </si>
  <si>
    <t xml:space="preserve">  15.經濟作業基金</t>
  </si>
  <si>
    <t xml:space="preserve">  16.水資源作業基金</t>
  </si>
  <si>
    <t>交通部主管</t>
  </si>
  <si>
    <t xml:space="preserve">  17.交通作業基金</t>
  </si>
  <si>
    <t>退輔會主管</t>
  </si>
  <si>
    <t xml:space="preserve">  18.國軍退除役官兵安置基金</t>
  </si>
  <si>
    <t xml:space="preserve">  19.榮民醫療作業基金</t>
  </si>
  <si>
    <t>國科會主管</t>
  </si>
  <si>
    <t xml:space="preserve">  20.科學工業園區管理局作業基金</t>
  </si>
  <si>
    <t>農委會主管</t>
  </si>
  <si>
    <t xml:space="preserve">  21.農業作業基金</t>
  </si>
  <si>
    <t>衛生署主管</t>
  </si>
  <si>
    <t xml:space="preserve">  22.醫療藥品基金</t>
  </si>
  <si>
    <t xml:space="preserve">  23.管制藥品管理局製藥工廠作業基金</t>
  </si>
  <si>
    <t>人事行政局</t>
  </si>
  <si>
    <t xml:space="preserve">  24.中央公務人員購置住宅貸款基金</t>
  </si>
  <si>
    <t>國立故宮博物院主管</t>
  </si>
  <si>
    <t xml:space="preserve">  25.故宮文物藝術發展基金</t>
  </si>
  <si>
    <t>原住民族委員會</t>
  </si>
  <si>
    <t xml:space="preserve">  26.原住民族綜合發展基金</t>
  </si>
  <si>
    <t>債務基金：</t>
  </si>
  <si>
    <t xml:space="preserve">  1.中央政府債務基金</t>
  </si>
  <si>
    <t>特別收入基金：</t>
  </si>
  <si>
    <t xml:space="preserve">  1.行政院國家科學技術發展基金</t>
  </si>
  <si>
    <t xml:space="preserve">  2.九二一震災社區重建更新基金</t>
  </si>
  <si>
    <t xml:space="preserve">  3.離島建設基金</t>
  </si>
  <si>
    <t xml:space="preserve">  4.醫療服務業開發基金</t>
  </si>
  <si>
    <t xml:space="preserve">  5.行政院公營事業民營化基金</t>
  </si>
  <si>
    <t xml:space="preserve">  6.社會福利基金</t>
  </si>
  <si>
    <t xml:space="preserve">  7.行政院金融重建基金</t>
  </si>
  <si>
    <t xml:space="preserve">  8.學產基金</t>
  </si>
  <si>
    <t xml:space="preserve">  9.經濟特別收入基金</t>
  </si>
  <si>
    <t xml:space="preserve">  10.核能發電後端營運基金</t>
  </si>
  <si>
    <t xml:space="preserve">  11.航港建設基金</t>
  </si>
  <si>
    <t>農業委員會主管</t>
  </si>
  <si>
    <t xml:space="preserve">  12.農業特別收入基金</t>
  </si>
  <si>
    <t>勞工委員會主管</t>
  </si>
  <si>
    <t xml:space="preserve">  13.就業安定基金</t>
  </si>
  <si>
    <t xml:space="preserve">  14.健康照護基金</t>
  </si>
  <si>
    <t>環境保護署主管</t>
  </si>
  <si>
    <t xml:space="preserve">  15.環境保護基金</t>
  </si>
  <si>
    <t>文化建設委員會主管</t>
  </si>
  <si>
    <t xml:space="preserve">  16.文化建設基金</t>
  </si>
  <si>
    <t>大陸委員會主管</t>
  </si>
  <si>
    <t xml:space="preserve">  17.中華發展基金</t>
  </si>
  <si>
    <t>新聞局</t>
  </si>
  <si>
    <t xml:space="preserve">  18.有線廣播電視事業發展基金</t>
  </si>
  <si>
    <t>資本計畫基金</t>
  </si>
  <si>
    <t xml:space="preserve">  1.國軍老舊營舍改建基金</t>
  </si>
  <si>
    <t>合                計</t>
  </si>
  <si>
    <r>
      <t>九十二年度營業基金以外之其他特種基金餘絀預算截至</t>
    </r>
    <r>
      <rPr>
        <sz val="16"/>
        <color indexed="8"/>
        <rFont val="Times New Roman"/>
        <family val="1"/>
      </rPr>
      <t>92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月底執行情形</t>
    </r>
  </si>
  <si>
    <r>
      <t xml:space="preserve">  10.國立大學校院校務基金</t>
    </r>
    <r>
      <rPr>
        <sz val="10"/>
        <rFont val="標楷體"/>
        <family val="4"/>
      </rPr>
      <t>(52單位彙總數)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</si>
</sst>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  <numFmt numFmtId="198" formatCode="_(* #,##0.00;_(&quot;–&quot;* #,##0.00;_(* &quot;…&quot;_);_(@_)"/>
    <numFmt numFmtId="199" formatCode="_-* #,##0_-;\-* #,##0_-;_-* &quot;&quot;_-;_-@_-"/>
  </numFmts>
  <fonts count="22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2"/>
      <color indexed="12"/>
      <name val="華康中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b/>
      <sz val="14"/>
      <name val="標楷體"/>
      <family val="4"/>
    </font>
    <font>
      <b/>
      <sz val="12"/>
      <color indexed="8"/>
      <name val="Times New Roman"/>
      <family val="1"/>
    </font>
    <font>
      <b/>
      <sz val="12"/>
      <name val="標楷體"/>
      <family val="4"/>
    </font>
    <font>
      <sz val="12"/>
      <color indexed="8"/>
      <name val="Times New Roman"/>
      <family val="1"/>
    </font>
    <font>
      <b/>
      <sz val="11"/>
      <name val="標楷體"/>
      <family val="4"/>
    </font>
    <font>
      <sz val="10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176" fontId="7" fillId="0" borderId="0" xfId="15" applyFont="1" applyBorder="1" applyAlignment="1" applyProtection="1">
      <alignment horizontal="center"/>
      <protection/>
    </xf>
    <xf numFmtId="176" fontId="9" fillId="0" borderId="0" xfId="15" applyFont="1" applyBorder="1" applyAlignment="1" applyProtection="1" quotePrefix="1">
      <alignment horizontal="left"/>
      <protection/>
    </xf>
    <xf numFmtId="176" fontId="1" fillId="0" borderId="0" xfId="15" applyBorder="1">
      <alignment/>
      <protection/>
    </xf>
    <xf numFmtId="176" fontId="10" fillId="0" borderId="0" xfId="15" applyFont="1" applyAlignment="1" applyProtection="1" quotePrefix="1">
      <alignment horizontal="right"/>
      <protection/>
    </xf>
    <xf numFmtId="176" fontId="12" fillId="0" borderId="1" xfId="15" applyFont="1" applyBorder="1" applyAlignment="1" quotePrefix="1">
      <alignment horizontal="center"/>
      <protection/>
    </xf>
    <xf numFmtId="0" fontId="1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8" fontId="14" fillId="0" borderId="3" xfId="0" applyNumberFormat="1" applyFont="1" applyBorder="1" applyAlignment="1" applyProtection="1">
      <alignment horizontal="right" wrapText="1"/>
      <protection/>
    </xf>
    <xf numFmtId="176" fontId="15" fillId="0" borderId="3" xfId="15" applyFont="1" applyFill="1" applyBorder="1" applyAlignment="1" applyProtection="1">
      <alignment horizontal="left" wrapText="1"/>
      <protection/>
    </xf>
    <xf numFmtId="37" fontId="14" fillId="0" borderId="4" xfId="0" applyNumberFormat="1" applyFont="1" applyBorder="1" applyAlignment="1" applyProtection="1">
      <alignment horizontal="right" wrapText="1"/>
      <protection/>
    </xf>
    <xf numFmtId="0" fontId="10" fillId="2" borderId="3" xfId="16" applyFont="1" applyFill="1" applyBorder="1" applyAlignment="1" applyProtection="1" quotePrefix="1">
      <alignment horizontal="left"/>
      <protection locked="0"/>
    </xf>
    <xf numFmtId="37" fontId="14" fillId="0" borderId="5" xfId="0" applyNumberFormat="1" applyFont="1" applyBorder="1" applyAlignment="1" applyProtection="1">
      <alignment horizontal="right" wrapText="1"/>
      <protection/>
    </xf>
    <xf numFmtId="178" fontId="16" fillId="0" borderId="3" xfId="0" applyNumberFormat="1" applyFont="1" applyBorder="1" applyAlignment="1" applyProtection="1">
      <alignment horizontal="right" wrapText="1"/>
      <protection/>
    </xf>
    <xf numFmtId="176" fontId="15" fillId="0" borderId="3" xfId="15" applyFont="1" applyFill="1" applyBorder="1" applyAlignment="1" applyProtection="1">
      <alignment horizontal="left"/>
      <protection/>
    </xf>
    <xf numFmtId="176" fontId="17" fillId="0" borderId="3" xfId="15" applyFont="1" applyFill="1" applyBorder="1" applyAlignment="1" applyProtection="1">
      <alignment horizontal="left"/>
      <protection/>
    </xf>
    <xf numFmtId="37" fontId="16" fillId="0" borderId="6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7" fontId="14" fillId="0" borderId="6" xfId="0" applyNumberFormat="1" applyFont="1" applyBorder="1" applyAlignment="1" applyProtection="1">
      <alignment horizontal="right" wrapText="1"/>
      <protection/>
    </xf>
    <xf numFmtId="0" fontId="10" fillId="2" borderId="3" xfId="16" applyFont="1" applyFill="1" applyBorder="1" applyAlignment="1" applyProtection="1" quotePrefix="1">
      <alignment horizontal="left" wrapText="1"/>
      <protection locked="0"/>
    </xf>
    <xf numFmtId="0" fontId="20" fillId="0" borderId="0" xfId="0" applyFont="1" applyAlignment="1">
      <alignment/>
    </xf>
    <xf numFmtId="0" fontId="13" fillId="0" borderId="3" xfId="0" applyFont="1" applyBorder="1" applyAlignment="1" applyProtection="1">
      <alignment vertical="center" wrapText="1"/>
      <protection locked="0"/>
    </xf>
    <xf numFmtId="41" fontId="16" fillId="0" borderId="3" xfId="0" applyNumberFormat="1" applyFont="1" applyBorder="1" applyAlignment="1" applyProtection="1">
      <alignment horizontal="right" wrapText="1"/>
      <protection/>
    </xf>
    <xf numFmtId="176" fontId="1" fillId="0" borderId="0" xfId="15">
      <alignment/>
      <protection/>
    </xf>
    <xf numFmtId="37" fontId="16" fillId="0" borderId="7" xfId="0" applyNumberFormat="1" applyFont="1" applyBorder="1" applyAlignment="1" applyProtection="1">
      <alignment horizontal="right" wrapText="1"/>
      <protection/>
    </xf>
    <xf numFmtId="0" fontId="10" fillId="2" borderId="3" xfId="16" applyFont="1" applyFill="1" applyBorder="1" applyAlignment="1" applyProtection="1">
      <alignment horizontal="left"/>
      <protection locked="0"/>
    </xf>
    <xf numFmtId="37" fontId="21" fillId="0" borderId="7" xfId="0" applyNumberFormat="1" applyFont="1" applyBorder="1" applyAlignment="1" applyProtection="1">
      <alignment horizontal="right" wrapText="1"/>
      <protection/>
    </xf>
    <xf numFmtId="0" fontId="13" fillId="2" borderId="3" xfId="16" applyFont="1" applyFill="1" applyBorder="1" applyAlignment="1" applyProtection="1" quotePrefix="1">
      <alignment horizontal="center"/>
      <protection locked="0"/>
    </xf>
    <xf numFmtId="0" fontId="2" fillId="0" borderId="0" xfId="0" applyFont="1" applyAlignment="1">
      <alignment/>
    </xf>
    <xf numFmtId="176" fontId="7" fillId="0" borderId="0" xfId="15" applyFont="1" applyBorder="1" applyAlignment="1" applyProtection="1">
      <alignment horizontal="center" wrapText="1"/>
      <protection/>
    </xf>
    <xf numFmtId="176" fontId="11" fillId="0" borderId="3" xfId="15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176" fontId="11" fillId="0" borderId="2" xfId="15" applyFont="1" applyBorder="1" applyAlignment="1">
      <alignment horizontal="center" vertical="center"/>
      <protection/>
    </xf>
    <xf numFmtId="0" fontId="0" fillId="0" borderId="7" xfId="0" applyBorder="1" applyAlignment="1">
      <alignment horizontal="center"/>
    </xf>
  </cellXfs>
  <cellStyles count="11">
    <cellStyle name="Normal" xfId="0"/>
    <cellStyle name="一般_88003" xfId="15"/>
    <cellStyle name="一般_資本支出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貨幣[0]_LU1_03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276225</xdr:colOff>
      <xdr:row>106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35413950" y="2190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8"/>
  <sheetViews>
    <sheetView tabSelected="1" workbookViewId="0" topLeftCell="A1">
      <selection activeCell="A2" sqref="A2:F2"/>
    </sheetView>
  </sheetViews>
  <sheetFormatPr defaultColWidth="9.00390625" defaultRowHeight="16.5"/>
  <cols>
    <col min="1" max="1" width="42.75390625" style="0" customWidth="1"/>
    <col min="2" max="2" width="13.25390625" style="0" hidden="1" customWidth="1"/>
    <col min="3" max="3" width="18.50390625" style="0" customWidth="1"/>
    <col min="4" max="4" width="19.25390625" style="0" customWidth="1"/>
    <col min="5" max="5" width="18.625" style="0" customWidth="1"/>
    <col min="6" max="6" width="20.50390625" style="0" customWidth="1"/>
    <col min="7" max="7" width="12.00390625" style="0" customWidth="1"/>
    <col min="8" max="8" width="14.50390625" style="0" customWidth="1"/>
  </cols>
  <sheetData>
    <row r="1" ht="15" customHeight="1">
      <c r="A1" s="1" t="s">
        <v>0</v>
      </c>
    </row>
    <row r="2" spans="1:8" ht="22.5" customHeight="1">
      <c r="A2" s="30" t="s">
        <v>83</v>
      </c>
      <c r="B2" s="30"/>
      <c r="C2" s="30"/>
      <c r="D2" s="30"/>
      <c r="E2" s="30"/>
      <c r="F2" s="30"/>
      <c r="G2" s="2"/>
      <c r="H2" s="2"/>
    </row>
    <row r="3" spans="1:7" ht="13.5" customHeight="1">
      <c r="A3" s="3"/>
      <c r="B3" s="3"/>
      <c r="C3" s="3"/>
      <c r="D3" s="4"/>
      <c r="E3" s="4"/>
      <c r="F3" s="5" t="s">
        <v>1</v>
      </c>
      <c r="G3" s="4"/>
    </row>
    <row r="4" spans="1:6" ht="16.5" customHeight="1">
      <c r="A4" s="31" t="s">
        <v>2</v>
      </c>
      <c r="B4" s="31" t="s">
        <v>3</v>
      </c>
      <c r="C4" s="33" t="s">
        <v>4</v>
      </c>
      <c r="D4" s="33" t="s">
        <v>5</v>
      </c>
      <c r="E4" s="33" t="s">
        <v>6</v>
      </c>
      <c r="F4" s="33" t="s">
        <v>7</v>
      </c>
    </row>
    <row r="5" spans="1:6" ht="16.5">
      <c r="A5" s="32"/>
      <c r="B5" s="32"/>
      <c r="C5" s="34"/>
      <c r="D5" s="34"/>
      <c r="E5" s="34"/>
      <c r="F5" s="34"/>
    </row>
    <row r="6" spans="1:6" ht="16.5">
      <c r="A6" s="32"/>
      <c r="B6" s="32"/>
      <c r="C6" s="6" t="s">
        <v>8</v>
      </c>
      <c r="D6" s="6" t="s">
        <v>9</v>
      </c>
      <c r="E6" s="6" t="s">
        <v>10</v>
      </c>
      <c r="F6" s="6" t="s">
        <v>11</v>
      </c>
    </row>
    <row r="7" spans="1:6" ht="22.5" customHeight="1">
      <c r="A7" s="7" t="s">
        <v>12</v>
      </c>
      <c r="B7" s="8"/>
      <c r="C7" s="9">
        <f>C8+C10+C13+C17+C20+C26+C28+C31+C33+C36+C38+C40+C43+C45+C47</f>
        <v>55408</v>
      </c>
      <c r="D7" s="9">
        <f>D8+D10+D13+D17+D20+D26+D28+D31+D33+D36+D38+D40+D43+D45+D47</f>
        <v>45646</v>
      </c>
      <c r="E7" s="9">
        <f>E8+E10+E13+E17+E20+E26+E28+E31+E33+E36+E38+E40+E43+E45+E47</f>
        <v>-9762</v>
      </c>
      <c r="F7" s="9">
        <f aca="true" t="shared" si="0" ref="F7:F48">ABS(E7/C7*100)</f>
        <v>17.61839445567427</v>
      </c>
    </row>
    <row r="8" spans="1:6" ht="15.75" customHeight="1">
      <c r="A8" s="10" t="s">
        <v>13</v>
      </c>
      <c r="B8" s="11">
        <v>20625</v>
      </c>
      <c r="C8" s="9">
        <f>SUM(C9)</f>
        <v>206</v>
      </c>
      <c r="D8" s="9">
        <f>SUM(D9)</f>
        <v>76</v>
      </c>
      <c r="E8" s="9">
        <f>SUM(E9)</f>
        <v>-130</v>
      </c>
      <c r="F8" s="9">
        <f t="shared" si="0"/>
        <v>63.10679611650486</v>
      </c>
    </row>
    <row r="9" spans="1:6" ht="15.75" customHeight="1">
      <c r="A9" s="12" t="s">
        <v>14</v>
      </c>
      <c r="B9" s="13"/>
      <c r="C9" s="14">
        <v>206</v>
      </c>
      <c r="D9" s="14">
        <v>76</v>
      </c>
      <c r="E9" s="14">
        <f>D9-C9</f>
        <v>-130</v>
      </c>
      <c r="F9" s="14">
        <f t="shared" si="0"/>
        <v>63.10679611650486</v>
      </c>
    </row>
    <row r="10" spans="1:6" ht="15.75" customHeight="1">
      <c r="A10" s="15" t="s">
        <v>15</v>
      </c>
      <c r="B10" s="13"/>
      <c r="C10" s="9">
        <f>SUM(C11:C12)</f>
        <v>-3478</v>
      </c>
      <c r="D10" s="9">
        <f>SUM(D11:D12)</f>
        <v>-3304</v>
      </c>
      <c r="E10" s="9">
        <f>SUM(E11:E12)</f>
        <v>174</v>
      </c>
      <c r="F10" s="9">
        <f t="shared" si="0"/>
        <v>5.002875215641174</v>
      </c>
    </row>
    <row r="11" spans="1:6" ht="15.75" customHeight="1">
      <c r="A11" s="12" t="s">
        <v>16</v>
      </c>
      <c r="B11" s="13"/>
      <c r="C11" s="14">
        <v>-3479</v>
      </c>
      <c r="D11" s="14">
        <v>-3303</v>
      </c>
      <c r="E11" s="14">
        <f>D11-C11</f>
        <v>176</v>
      </c>
      <c r="F11" s="14">
        <f t="shared" si="0"/>
        <v>5.0589249784420804</v>
      </c>
    </row>
    <row r="12" spans="1:6" ht="15.75" customHeight="1">
      <c r="A12" s="12" t="s">
        <v>17</v>
      </c>
      <c r="B12" s="13"/>
      <c r="C12" s="14">
        <v>1</v>
      </c>
      <c r="D12" s="14">
        <v>-1</v>
      </c>
      <c r="E12" s="14">
        <f>D12-C12</f>
        <v>-2</v>
      </c>
      <c r="F12" s="14">
        <f t="shared" si="0"/>
        <v>200</v>
      </c>
    </row>
    <row r="13" spans="1:6" ht="15.75" customHeight="1">
      <c r="A13" s="16" t="s">
        <v>18</v>
      </c>
      <c r="B13" s="17">
        <v>213</v>
      </c>
      <c r="C13" s="9">
        <f>SUM(C14:C16)</f>
        <v>-2543</v>
      </c>
      <c r="D13" s="9">
        <f>SUM(D14:D16)</f>
        <v>581</v>
      </c>
      <c r="E13" s="9">
        <f>SUM(E14:E16)</f>
        <v>3124</v>
      </c>
      <c r="F13" s="9">
        <f t="shared" si="0"/>
        <v>122.84703106567048</v>
      </c>
    </row>
    <row r="14" spans="1:6" ht="15.75" customHeight="1">
      <c r="A14" s="12" t="s">
        <v>19</v>
      </c>
      <c r="B14" s="17">
        <v>20311</v>
      </c>
      <c r="C14" s="14">
        <v>1061</v>
      </c>
      <c r="D14" s="14">
        <v>1071</v>
      </c>
      <c r="E14" s="14">
        <f>D14-C14</f>
        <v>10</v>
      </c>
      <c r="F14" s="14">
        <f t="shared" si="0"/>
        <v>0.9425070688030159</v>
      </c>
    </row>
    <row r="15" spans="1:60" ht="15.75" customHeight="1">
      <c r="A15" s="12" t="s">
        <v>20</v>
      </c>
      <c r="B15" s="17">
        <v>101</v>
      </c>
      <c r="C15" s="14">
        <v>1124</v>
      </c>
      <c r="D15" s="14">
        <v>689</v>
      </c>
      <c r="E15" s="14">
        <f>D15-C15</f>
        <v>-435</v>
      </c>
      <c r="F15" s="14">
        <f t="shared" si="0"/>
        <v>38.70106761565836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5.75" customHeight="1">
      <c r="A16" s="12" t="s">
        <v>21</v>
      </c>
      <c r="B16" s="17"/>
      <c r="C16" s="14">
        <v>-4728</v>
      </c>
      <c r="D16" s="14">
        <v>-1179</v>
      </c>
      <c r="E16" s="14">
        <f>D16-C16</f>
        <v>3549</v>
      </c>
      <c r="F16" s="14">
        <f t="shared" si="0"/>
        <v>75.06345177664974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15.75" customHeight="1">
      <c r="A17" s="16" t="s">
        <v>22</v>
      </c>
      <c r="B17" s="17">
        <v>101</v>
      </c>
      <c r="C17" s="9">
        <f>SUM(C18:C19)</f>
        <v>38153</v>
      </c>
      <c r="D17" s="9">
        <f>SUM(D18:D19)</f>
        <v>28741</v>
      </c>
      <c r="E17" s="9">
        <f>SUM(E18:E19)</f>
        <v>-9412</v>
      </c>
      <c r="F17" s="9">
        <f t="shared" si="0"/>
        <v>24.669095483972427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" ht="15.75" customHeight="1">
      <c r="A18" s="12" t="s">
        <v>23</v>
      </c>
      <c r="B18" s="19">
        <v>54226</v>
      </c>
      <c r="C18" s="14">
        <v>37478</v>
      </c>
      <c r="D18" s="14">
        <v>28294</v>
      </c>
      <c r="E18" s="14">
        <f>D18-C18</f>
        <v>-9184</v>
      </c>
      <c r="F18" s="14">
        <f t="shared" si="0"/>
        <v>24.505042958535675</v>
      </c>
    </row>
    <row r="19" spans="1:6" ht="15.75" customHeight="1">
      <c r="A19" s="12" t="s">
        <v>24</v>
      </c>
      <c r="B19" s="17">
        <v>12573</v>
      </c>
      <c r="C19" s="14">
        <v>675</v>
      </c>
      <c r="D19" s="14">
        <v>447</v>
      </c>
      <c r="E19" s="14">
        <f>D19-C19</f>
        <v>-228</v>
      </c>
      <c r="F19" s="14">
        <f t="shared" si="0"/>
        <v>33.77777777777778</v>
      </c>
    </row>
    <row r="20" spans="1:6" ht="15.75" customHeight="1">
      <c r="A20" s="16" t="s">
        <v>25</v>
      </c>
      <c r="B20" s="17"/>
      <c r="C20" s="9">
        <f>SUM(C21:C25)</f>
        <v>372</v>
      </c>
      <c r="D20" s="9">
        <f>SUM(D21:D25)</f>
        <v>3539</v>
      </c>
      <c r="E20" s="9">
        <f>SUM(E21:E25)</f>
        <v>3167</v>
      </c>
      <c r="F20" s="9">
        <f t="shared" si="0"/>
        <v>851.3440860215054</v>
      </c>
    </row>
    <row r="21" spans="1:6" ht="15.75" customHeight="1">
      <c r="A21" s="12" t="s">
        <v>26</v>
      </c>
      <c r="B21" s="17">
        <v>742</v>
      </c>
      <c r="C21" s="14">
        <v>-476</v>
      </c>
      <c r="D21" s="14">
        <v>-410</v>
      </c>
      <c r="E21" s="14">
        <f>D21-C21</f>
        <v>66</v>
      </c>
      <c r="F21" s="14">
        <f t="shared" si="0"/>
        <v>13.865546218487395</v>
      </c>
    </row>
    <row r="22" spans="1:6" ht="15.75" customHeight="1">
      <c r="A22" s="12" t="s">
        <v>84</v>
      </c>
      <c r="B22" s="19">
        <v>234889</v>
      </c>
      <c r="C22" s="14">
        <v>838</v>
      </c>
      <c r="D22" s="14">
        <v>3270</v>
      </c>
      <c r="E22" s="14">
        <f>D22-C22</f>
        <v>2432</v>
      </c>
      <c r="F22" s="14">
        <f t="shared" si="0"/>
        <v>290.21479713603816</v>
      </c>
    </row>
    <row r="23" spans="1:6" ht="15.75" customHeight="1">
      <c r="A23" s="12" t="s">
        <v>27</v>
      </c>
      <c r="B23" s="17">
        <v>30848</v>
      </c>
      <c r="C23" s="14">
        <v>35</v>
      </c>
      <c r="D23" s="14">
        <v>695</v>
      </c>
      <c r="E23" s="14">
        <f>D23-C23</f>
        <v>660</v>
      </c>
      <c r="F23" s="14">
        <f t="shared" si="0"/>
        <v>1885.7142857142858</v>
      </c>
    </row>
    <row r="24" spans="1:6" ht="15.75" customHeight="1">
      <c r="A24" s="12" t="s">
        <v>28</v>
      </c>
      <c r="B24" s="17">
        <v>41357</v>
      </c>
      <c r="C24" s="14">
        <v>29</v>
      </c>
      <c r="D24" s="14">
        <v>38</v>
      </c>
      <c r="E24" s="14">
        <f>D24-C24</f>
        <v>9</v>
      </c>
      <c r="F24" s="14">
        <f t="shared" si="0"/>
        <v>31.03448275862069</v>
      </c>
    </row>
    <row r="25" spans="1:6" ht="15.75" customHeight="1">
      <c r="A25" s="20" t="s">
        <v>29</v>
      </c>
      <c r="B25" s="17">
        <v>3643</v>
      </c>
      <c r="C25" s="14">
        <v>-54</v>
      </c>
      <c r="D25" s="14">
        <v>-54</v>
      </c>
      <c r="E25" s="14">
        <f>D25-C25</f>
        <v>0</v>
      </c>
      <c r="F25" s="14">
        <f t="shared" si="0"/>
        <v>0</v>
      </c>
    </row>
    <row r="26" spans="1:6" ht="15.75" customHeight="1">
      <c r="A26" s="16" t="s">
        <v>30</v>
      </c>
      <c r="B26" s="17">
        <v>149150</v>
      </c>
      <c r="C26" s="9">
        <f>SUM(C27)</f>
        <v>124</v>
      </c>
      <c r="D26" s="9">
        <f>SUM(D27)</f>
        <v>136</v>
      </c>
      <c r="E26" s="9">
        <f>SUM(E27)</f>
        <v>12</v>
      </c>
      <c r="F26" s="9">
        <f t="shared" si="0"/>
        <v>9.67741935483871</v>
      </c>
    </row>
    <row r="27" spans="1:6" s="21" customFormat="1" ht="15.75" customHeight="1">
      <c r="A27" s="12" t="s">
        <v>31</v>
      </c>
      <c r="B27" s="19">
        <v>90510</v>
      </c>
      <c r="C27" s="14">
        <v>124</v>
      </c>
      <c r="D27" s="14">
        <v>136</v>
      </c>
      <c r="E27" s="14">
        <f>D27-C27</f>
        <v>12</v>
      </c>
      <c r="F27" s="14">
        <f t="shared" si="0"/>
        <v>9.67741935483871</v>
      </c>
    </row>
    <row r="28" spans="1:6" ht="15.75" customHeight="1">
      <c r="A28" s="16" t="s">
        <v>32</v>
      </c>
      <c r="B28" s="17">
        <v>70581</v>
      </c>
      <c r="C28" s="9">
        <f>SUM(C29:C30)</f>
        <v>-289</v>
      </c>
      <c r="D28" s="9">
        <f>SUM(D29:D30)</f>
        <v>-647</v>
      </c>
      <c r="E28" s="9">
        <f>SUM(E29:E30)</f>
        <v>-358</v>
      </c>
      <c r="F28" s="9">
        <f t="shared" si="0"/>
        <v>123.87543252595157</v>
      </c>
    </row>
    <row r="29" spans="1:6" ht="15.75" customHeight="1">
      <c r="A29" s="12" t="s">
        <v>33</v>
      </c>
      <c r="B29" s="17">
        <v>100</v>
      </c>
      <c r="C29" s="14">
        <v>-605</v>
      </c>
      <c r="D29" s="14">
        <v>-523</v>
      </c>
      <c r="E29" s="14">
        <f>D29-C29</f>
        <v>82</v>
      </c>
      <c r="F29" s="14">
        <f t="shared" si="0"/>
        <v>13.553719008264462</v>
      </c>
    </row>
    <row r="30" spans="1:6" s="18" customFormat="1" ht="15.75" customHeight="1">
      <c r="A30" s="12" t="s">
        <v>34</v>
      </c>
      <c r="B30" s="17">
        <v>19829</v>
      </c>
      <c r="C30" s="14">
        <v>316</v>
      </c>
      <c r="D30" s="14">
        <v>-124</v>
      </c>
      <c r="E30" s="14">
        <f>D30-C30</f>
        <v>-440</v>
      </c>
      <c r="F30" s="14">
        <f t="shared" si="0"/>
        <v>139.24050632911394</v>
      </c>
    </row>
    <row r="31" spans="1:6" s="18" customFormat="1" ht="15.75" customHeight="1">
      <c r="A31" s="16" t="s">
        <v>35</v>
      </c>
      <c r="B31" s="17">
        <v>19829</v>
      </c>
      <c r="C31" s="9">
        <f>SUM(C32)</f>
        <v>19686</v>
      </c>
      <c r="D31" s="9">
        <f>SUM(D32)</f>
        <v>15615</v>
      </c>
      <c r="E31" s="9">
        <f>SUM(E32)</f>
        <v>-4071</v>
      </c>
      <c r="F31" s="9">
        <f t="shared" si="0"/>
        <v>20.679670832063398</v>
      </c>
    </row>
    <row r="32" spans="1:6" s="21" customFormat="1" ht="15.75" customHeight="1">
      <c r="A32" s="12" t="s">
        <v>36</v>
      </c>
      <c r="B32" s="19">
        <v>285095</v>
      </c>
      <c r="C32" s="14">
        <v>19686</v>
      </c>
      <c r="D32" s="14">
        <v>15615</v>
      </c>
      <c r="E32" s="14">
        <f>D32-C32</f>
        <v>-4071</v>
      </c>
      <c r="F32" s="14">
        <f t="shared" si="0"/>
        <v>20.679670832063398</v>
      </c>
    </row>
    <row r="33" spans="1:6" ht="15.75" customHeight="1">
      <c r="A33" s="16" t="s">
        <v>37</v>
      </c>
      <c r="B33" s="17">
        <v>699</v>
      </c>
      <c r="C33" s="9">
        <f>SUM(C34:C35)</f>
        <v>1047</v>
      </c>
      <c r="D33" s="9">
        <f>SUM(D34:D35)</f>
        <v>-2116</v>
      </c>
      <c r="E33" s="9">
        <f>SUM(E34:E35)</f>
        <v>-3163</v>
      </c>
      <c r="F33" s="9">
        <f t="shared" si="0"/>
        <v>302.1012416427889</v>
      </c>
    </row>
    <row r="34" spans="1:6" ht="15.75" customHeight="1">
      <c r="A34" s="12" t="s">
        <v>38</v>
      </c>
      <c r="B34" s="17">
        <v>79319</v>
      </c>
      <c r="C34" s="14">
        <v>257</v>
      </c>
      <c r="D34" s="14">
        <v>-2789</v>
      </c>
      <c r="E34" s="14">
        <f>D34-C34</f>
        <v>-3046</v>
      </c>
      <c r="F34" s="14">
        <f t="shared" si="0"/>
        <v>1185.2140077821011</v>
      </c>
    </row>
    <row r="35" spans="1:6" ht="15.75" customHeight="1">
      <c r="A35" s="12" t="s">
        <v>39</v>
      </c>
      <c r="B35" s="17">
        <v>14164</v>
      </c>
      <c r="C35" s="14">
        <v>790</v>
      </c>
      <c r="D35" s="14">
        <v>673</v>
      </c>
      <c r="E35" s="14">
        <f>D35-C35</f>
        <v>-117</v>
      </c>
      <c r="F35" s="14">
        <f t="shared" si="0"/>
        <v>14.810126582278482</v>
      </c>
    </row>
    <row r="36" spans="1:6" ht="15.75" customHeight="1">
      <c r="A36" s="16" t="s">
        <v>40</v>
      </c>
      <c r="B36" s="17">
        <v>4917</v>
      </c>
      <c r="C36" s="9">
        <f>SUM(C37)</f>
        <v>1301</v>
      </c>
      <c r="D36" s="9">
        <f>SUM(D37)</f>
        <v>2263</v>
      </c>
      <c r="E36" s="9">
        <f>SUM(E37)</f>
        <v>962</v>
      </c>
      <c r="F36" s="9">
        <f t="shared" si="0"/>
        <v>73.94312067640276</v>
      </c>
    </row>
    <row r="37" spans="1:6" ht="15.75" customHeight="1">
      <c r="A37" s="12" t="s">
        <v>41</v>
      </c>
      <c r="B37" s="17">
        <v>200</v>
      </c>
      <c r="C37" s="14">
        <v>1301</v>
      </c>
      <c r="D37" s="14">
        <v>2263</v>
      </c>
      <c r="E37" s="14">
        <f>D37-C37</f>
        <v>962</v>
      </c>
      <c r="F37" s="14">
        <f t="shared" si="0"/>
        <v>73.94312067640276</v>
      </c>
    </row>
    <row r="38" spans="1:48" ht="15.75" customHeight="1">
      <c r="A38" s="10" t="s">
        <v>42</v>
      </c>
      <c r="B38" s="17">
        <v>3700</v>
      </c>
      <c r="C38" s="9">
        <f>SUM(C39)</f>
        <v>160</v>
      </c>
      <c r="D38" s="9">
        <f>SUM(D39)</f>
        <v>-29</v>
      </c>
      <c r="E38" s="9">
        <f>SUM(E39)</f>
        <v>-189</v>
      </c>
      <c r="F38" s="9">
        <f t="shared" si="0"/>
        <v>118.12499999999999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6" s="21" customFormat="1" ht="15.75" customHeight="1">
      <c r="A39" s="12" t="s">
        <v>43</v>
      </c>
      <c r="B39" s="19">
        <v>2881</v>
      </c>
      <c r="C39" s="14">
        <v>160</v>
      </c>
      <c r="D39" s="14">
        <v>-29</v>
      </c>
      <c r="E39" s="14">
        <f>D39-C39</f>
        <v>-189</v>
      </c>
      <c r="F39" s="14">
        <f t="shared" si="0"/>
        <v>118.12499999999999</v>
      </c>
    </row>
    <row r="40" spans="1:48" ht="15.75" customHeight="1">
      <c r="A40" s="10" t="s">
        <v>44</v>
      </c>
      <c r="B40" s="17">
        <v>2881</v>
      </c>
      <c r="C40" s="9">
        <f>SUM(C41:C42)</f>
        <v>1352</v>
      </c>
      <c r="D40" s="9">
        <f>SUM(D41:D42)</f>
        <v>1255</v>
      </c>
      <c r="E40" s="9">
        <f>SUM(E41:E42)</f>
        <v>-97</v>
      </c>
      <c r="F40" s="9">
        <f t="shared" si="0"/>
        <v>7.174556213017752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6" s="21" customFormat="1" ht="15.75" customHeight="1">
      <c r="A41" s="12" t="s">
        <v>45</v>
      </c>
      <c r="B41" s="19">
        <v>30467</v>
      </c>
      <c r="C41" s="14">
        <v>1221</v>
      </c>
      <c r="D41" s="14">
        <v>1118</v>
      </c>
      <c r="E41" s="14">
        <f>D41-C41</f>
        <v>-103</v>
      </c>
      <c r="F41" s="14">
        <f t="shared" si="0"/>
        <v>8.435708435708436</v>
      </c>
    </row>
    <row r="42" spans="1:48" ht="15.75" customHeight="1">
      <c r="A42" s="12" t="s">
        <v>46</v>
      </c>
      <c r="B42" s="17">
        <v>30467</v>
      </c>
      <c r="C42" s="14">
        <v>131</v>
      </c>
      <c r="D42" s="14">
        <v>137</v>
      </c>
      <c r="E42" s="14">
        <f>D42-C42</f>
        <v>6</v>
      </c>
      <c r="F42" s="14">
        <f t="shared" si="0"/>
        <v>4.580152671755725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15.75" customHeight="1">
      <c r="A43" s="16" t="s">
        <v>47</v>
      </c>
      <c r="B43" s="17"/>
      <c r="C43" s="9">
        <f>SUM(C44)</f>
        <v>-728</v>
      </c>
      <c r="D43" s="9">
        <f>SUM(D44)</f>
        <v>-623</v>
      </c>
      <c r="E43" s="9">
        <f>D43-C43</f>
        <v>105</v>
      </c>
      <c r="F43" s="9">
        <f t="shared" si="0"/>
        <v>14.423076923076922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15.75" customHeight="1">
      <c r="A44" s="12" t="s">
        <v>48</v>
      </c>
      <c r="B44" s="17"/>
      <c r="C44" s="14">
        <v>-728</v>
      </c>
      <c r="D44" s="14">
        <v>-623</v>
      </c>
      <c r="E44" s="14">
        <f>D44-C44</f>
        <v>105</v>
      </c>
      <c r="F44" s="14">
        <f t="shared" si="0"/>
        <v>14.423076923076922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5.75" customHeight="1">
      <c r="A45" s="10" t="s">
        <v>49</v>
      </c>
      <c r="B45" s="17">
        <v>0</v>
      </c>
      <c r="C45" s="9">
        <f>SUM(C46)</f>
        <v>39</v>
      </c>
      <c r="D45" s="9">
        <f>SUM(D46)</f>
        <v>17</v>
      </c>
      <c r="E45" s="9">
        <f>SUM(E46)</f>
        <v>-22</v>
      </c>
      <c r="F45" s="9">
        <f t="shared" si="0"/>
        <v>56.41025641025641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ht="15.75" customHeight="1">
      <c r="A46" s="12" t="s">
        <v>50</v>
      </c>
      <c r="B46" s="17">
        <v>0</v>
      </c>
      <c r="C46" s="14">
        <v>39</v>
      </c>
      <c r="D46" s="14">
        <v>17</v>
      </c>
      <c r="E46" s="14">
        <f>D46-C46</f>
        <v>-22</v>
      </c>
      <c r="F46" s="14">
        <f t="shared" si="0"/>
        <v>56.41025641025641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ht="15.75" customHeight="1">
      <c r="A47" s="10" t="s">
        <v>51</v>
      </c>
      <c r="B47" s="17"/>
      <c r="C47" s="9">
        <f>SUM(C48)</f>
        <v>6</v>
      </c>
      <c r="D47" s="9">
        <f>SUM(D48)</f>
        <v>142</v>
      </c>
      <c r="E47" s="9">
        <f>D47-C47</f>
        <v>136</v>
      </c>
      <c r="F47" s="9">
        <f t="shared" si="0"/>
        <v>2266.666666666667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15.75" customHeight="1">
      <c r="A48" s="12" t="s">
        <v>52</v>
      </c>
      <c r="B48" s="17"/>
      <c r="C48" s="14">
        <v>6</v>
      </c>
      <c r="D48" s="14">
        <v>142</v>
      </c>
      <c r="E48" s="14">
        <f>D48-C48</f>
        <v>136</v>
      </c>
      <c r="F48" s="14">
        <f t="shared" si="0"/>
        <v>2266.666666666667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19.5" customHeight="1">
      <c r="A49" s="22" t="s">
        <v>53</v>
      </c>
      <c r="B49" s="8"/>
      <c r="C49" s="9">
        <f>SUM(C51)</f>
        <v>6</v>
      </c>
      <c r="D49" s="9">
        <f>SUM(D51)</f>
        <v>126</v>
      </c>
      <c r="E49" s="9">
        <f>D49-C49</f>
        <v>120</v>
      </c>
      <c r="F49" s="9">
        <f>E49/C49*100</f>
        <v>2000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t="19.5" customHeight="1">
      <c r="A50" s="16" t="s">
        <v>22</v>
      </c>
      <c r="B50" s="8"/>
      <c r="C50" s="9">
        <f>SUM(C51)</f>
        <v>6</v>
      </c>
      <c r="D50" s="9">
        <f>SUM(D51)</f>
        <v>126</v>
      </c>
      <c r="E50" s="9">
        <f>SUM(E51)</f>
        <v>120</v>
      </c>
      <c r="F50" s="9">
        <f>E50/C50*100</f>
        <v>2000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ht="15.75" customHeight="1">
      <c r="A51" s="12" t="s">
        <v>54</v>
      </c>
      <c r="B51" s="8"/>
      <c r="C51" s="14">
        <v>6</v>
      </c>
      <c r="D51" s="14">
        <v>126</v>
      </c>
      <c r="E51" s="14">
        <f>D51-C51</f>
        <v>120</v>
      </c>
      <c r="F51" s="14">
        <f>E51/C51*100</f>
        <v>2000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t="19.5" customHeight="1">
      <c r="A52" s="22" t="s">
        <v>55</v>
      </c>
      <c r="B52" s="8"/>
      <c r="C52" s="9">
        <f>C53+C59+C61+C63+C65+C68+C70+C72+C74+C76+C78+C80+C82</f>
        <v>-34688</v>
      </c>
      <c r="D52" s="9">
        <f>D53+D59+D61+D63+D65+D68+D70+D72+D74+D76+D78+D80+D82</f>
        <v>48235</v>
      </c>
      <c r="E52" s="9">
        <f>E53+E59+E61+E63+E65+E68+E70+E72+E74+E76+E78+E80+E82</f>
        <v>82923</v>
      </c>
      <c r="F52" s="9">
        <f>ABS(E52/C52*100)</f>
        <v>239.05385147601476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15.75" customHeight="1">
      <c r="A53" s="10" t="s">
        <v>13</v>
      </c>
      <c r="B53" s="11">
        <v>20625</v>
      </c>
      <c r="C53" s="9">
        <f>SUM(C54:C58)</f>
        <v>-35425</v>
      </c>
      <c r="D53" s="9">
        <f>SUM(D54:D58)</f>
        <v>-2264</v>
      </c>
      <c r="E53" s="9">
        <f aca="true" t="shared" si="1" ref="E53:E84">D53-C53</f>
        <v>33161</v>
      </c>
      <c r="F53" s="9">
        <f>ABS(E53/C53*100)</f>
        <v>93.6090331686662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5.75" customHeight="1">
      <c r="A54" s="12" t="s">
        <v>56</v>
      </c>
      <c r="B54" s="13"/>
      <c r="C54" s="14">
        <v>-940</v>
      </c>
      <c r="D54" s="14">
        <v>1196</v>
      </c>
      <c r="E54" s="14">
        <f t="shared" si="1"/>
        <v>2136</v>
      </c>
      <c r="F54" s="14">
        <f>E54/C54*-100</f>
        <v>227.23404255319147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ht="15.75" customHeight="1">
      <c r="A55" s="12" t="s">
        <v>57</v>
      </c>
      <c r="B55" s="13"/>
      <c r="C55" s="14">
        <v>-127</v>
      </c>
      <c r="D55" s="14">
        <v>4856</v>
      </c>
      <c r="E55" s="14">
        <f t="shared" si="1"/>
        <v>4983</v>
      </c>
      <c r="F55" s="14">
        <f>E55/C55*-100</f>
        <v>3923.6220472440946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t="15.75" customHeight="1">
      <c r="A56" s="12" t="s">
        <v>58</v>
      </c>
      <c r="B56" s="13"/>
      <c r="C56" s="14">
        <v>521</v>
      </c>
      <c r="D56" s="14">
        <v>391</v>
      </c>
      <c r="E56" s="14">
        <f t="shared" si="1"/>
        <v>-130</v>
      </c>
      <c r="F56" s="14">
        <f>E56/C56*-100</f>
        <v>24.95201535508637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15.75" customHeight="1">
      <c r="A57" s="12" t="s">
        <v>59</v>
      </c>
      <c r="B57" s="17">
        <v>213</v>
      </c>
      <c r="C57" s="23">
        <v>0</v>
      </c>
      <c r="D57" s="23">
        <v>0</v>
      </c>
      <c r="E57" s="23">
        <f t="shared" si="1"/>
        <v>0</v>
      </c>
      <c r="F57" s="2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15.75" customHeight="1">
      <c r="A58" s="12" t="s">
        <v>60</v>
      </c>
      <c r="B58" s="17">
        <v>20311</v>
      </c>
      <c r="C58" s="14">
        <v>-34879</v>
      </c>
      <c r="D58" s="14">
        <v>-8707</v>
      </c>
      <c r="E58" s="14">
        <f t="shared" si="1"/>
        <v>26172</v>
      </c>
      <c r="F58" s="14">
        <f>E58/C58*-100</f>
        <v>75.03655494710284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ht="15.75" customHeight="1">
      <c r="A59" s="10" t="s">
        <v>15</v>
      </c>
      <c r="B59" s="17">
        <v>101</v>
      </c>
      <c r="C59" s="9">
        <f>SUM(C60)</f>
        <v>175</v>
      </c>
      <c r="D59" s="9">
        <f>SUM(D60)</f>
        <v>477</v>
      </c>
      <c r="E59" s="9">
        <f t="shared" si="1"/>
        <v>302</v>
      </c>
      <c r="F59" s="9">
        <f aca="true" t="shared" si="2" ref="F59:F66">E59/C59*100</f>
        <v>172.57142857142858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15.75" customHeight="1">
      <c r="A60" s="12" t="s">
        <v>61</v>
      </c>
      <c r="B60" s="17">
        <v>101</v>
      </c>
      <c r="C60" s="14">
        <v>175</v>
      </c>
      <c r="D60" s="14">
        <v>477</v>
      </c>
      <c r="E60" s="14">
        <f t="shared" si="1"/>
        <v>302</v>
      </c>
      <c r="F60" s="14">
        <f t="shared" si="2"/>
        <v>172.57142857142858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15.75" customHeight="1">
      <c r="A61" s="10" t="s">
        <v>22</v>
      </c>
      <c r="B61" s="19">
        <v>54226</v>
      </c>
      <c r="C61" s="9">
        <f>SUM(C62)</f>
        <v>765</v>
      </c>
      <c r="D61" s="9">
        <f>SUM(D62)</f>
        <v>2330</v>
      </c>
      <c r="E61" s="9">
        <f t="shared" si="1"/>
        <v>1565</v>
      </c>
      <c r="F61" s="9">
        <f t="shared" si="2"/>
        <v>204.57516339869278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15.75" customHeight="1">
      <c r="A62" s="12" t="s">
        <v>62</v>
      </c>
      <c r="B62" s="17">
        <v>12573</v>
      </c>
      <c r="C62" s="14">
        <v>765</v>
      </c>
      <c r="D62" s="14">
        <v>2330</v>
      </c>
      <c r="E62" s="14">
        <f t="shared" si="1"/>
        <v>1565</v>
      </c>
      <c r="F62" s="14">
        <f t="shared" si="2"/>
        <v>204.57516339869278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ht="15.75" customHeight="1">
      <c r="A63" s="10" t="s">
        <v>25</v>
      </c>
      <c r="B63" s="17"/>
      <c r="C63" s="9">
        <f>SUM(C64)</f>
        <v>375</v>
      </c>
      <c r="D63" s="9">
        <f>SUM(D64)</f>
        <v>785</v>
      </c>
      <c r="E63" s="9">
        <f t="shared" si="1"/>
        <v>410</v>
      </c>
      <c r="F63" s="9">
        <f t="shared" si="2"/>
        <v>109.33333333333333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ht="15.75" customHeight="1">
      <c r="A64" s="12" t="s">
        <v>63</v>
      </c>
      <c r="B64" s="17">
        <v>742</v>
      </c>
      <c r="C64" s="14">
        <v>375</v>
      </c>
      <c r="D64" s="14">
        <v>785</v>
      </c>
      <c r="E64" s="14">
        <f t="shared" si="1"/>
        <v>410</v>
      </c>
      <c r="F64" s="14">
        <f t="shared" si="2"/>
        <v>109.33333333333333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ht="15.75" customHeight="1">
      <c r="A65" s="10" t="s">
        <v>32</v>
      </c>
      <c r="B65" s="19">
        <v>234889</v>
      </c>
      <c r="C65" s="9">
        <f>SUM(C66:C67)</f>
        <v>13039</v>
      </c>
      <c r="D65" s="9">
        <f>SUM(D66:D67)</f>
        <v>15525</v>
      </c>
      <c r="E65" s="9">
        <f t="shared" si="1"/>
        <v>2486</v>
      </c>
      <c r="F65" s="9">
        <f t="shared" si="2"/>
        <v>19.06587928522126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ht="15.75" customHeight="1">
      <c r="A66" s="12" t="s">
        <v>64</v>
      </c>
      <c r="B66" s="17">
        <v>30848</v>
      </c>
      <c r="C66" s="14">
        <v>2618</v>
      </c>
      <c r="D66" s="14">
        <v>7117</v>
      </c>
      <c r="E66" s="14">
        <f t="shared" si="1"/>
        <v>4499</v>
      </c>
      <c r="F66" s="14">
        <f t="shared" si="2"/>
        <v>171.8487394957983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ht="15.75" customHeight="1">
      <c r="A67" s="12" t="s">
        <v>65</v>
      </c>
      <c r="B67" s="17">
        <v>41357</v>
      </c>
      <c r="C67" s="14">
        <v>10421</v>
      </c>
      <c r="D67" s="14">
        <v>8408</v>
      </c>
      <c r="E67" s="14">
        <f t="shared" si="1"/>
        <v>-2013</v>
      </c>
      <c r="F67" s="14">
        <f>E67/C67*-100</f>
        <v>19.31676422608195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ht="15.75" customHeight="1">
      <c r="A68" s="10" t="s">
        <v>35</v>
      </c>
      <c r="B68" s="17">
        <v>3643</v>
      </c>
      <c r="C68" s="9">
        <f>SUM(C69)</f>
        <v>2809</v>
      </c>
      <c r="D68" s="9">
        <f>SUM(D69)</f>
        <v>269</v>
      </c>
      <c r="E68" s="9">
        <f t="shared" si="1"/>
        <v>-2540</v>
      </c>
      <c r="F68" s="9">
        <f>ABS(E68/C68*100)</f>
        <v>90.42363830544677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ht="15.75" customHeight="1">
      <c r="A69" s="12" t="s">
        <v>66</v>
      </c>
      <c r="B69" s="17">
        <v>149150</v>
      </c>
      <c r="C69" s="14">
        <v>2809</v>
      </c>
      <c r="D69" s="14">
        <v>269</v>
      </c>
      <c r="E69" s="14">
        <f t="shared" si="1"/>
        <v>-2540</v>
      </c>
      <c r="F69" s="14">
        <f>E69/C69*-100</f>
        <v>90.42363830544677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ht="15.75" customHeight="1">
      <c r="A70" s="10" t="s">
        <v>67</v>
      </c>
      <c r="B70" s="19">
        <v>90510</v>
      </c>
      <c r="C70" s="9">
        <f>SUM(C71)</f>
        <v>-18970</v>
      </c>
      <c r="D70" s="9">
        <f>SUM(D71)</f>
        <v>25088</v>
      </c>
      <c r="E70" s="9">
        <f t="shared" si="1"/>
        <v>44058</v>
      </c>
      <c r="F70" s="9">
        <f>ABS(E70/C70*100)</f>
        <v>232.25092250922506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6" s="21" customFormat="1" ht="15.75" customHeight="1">
      <c r="A71" s="12" t="s">
        <v>68</v>
      </c>
      <c r="B71" s="17">
        <v>70581</v>
      </c>
      <c r="C71" s="14">
        <v>-18970</v>
      </c>
      <c r="D71" s="14">
        <v>25088</v>
      </c>
      <c r="E71" s="14">
        <f t="shared" si="1"/>
        <v>44058</v>
      </c>
      <c r="F71" s="14">
        <f>ABS(E71/C71*100)</f>
        <v>232.25092250922506</v>
      </c>
    </row>
    <row r="72" spans="1:48" ht="15.75" customHeight="1">
      <c r="A72" s="10" t="s">
        <v>69</v>
      </c>
      <c r="B72" s="17">
        <v>100</v>
      </c>
      <c r="C72" s="9">
        <f>SUM(C73)</f>
        <v>599</v>
      </c>
      <c r="D72" s="9">
        <f>SUM(D73)</f>
        <v>2165</v>
      </c>
      <c r="E72" s="9">
        <f t="shared" si="1"/>
        <v>1566</v>
      </c>
      <c r="F72" s="9">
        <f aca="true" t="shared" si="3" ref="F72:F77">E72/C72*100</f>
        <v>261.4357262103506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8" ht="15.75" customHeight="1">
      <c r="A73" s="12" t="s">
        <v>70</v>
      </c>
      <c r="B73" s="17">
        <v>19829</v>
      </c>
      <c r="C73" s="14">
        <v>599</v>
      </c>
      <c r="D73" s="14">
        <v>2165</v>
      </c>
      <c r="E73" s="14">
        <f t="shared" si="1"/>
        <v>1566</v>
      </c>
      <c r="F73" s="14">
        <f t="shared" si="3"/>
        <v>261.4357262103506</v>
      </c>
      <c r="G73" s="24"/>
      <c r="H73" s="24"/>
    </row>
    <row r="74" spans="1:8" ht="16.5">
      <c r="A74" s="10" t="s">
        <v>44</v>
      </c>
      <c r="B74" s="17">
        <v>19829</v>
      </c>
      <c r="C74" s="9">
        <f>SUM(C75)</f>
        <v>1405</v>
      </c>
      <c r="D74" s="9">
        <f>SUM(D75)</f>
        <v>2224</v>
      </c>
      <c r="E74" s="9">
        <f t="shared" si="1"/>
        <v>819</v>
      </c>
      <c r="F74" s="9">
        <f t="shared" si="3"/>
        <v>58.29181494661921</v>
      </c>
      <c r="G74" s="24"/>
      <c r="H74" s="24"/>
    </row>
    <row r="75" spans="1:6" ht="16.5">
      <c r="A75" s="12" t="s">
        <v>71</v>
      </c>
      <c r="B75" s="19">
        <v>285095</v>
      </c>
      <c r="C75" s="14">
        <v>1405</v>
      </c>
      <c r="D75" s="14">
        <v>2224</v>
      </c>
      <c r="E75" s="14">
        <f t="shared" si="1"/>
        <v>819</v>
      </c>
      <c r="F75" s="14">
        <f t="shared" si="3"/>
        <v>58.29181494661921</v>
      </c>
    </row>
    <row r="76" spans="1:6" ht="16.5">
      <c r="A76" s="10" t="s">
        <v>72</v>
      </c>
      <c r="B76" s="17">
        <v>699</v>
      </c>
      <c r="C76" s="9">
        <f>SUM(C77)</f>
        <v>560</v>
      </c>
      <c r="D76" s="9">
        <f>SUM(D77)</f>
        <v>1603</v>
      </c>
      <c r="E76" s="9">
        <f t="shared" si="1"/>
        <v>1043</v>
      </c>
      <c r="F76" s="9">
        <f t="shared" si="3"/>
        <v>186.25</v>
      </c>
    </row>
    <row r="77" spans="1:6" ht="16.5">
      <c r="A77" s="12" t="s">
        <v>73</v>
      </c>
      <c r="B77" s="17">
        <v>79319</v>
      </c>
      <c r="C77" s="14">
        <v>560</v>
      </c>
      <c r="D77" s="14">
        <v>1603</v>
      </c>
      <c r="E77" s="14">
        <f t="shared" si="1"/>
        <v>1043</v>
      </c>
      <c r="F77" s="14">
        <f t="shared" si="3"/>
        <v>186.25</v>
      </c>
    </row>
    <row r="78" spans="1:6" ht="16.5">
      <c r="A78" s="10" t="s">
        <v>74</v>
      </c>
      <c r="B78" s="17">
        <v>14164</v>
      </c>
      <c r="C78" s="9">
        <f>SUM(C79)</f>
        <v>-16</v>
      </c>
      <c r="D78" s="9">
        <f>SUM(D79)</f>
        <v>3</v>
      </c>
      <c r="E78" s="9">
        <f t="shared" si="1"/>
        <v>19</v>
      </c>
      <c r="F78" s="9">
        <f>ABS(E78/C78*100)</f>
        <v>118.75</v>
      </c>
    </row>
    <row r="79" spans="1:6" ht="16.5">
      <c r="A79" s="12" t="s">
        <v>75</v>
      </c>
      <c r="B79" s="17">
        <v>4917</v>
      </c>
      <c r="C79" s="14">
        <v>-16</v>
      </c>
      <c r="D79" s="14">
        <v>3</v>
      </c>
      <c r="E79" s="14">
        <f t="shared" si="1"/>
        <v>19</v>
      </c>
      <c r="F79" s="14">
        <f>ABS(E79/C79*100)</f>
        <v>118.75</v>
      </c>
    </row>
    <row r="80" spans="1:6" ht="16.5">
      <c r="A80" s="10" t="s">
        <v>76</v>
      </c>
      <c r="B80" s="17">
        <v>200</v>
      </c>
      <c r="C80" s="9">
        <f>SUM(C81)</f>
        <v>-36</v>
      </c>
      <c r="D80" s="9">
        <f>SUM(D81)</f>
        <v>-13</v>
      </c>
      <c r="E80" s="9">
        <f t="shared" si="1"/>
        <v>23</v>
      </c>
      <c r="F80" s="9">
        <f>ABS(E80/C80*100)</f>
        <v>63.888888888888886</v>
      </c>
    </row>
    <row r="81" spans="1:6" ht="16.5">
      <c r="A81" s="12" t="s">
        <v>77</v>
      </c>
      <c r="B81" s="17">
        <v>3700</v>
      </c>
      <c r="C81" s="14">
        <v>-36</v>
      </c>
      <c r="D81" s="14">
        <v>-13</v>
      </c>
      <c r="E81" s="14">
        <f t="shared" si="1"/>
        <v>23</v>
      </c>
      <c r="F81" s="14">
        <f>ABS(E81/C81*100)</f>
        <v>63.888888888888886</v>
      </c>
    </row>
    <row r="82" spans="1:6" ht="16.5">
      <c r="A82" s="10" t="s">
        <v>78</v>
      </c>
      <c r="B82" s="19">
        <v>2881</v>
      </c>
      <c r="C82" s="9">
        <f>SUM(C83)</f>
        <v>32</v>
      </c>
      <c r="D82" s="9">
        <f>SUM(D83)</f>
        <v>43</v>
      </c>
      <c r="E82" s="9">
        <f t="shared" si="1"/>
        <v>11</v>
      </c>
      <c r="F82" s="9">
        <f>E82/C82*100</f>
        <v>34.375</v>
      </c>
    </row>
    <row r="83" spans="1:6" ht="16.5">
      <c r="A83" s="12" t="s">
        <v>79</v>
      </c>
      <c r="B83" s="17">
        <v>2881</v>
      </c>
      <c r="C83" s="14">
        <v>32</v>
      </c>
      <c r="D83" s="14">
        <v>43</v>
      </c>
      <c r="E83" s="14">
        <f t="shared" si="1"/>
        <v>11</v>
      </c>
      <c r="F83" s="14">
        <f>E83/C83*100</f>
        <v>34.375</v>
      </c>
    </row>
    <row r="84" spans="1:6" ht="16.5">
      <c r="A84" s="10" t="s">
        <v>80</v>
      </c>
      <c r="B84" s="25"/>
      <c r="C84" s="9">
        <f>SUM(C86)</f>
        <v>-2142</v>
      </c>
      <c r="D84" s="9">
        <f>SUM(D86)</f>
        <v>766</v>
      </c>
      <c r="E84" s="9">
        <f t="shared" si="1"/>
        <v>2908</v>
      </c>
      <c r="F84" s="9">
        <f>ABS(E84/C84*100)</f>
        <v>135.7609710550887</v>
      </c>
    </row>
    <row r="85" spans="1:6" ht="16.5">
      <c r="A85" s="16" t="s">
        <v>18</v>
      </c>
      <c r="B85" s="25"/>
      <c r="C85" s="9">
        <f>SUM(C86)</f>
        <v>-2142</v>
      </c>
      <c r="D85" s="9">
        <f>SUM(D86)</f>
        <v>766</v>
      </c>
      <c r="E85" s="9">
        <f>SUM(E86)</f>
        <v>2908</v>
      </c>
      <c r="F85" s="9">
        <f>ABS(E85/C85*100)</f>
        <v>135.7609710550887</v>
      </c>
    </row>
    <row r="86" spans="1:6" ht="16.5">
      <c r="A86" s="26" t="s">
        <v>81</v>
      </c>
      <c r="B86" s="27"/>
      <c r="C86" s="14">
        <v>-2142</v>
      </c>
      <c r="D86" s="14">
        <v>766</v>
      </c>
      <c r="E86" s="14">
        <f>D86-C86</f>
        <v>2908</v>
      </c>
      <c r="F86" s="14">
        <f>ABS(E86/C86*100)</f>
        <v>135.7609710550887</v>
      </c>
    </row>
    <row r="87" spans="1:6" ht="23.25" customHeight="1">
      <c r="A87" s="28" t="s">
        <v>82</v>
      </c>
      <c r="B87" s="9">
        <v>30467</v>
      </c>
      <c r="C87" s="9">
        <f>C7+C49+C52+C84</f>
        <v>18584</v>
      </c>
      <c r="D87" s="9">
        <f>D7+D49+D52+D84</f>
        <v>94773</v>
      </c>
      <c r="E87" s="9">
        <f>E7+E49+E52+E84</f>
        <v>76189</v>
      </c>
      <c r="F87" s="9">
        <f>ABS(E87/C87*100)</f>
        <v>409.9709427464486</v>
      </c>
    </row>
    <row r="88" spans="3:6" ht="16.5">
      <c r="C88" s="29"/>
      <c r="D88" s="29"/>
      <c r="E88" s="29"/>
      <c r="F88" s="29"/>
    </row>
  </sheetData>
  <mergeCells count="7">
    <mergeCell ref="A2:F2"/>
    <mergeCell ref="A4:A6"/>
    <mergeCell ref="B4:B6"/>
    <mergeCell ref="C4:C5"/>
    <mergeCell ref="D4:D5"/>
    <mergeCell ref="E4:E5"/>
    <mergeCell ref="F4:F5"/>
  </mergeCells>
  <printOptions horizontalCentered="1"/>
  <pageMargins left="0.7480314960629921" right="0.7480314960629921" top="0.5118110236220472" bottom="0.3937007874015748" header="0.5118110236220472" footer="0.31496062992125984"/>
  <pageSetup horizontalDpi="300" verticalDpi="300" orientation="landscape" paperSize="9" r:id="rId2"/>
  <headerFooter alignWithMargins="0">
    <oddFooter>&amp;C&amp;"Times New Roman,標準"&amp;P+17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dcterms:created xsi:type="dcterms:W3CDTF">2004-06-28T08:36:54Z</dcterms:created>
  <dcterms:modified xsi:type="dcterms:W3CDTF">2008-11-13T10:08:03Z</dcterms:modified>
  <cp:category>I14</cp:category>
  <cp:version/>
  <cp:contentType/>
  <cp:contentStatus/>
</cp:coreProperties>
</file>