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7非營" sheetId="1" r:id="rId1"/>
  </sheets>
  <definedNames>
    <definedName name="_xlnm.Print_Titles" localSheetId="0">'表7非營'!$1:$6</definedName>
  </definedNames>
  <calcPr fullCalcOnLoad="1"/>
</workbook>
</file>

<file path=xl/sharedStrings.xml><?xml version="1.0" encoding="utf-8"?>
<sst xmlns="http://schemas.openxmlformats.org/spreadsheetml/2006/main" count="87" uniqueCount="87">
  <si>
    <t>行政院主管</t>
  </si>
  <si>
    <t>財政部主管</t>
  </si>
  <si>
    <t>經濟部主管</t>
  </si>
  <si>
    <t>增減數</t>
  </si>
  <si>
    <t>交通部主管</t>
  </si>
  <si>
    <t>基金數額</t>
  </si>
  <si>
    <t>預算分配數</t>
  </si>
  <si>
    <t>表七</t>
  </si>
  <si>
    <t>單位:百萬元</t>
  </si>
  <si>
    <t>實際數</t>
  </si>
  <si>
    <t>增減％</t>
  </si>
  <si>
    <t xml:space="preserve">主管機關及基金名稱 </t>
  </si>
  <si>
    <t>1.中美經濟社會發展基金</t>
  </si>
  <si>
    <t>2.行政院國家科學技術發展基金</t>
  </si>
  <si>
    <t>3.九二一震災社區重建更新基金</t>
  </si>
  <si>
    <t>4.離島建設基金</t>
  </si>
  <si>
    <t>內政部主管</t>
  </si>
  <si>
    <t>7.營建建設基金</t>
  </si>
  <si>
    <t>8.公共造產基金</t>
  </si>
  <si>
    <t>9.社會福利基金</t>
  </si>
  <si>
    <t>國防部主管</t>
  </si>
  <si>
    <t>10.國軍官兵購置住宅貸款基金</t>
  </si>
  <si>
    <t>11.國軍生產及服務作業基金</t>
  </si>
  <si>
    <t>12.國軍老舊眷村改建基金</t>
  </si>
  <si>
    <t>13.國軍老舊營舍改建基金</t>
  </si>
  <si>
    <t>14.行政院開發基金</t>
  </si>
  <si>
    <t>15.中央政府債務基金</t>
  </si>
  <si>
    <t>16.地方建設基金</t>
  </si>
  <si>
    <t>17.行政院金融重建基金</t>
  </si>
  <si>
    <t>教育部</t>
  </si>
  <si>
    <t>18.國立中正文化中心作業基金</t>
  </si>
  <si>
    <t>19.國立大學校院校務基金(彙總)</t>
  </si>
  <si>
    <t>20.國立臺灣大學附設醫院作業基金</t>
  </si>
  <si>
    <t>21.國立成功大學附設醫院作業基金</t>
  </si>
  <si>
    <t>22.國立臺北護理學院附設醫院作業基金</t>
  </si>
  <si>
    <t>23.學產基金</t>
  </si>
  <si>
    <t>法務部主管</t>
  </si>
  <si>
    <t>24.法務部監所作業基金</t>
  </si>
  <si>
    <t>25.經濟發展基金</t>
  </si>
  <si>
    <t>26.核能發電後端營運基金</t>
  </si>
  <si>
    <t>27.水資源作業基金</t>
  </si>
  <si>
    <t>28.交通建設基金</t>
  </si>
  <si>
    <t>29.國軍退除役官兵安置基金</t>
  </si>
  <si>
    <t>30.榮民醫療作業基金</t>
  </si>
  <si>
    <t>31.科學工業園區管理局作業基金</t>
  </si>
  <si>
    <t>32.農業綜合基金</t>
  </si>
  <si>
    <t>33.農產品受進口損害救助基金</t>
  </si>
  <si>
    <t>34.就業安定基金</t>
  </si>
  <si>
    <t>35.健康照護基金</t>
  </si>
  <si>
    <t>36.醫療藥品基金</t>
  </si>
  <si>
    <t>37.管制藥品管理局製藥工廠作業基金</t>
  </si>
  <si>
    <t>38.空氣污染防治基金</t>
  </si>
  <si>
    <t>39.資源回收管理基金</t>
  </si>
  <si>
    <t>40.土壤及地下水污染整治基金</t>
  </si>
  <si>
    <t>41.文化建設基金</t>
  </si>
  <si>
    <t>42..中華發展基金</t>
  </si>
  <si>
    <t>43.有線廣播電視事業發展基金</t>
  </si>
  <si>
    <t>44.中央公務人員購置住宅貸款基金</t>
  </si>
  <si>
    <t>國立故宮博物院</t>
  </si>
  <si>
    <t>45.故宮文物藝術發展基金</t>
  </si>
  <si>
    <t>46.原住民族綜合發展基金</t>
  </si>
  <si>
    <t>合        計</t>
  </si>
  <si>
    <t>行政院原住民族委員會主管</t>
  </si>
  <si>
    <t>行政院人事行政局主管</t>
  </si>
  <si>
    <t>行政院新聞局主管</t>
  </si>
  <si>
    <t>行政院大陸委員會主管</t>
  </si>
  <si>
    <t>行政院文化建設委員會主管</t>
  </si>
  <si>
    <t>行政院環境保護署主管</t>
  </si>
  <si>
    <t>行政院衛生署主管</t>
  </si>
  <si>
    <t>行政院勞工委員會主管</t>
  </si>
  <si>
    <t>行政院農業委員會主管</t>
  </si>
  <si>
    <t>行政院國軍退除役官兵輔導委員會主管</t>
  </si>
  <si>
    <t>行政院國家科學委員會主管</t>
  </si>
  <si>
    <t>(2)</t>
  </si>
  <si>
    <t>(3)</t>
  </si>
  <si>
    <r>
      <t xml:space="preserve">餘絀數
預算數
</t>
    </r>
    <r>
      <rPr>
        <sz val="12"/>
        <color indexed="8"/>
        <rFont val="Times New Roman"/>
        <family val="1"/>
      </rPr>
      <t>(1)</t>
    </r>
  </si>
  <si>
    <t>預算達成率％</t>
  </si>
  <si>
    <t>(4)=(3)-(2)</t>
  </si>
  <si>
    <t>(3)/(1)</t>
  </si>
  <si>
    <t>(4)/(2)</t>
  </si>
  <si>
    <t>-</t>
  </si>
  <si>
    <r>
      <t>九十一年度非營業基金截至</t>
    </r>
    <r>
      <rPr>
        <sz val="18"/>
        <color indexed="8"/>
        <rFont val="Times New Roman"/>
        <family val="1"/>
      </rPr>
      <t>91</t>
    </r>
    <r>
      <rPr>
        <sz val="18"/>
        <color indexed="8"/>
        <rFont val="標楷體"/>
        <family val="4"/>
      </rPr>
      <t>年</t>
    </r>
    <r>
      <rPr>
        <sz val="18"/>
        <color indexed="8"/>
        <rFont val="Times New Roman"/>
        <family val="1"/>
      </rPr>
      <t>6</t>
    </r>
    <r>
      <rPr>
        <sz val="18"/>
        <color indexed="8"/>
        <rFont val="標楷體"/>
        <family val="4"/>
      </rPr>
      <t>月底實際賸餘與預算比較表</t>
    </r>
  </si>
  <si>
    <t>5.醫療服務業開發基金</t>
  </si>
  <si>
    <r>
      <t xml:space="preserve">    2.</t>
    </r>
    <r>
      <rPr>
        <sz val="12"/>
        <color indexed="8"/>
        <rFont val="細明體"/>
        <family val="3"/>
      </rPr>
      <t>「國立大學校院校務基金（彙總）」係彙計國立大學校院校務基金</t>
    </r>
    <r>
      <rPr>
        <sz val="12"/>
        <color indexed="8"/>
        <rFont val="Times New Roman"/>
        <family val="1"/>
      </rPr>
      <t>52</t>
    </r>
    <r>
      <rPr>
        <sz val="12"/>
        <color indexed="8"/>
        <rFont val="細明體"/>
        <family val="3"/>
      </rPr>
      <t>單位。</t>
    </r>
  </si>
  <si>
    <r>
      <t>截至</t>
    </r>
    <r>
      <rPr>
        <sz val="14"/>
        <color indexed="8"/>
        <rFont val="Times New Roman"/>
        <family val="1"/>
      </rPr>
      <t>91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標楷體"/>
        <family val="4"/>
      </rPr>
      <t>月底餘絀</t>
    </r>
  </si>
  <si>
    <r>
      <t>註：</t>
    </r>
    <r>
      <rPr>
        <sz val="12"/>
        <rFont val="Times New Roman"/>
        <family val="1"/>
      </rPr>
      <t xml:space="preserve">1. </t>
    </r>
    <r>
      <rPr>
        <sz val="12"/>
        <rFont val="新細明體"/>
        <family val="1"/>
      </rPr>
      <t>醫療服務業開發基金截至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月底實際虧絀</t>
    </r>
    <r>
      <rPr>
        <sz val="12"/>
        <rFont val="Times New Roman"/>
        <family val="1"/>
      </rPr>
      <t xml:space="preserve"> 9</t>
    </r>
    <r>
      <rPr>
        <sz val="12"/>
        <rFont val="新細明體"/>
        <family val="1"/>
      </rPr>
      <t>千元。</t>
    </r>
  </si>
  <si>
    <t>6.行政院公營事業民營化基金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</si>
</sst>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24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color indexed="12"/>
      <name val="華康中明體"/>
      <family val="3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新細明體"/>
      <family val="1"/>
    </font>
    <font>
      <sz val="18"/>
      <color indexed="8"/>
      <name val="Times New Roman"/>
      <family val="1"/>
    </font>
    <font>
      <b/>
      <sz val="12"/>
      <name val="新細明體"/>
      <family val="1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176" fontId="12" fillId="0" borderId="0" xfId="15" applyFont="1" applyBorder="1" applyAlignment="1" applyProtection="1" quotePrefix="1">
      <alignment horizontal="left"/>
      <protection/>
    </xf>
    <xf numFmtId="178" fontId="0" fillId="0" borderId="0" xfId="0" applyNumberFormat="1" applyAlignment="1">
      <alignment/>
    </xf>
    <xf numFmtId="182" fontId="6" fillId="0" borderId="0" xfId="15" applyNumberFormat="1" applyFont="1" applyAlignment="1" applyProtection="1" quotePrefix="1">
      <alignment horizontal="right"/>
      <protection/>
    </xf>
    <xf numFmtId="178" fontId="3" fillId="0" borderId="0" xfId="15" applyNumberFormat="1" applyBorder="1">
      <alignment/>
      <protection/>
    </xf>
    <xf numFmtId="190" fontId="0" fillId="0" borderId="0" xfId="0" applyNumberFormat="1" applyAlignment="1">
      <alignment horizontal="right"/>
    </xf>
    <xf numFmtId="190" fontId="3" fillId="0" borderId="0" xfId="15" applyNumberFormat="1" applyBorder="1" applyAlignment="1">
      <alignment horizontal="right"/>
      <protection/>
    </xf>
    <xf numFmtId="190" fontId="8" fillId="0" borderId="1" xfId="0" applyNumberFormat="1" applyFont="1" applyBorder="1" applyAlignment="1" applyProtection="1" quotePrefix="1">
      <alignment horizontal="center"/>
      <protection locked="0"/>
    </xf>
    <xf numFmtId="178" fontId="13" fillId="0" borderId="2" xfId="15" applyNumberFormat="1" applyFont="1" applyBorder="1" applyAlignment="1" applyProtection="1">
      <alignment horizontal="center" vertical="center"/>
      <protection/>
    </xf>
    <xf numFmtId="190" fontId="13" fillId="0" borderId="2" xfId="15" applyNumberFormat="1" applyFont="1" applyBorder="1" applyAlignment="1" applyProtection="1">
      <alignment horizontal="center" vertical="center"/>
      <protection/>
    </xf>
    <xf numFmtId="178" fontId="8" fillId="0" borderId="1" xfId="15" applyNumberFormat="1" applyFont="1" applyBorder="1" applyAlignment="1" quotePrefix="1">
      <alignment horizontal="center" vertical="center"/>
      <protection/>
    </xf>
    <xf numFmtId="190" fontId="8" fillId="0" borderId="1" xfId="15" applyNumberFormat="1" applyFont="1" applyBorder="1" applyAlignment="1" quotePrefix="1">
      <alignment horizontal="center" vertical="center"/>
      <protection/>
    </xf>
    <xf numFmtId="176" fontId="16" fillId="0" borderId="0" xfId="15" applyFont="1" applyFill="1" applyBorder="1" applyAlignment="1" applyProtection="1">
      <alignment horizontal="left" vertical="center" indent="1"/>
      <protection/>
    </xf>
    <xf numFmtId="0" fontId="20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 horizontal="right"/>
    </xf>
    <xf numFmtId="178" fontId="11" fillId="0" borderId="3" xfId="0" applyNumberFormat="1" applyFont="1" applyFill="1" applyBorder="1" applyAlignment="1">
      <alignment horizontal="right" vertical="center" wrapText="1"/>
    </xf>
    <xf numFmtId="178" fontId="11" fillId="0" borderId="4" xfId="0" applyNumberFormat="1" applyFont="1" applyFill="1" applyBorder="1" applyAlignment="1">
      <alignment horizontal="right" vertical="center" wrapText="1"/>
    </xf>
    <xf numFmtId="178" fontId="11" fillId="0" borderId="5" xfId="0" applyNumberFormat="1" applyFont="1" applyBorder="1" applyAlignment="1">
      <alignment horizontal="right" vertical="center" wrapText="1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 wrapText="1"/>
    </xf>
    <xf numFmtId="178" fontId="11" fillId="0" borderId="6" xfId="0" applyNumberFormat="1" applyFont="1" applyFill="1" applyBorder="1" applyAlignment="1">
      <alignment horizontal="right" vertical="center"/>
    </xf>
    <xf numFmtId="178" fontId="11" fillId="0" borderId="7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78" fontId="11" fillId="0" borderId="8" xfId="0" applyNumberFormat="1" applyFont="1" applyBorder="1" applyAlignment="1">
      <alignment horizontal="right" vertical="center" wrapText="1"/>
    </xf>
    <xf numFmtId="178" fontId="4" fillId="0" borderId="9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horizontal="right" vertical="center"/>
    </xf>
    <xf numFmtId="178" fontId="11" fillId="0" borderId="11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20" fillId="0" borderId="0" xfId="0" applyNumberFormat="1" applyFont="1" applyBorder="1" applyAlignment="1">
      <alignment/>
    </xf>
    <xf numFmtId="190" fontId="20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 wrapText="1"/>
    </xf>
    <xf numFmtId="178" fontId="4" fillId="0" borderId="16" xfId="0" applyNumberFormat="1" applyFont="1" applyBorder="1" applyAlignment="1">
      <alignment horizontal="right" vertical="center" wrapText="1"/>
    </xf>
    <xf numFmtId="178" fontId="4" fillId="0" borderId="17" xfId="0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indent="1"/>
    </xf>
    <xf numFmtId="0" fontId="22" fillId="0" borderId="19" xfId="0" applyFont="1" applyBorder="1" applyAlignment="1">
      <alignment horizontal="left" vertical="center"/>
    </xf>
    <xf numFmtId="178" fontId="11" fillId="0" borderId="20" xfId="0" applyNumberFormat="1" applyFont="1" applyFill="1" applyBorder="1" applyAlignment="1">
      <alignment horizontal="right" vertical="center" wrapText="1"/>
    </xf>
    <xf numFmtId="178" fontId="4" fillId="0" borderId="21" xfId="0" applyNumberFormat="1" applyFont="1" applyFill="1" applyBorder="1" applyAlignment="1">
      <alignment horizontal="right" vertical="center" wrapText="1"/>
    </xf>
    <xf numFmtId="178" fontId="11" fillId="0" borderId="21" xfId="0" applyNumberFormat="1" applyFont="1" applyFill="1" applyBorder="1" applyAlignment="1">
      <alignment horizontal="right" vertical="center" wrapText="1"/>
    </xf>
    <xf numFmtId="178" fontId="4" fillId="0" borderId="22" xfId="0" applyNumberFormat="1" applyFont="1" applyFill="1" applyBorder="1" applyAlignment="1">
      <alignment horizontal="right" vertical="center" wrapText="1"/>
    </xf>
    <xf numFmtId="178" fontId="4" fillId="0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indent="1"/>
    </xf>
    <xf numFmtId="178" fontId="4" fillId="0" borderId="2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 indent="1"/>
    </xf>
    <xf numFmtId="178" fontId="4" fillId="0" borderId="27" xfId="0" applyNumberFormat="1" applyFont="1" applyBorder="1" applyAlignment="1">
      <alignment horizontal="right" vertical="center"/>
    </xf>
    <xf numFmtId="178" fontId="4" fillId="0" borderId="28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 wrapText="1"/>
    </xf>
    <xf numFmtId="178" fontId="4" fillId="0" borderId="30" xfId="0" applyNumberFormat="1" applyFont="1" applyFill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 wrapText="1"/>
    </xf>
    <xf numFmtId="176" fontId="8" fillId="0" borderId="0" xfId="15" applyFont="1" applyFill="1" applyBorder="1" applyAlignment="1" applyProtection="1">
      <alignment horizontal="left" vertical="center" indent="1"/>
      <protection/>
    </xf>
    <xf numFmtId="0" fontId="0" fillId="0" borderId="32" xfId="0" applyFont="1" applyBorder="1" applyAlignment="1">
      <alignment horizontal="left" vertical="center" indent="1"/>
    </xf>
    <xf numFmtId="178" fontId="4" fillId="0" borderId="33" xfId="0" applyNumberFormat="1" applyFont="1" applyBorder="1" applyAlignment="1">
      <alignment horizontal="right" vertical="center"/>
    </xf>
    <xf numFmtId="0" fontId="22" fillId="0" borderId="34" xfId="0" applyFont="1" applyFill="1" applyBorder="1" applyAlignment="1">
      <alignment horizontal="center" vertical="center"/>
    </xf>
    <xf numFmtId="178" fontId="11" fillId="0" borderId="35" xfId="0" applyNumberFormat="1" applyFont="1" applyFill="1" applyBorder="1" applyAlignment="1">
      <alignment horizontal="right" vertical="center"/>
    </xf>
    <xf numFmtId="178" fontId="11" fillId="0" borderId="36" xfId="0" applyNumberFormat="1" applyFont="1" applyBorder="1" applyAlignment="1">
      <alignment horizontal="right" vertical="center" wrapText="1"/>
    </xf>
    <xf numFmtId="178" fontId="11" fillId="0" borderId="18" xfId="0" applyNumberFormat="1" applyFont="1" applyFill="1" applyBorder="1" applyAlignment="1">
      <alignment horizontal="right" vertical="center" wrapText="1"/>
    </xf>
    <xf numFmtId="178" fontId="4" fillId="0" borderId="19" xfId="0" applyNumberFormat="1" applyFont="1" applyFill="1" applyBorder="1" applyAlignment="1">
      <alignment horizontal="right" vertical="center"/>
    </xf>
    <xf numFmtId="178" fontId="11" fillId="0" borderId="19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178" fontId="4" fillId="0" borderId="37" xfId="0" applyNumberFormat="1" applyFont="1" applyFill="1" applyBorder="1" applyAlignment="1">
      <alignment horizontal="right" vertical="center" wrapText="1"/>
    </xf>
    <xf numFmtId="178" fontId="10" fillId="0" borderId="37" xfId="0" applyNumberFormat="1" applyFont="1" applyFill="1" applyBorder="1" applyAlignment="1">
      <alignment horizontal="right" vertical="center" wrapText="1"/>
    </xf>
    <xf numFmtId="178" fontId="6" fillId="0" borderId="37" xfId="0" applyNumberFormat="1" applyFont="1" applyFill="1" applyBorder="1" applyAlignment="1">
      <alignment horizontal="right" vertical="center" wrapText="1"/>
    </xf>
    <xf numFmtId="178" fontId="11" fillId="0" borderId="37" xfId="0" applyNumberFormat="1" applyFont="1" applyFill="1" applyBorder="1" applyAlignment="1">
      <alignment horizontal="right" vertical="center" wrapText="1"/>
    </xf>
    <xf numFmtId="178" fontId="4" fillId="0" borderId="38" xfId="0" applyNumberFormat="1" applyFont="1" applyFill="1" applyBorder="1" applyAlignment="1">
      <alignment horizontal="right" vertical="center" wrapText="1"/>
    </xf>
    <xf numFmtId="178" fontId="6" fillId="0" borderId="39" xfId="0" applyNumberFormat="1" applyFont="1" applyFill="1" applyBorder="1" applyAlignment="1">
      <alignment horizontal="right" vertical="center" wrapText="1"/>
    </xf>
    <xf numFmtId="178" fontId="6" fillId="0" borderId="38" xfId="0" applyNumberFormat="1" applyFont="1" applyFill="1" applyBorder="1" applyAlignment="1">
      <alignment horizontal="right" vertical="center" wrapText="1"/>
    </xf>
    <xf numFmtId="178" fontId="4" fillId="0" borderId="39" xfId="0" applyNumberFormat="1" applyFont="1" applyFill="1" applyBorder="1" applyAlignment="1">
      <alignment horizontal="right" vertical="center" wrapText="1"/>
    </xf>
    <xf numFmtId="178" fontId="4" fillId="0" borderId="40" xfId="0" applyNumberFormat="1" applyFont="1" applyFill="1" applyBorder="1" applyAlignment="1">
      <alignment horizontal="right" vertical="center" wrapText="1"/>
    </xf>
    <xf numFmtId="178" fontId="10" fillId="0" borderId="41" xfId="0" applyNumberFormat="1" applyFont="1" applyFill="1" applyBorder="1" applyAlignment="1">
      <alignment horizontal="right" vertical="center" wrapText="1"/>
    </xf>
    <xf numFmtId="178" fontId="11" fillId="0" borderId="41" xfId="0" applyNumberFormat="1" applyFont="1" applyFill="1" applyBorder="1" applyAlignment="1">
      <alignment horizontal="right" vertical="center" wrapText="1"/>
    </xf>
    <xf numFmtId="178" fontId="11" fillId="0" borderId="37" xfId="0" applyNumberFormat="1" applyFont="1" applyFill="1" applyBorder="1" applyAlignment="1">
      <alignment horizontal="right" vertical="center"/>
    </xf>
    <xf numFmtId="178" fontId="11" fillId="0" borderId="42" xfId="0" applyNumberFormat="1" applyFont="1" applyFill="1" applyBorder="1" applyAlignment="1">
      <alignment horizontal="right" vertical="center" wrapText="1"/>
    </xf>
    <xf numFmtId="178" fontId="11" fillId="0" borderId="34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176" fontId="14" fillId="0" borderId="0" xfId="15" applyFont="1" applyBorder="1" applyAlignment="1" applyProtection="1">
      <alignment horizontal="center" wrapText="1"/>
      <protection/>
    </xf>
    <xf numFmtId="176" fontId="14" fillId="0" borderId="0" xfId="15" applyFont="1" applyBorder="1" applyAlignment="1" applyProtection="1">
      <alignment horizontal="center"/>
      <protection/>
    </xf>
    <xf numFmtId="176" fontId="15" fillId="0" borderId="34" xfId="15" applyFont="1" applyBorder="1" applyAlignment="1" applyProtection="1">
      <alignment horizontal="center" vertical="center"/>
      <protection/>
    </xf>
    <xf numFmtId="0" fontId="17" fillId="0" borderId="34" xfId="0" applyFont="1" applyBorder="1" applyAlignment="1">
      <alignment horizontal="center" vertical="center"/>
    </xf>
    <xf numFmtId="176" fontId="13" fillId="0" borderId="34" xfId="15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3" fontId="13" fillId="0" borderId="2" xfId="0" applyNumberFormat="1" applyFont="1" applyBorder="1" applyAlignment="1" applyProtection="1">
      <alignment horizontal="center" wrapText="1"/>
      <protection/>
    </xf>
    <xf numFmtId="0" fontId="0" fillId="0" borderId="4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76" fontId="15" fillId="0" borderId="44" xfId="15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75" zoomScaleNormal="75" workbookViewId="0" topLeftCell="A59">
      <selection activeCell="E78" sqref="E78"/>
    </sheetView>
  </sheetViews>
  <sheetFormatPr defaultColWidth="9.00390625" defaultRowHeight="16.5"/>
  <cols>
    <col min="1" max="1" width="39.75390625" style="0" customWidth="1"/>
    <col min="2" max="2" width="13.25390625" style="0" hidden="1" customWidth="1"/>
    <col min="3" max="3" width="14.75390625" style="0" customWidth="1"/>
    <col min="4" max="5" width="15.50390625" style="3" customWidth="1"/>
    <col min="6" max="6" width="14.50390625" style="3" customWidth="1"/>
    <col min="7" max="7" width="15.50390625" style="6" customWidth="1"/>
    <col min="8" max="8" width="14.75390625" style="3" customWidth="1"/>
  </cols>
  <sheetData>
    <row r="1" ht="15" customHeight="1">
      <c r="A1" s="1" t="s">
        <v>7</v>
      </c>
    </row>
    <row r="2" spans="1:8" ht="22.5" customHeight="1">
      <c r="A2" s="85" t="s">
        <v>81</v>
      </c>
      <c r="B2" s="86"/>
      <c r="C2" s="86"/>
      <c r="D2" s="86"/>
      <c r="E2" s="86"/>
      <c r="F2" s="86"/>
      <c r="G2" s="86"/>
      <c r="H2" s="86"/>
    </row>
    <row r="3" spans="1:8" ht="13.5" customHeight="1">
      <c r="A3" s="2"/>
      <c r="B3" s="2"/>
      <c r="C3" s="2"/>
      <c r="D3" s="5"/>
      <c r="E3" s="5"/>
      <c r="F3" s="5"/>
      <c r="G3" s="7"/>
      <c r="H3" s="4" t="s">
        <v>8</v>
      </c>
    </row>
    <row r="4" spans="1:8" ht="19.5" customHeight="1">
      <c r="A4" s="87" t="s">
        <v>11</v>
      </c>
      <c r="B4" s="89" t="s">
        <v>5</v>
      </c>
      <c r="C4" s="91" t="s">
        <v>75</v>
      </c>
      <c r="D4" s="94" t="s">
        <v>84</v>
      </c>
      <c r="E4" s="95"/>
      <c r="F4" s="95"/>
      <c r="G4" s="95"/>
      <c r="H4" s="96"/>
    </row>
    <row r="5" spans="1:8" ht="19.5" customHeight="1">
      <c r="A5" s="88"/>
      <c r="B5" s="90"/>
      <c r="C5" s="92"/>
      <c r="D5" s="9" t="s">
        <v>6</v>
      </c>
      <c r="E5" s="9" t="s">
        <v>9</v>
      </c>
      <c r="F5" s="9" t="s">
        <v>3</v>
      </c>
      <c r="G5" s="10" t="s">
        <v>10</v>
      </c>
      <c r="H5" s="9" t="s">
        <v>76</v>
      </c>
    </row>
    <row r="6" spans="1:8" ht="19.5" customHeight="1">
      <c r="A6" s="88"/>
      <c r="B6" s="90"/>
      <c r="C6" s="93"/>
      <c r="D6" s="11" t="s">
        <v>73</v>
      </c>
      <c r="E6" s="11" t="s">
        <v>74</v>
      </c>
      <c r="F6" s="11" t="s">
        <v>77</v>
      </c>
      <c r="G6" s="12" t="s">
        <v>79</v>
      </c>
      <c r="H6" s="8" t="s">
        <v>78</v>
      </c>
    </row>
    <row r="7" spans="1:8" ht="18" customHeight="1">
      <c r="A7" s="42" t="s">
        <v>0</v>
      </c>
      <c r="B7" s="25">
        <v>-5250</v>
      </c>
      <c r="C7" s="64">
        <f>SUM(C8:C13)</f>
        <v>-20198</v>
      </c>
      <c r="D7" s="18">
        <f>SUM(D8:D13)</f>
        <v>-19064</v>
      </c>
      <c r="E7" s="28">
        <f>SUM(E8:E13)</f>
        <v>-6129</v>
      </c>
      <c r="F7" s="45">
        <f>+E7-D7</f>
        <v>12935</v>
      </c>
      <c r="G7" s="17">
        <f>F7/D7*100</f>
        <v>-67.85039865715484</v>
      </c>
      <c r="H7" s="19">
        <f>+E7/C7*100</f>
        <v>30.344588573126053</v>
      </c>
    </row>
    <row r="8" spans="1:8" ht="18" customHeight="1">
      <c r="A8" s="43" t="s">
        <v>12</v>
      </c>
      <c r="B8" s="26">
        <v>126</v>
      </c>
      <c r="C8" s="65">
        <v>689</v>
      </c>
      <c r="D8" s="20">
        <v>105</v>
      </c>
      <c r="E8" s="29">
        <v>226</v>
      </c>
      <c r="F8" s="46">
        <f aca="true" t="shared" si="0" ref="F8:F71">+E8-D8</f>
        <v>121</v>
      </c>
      <c r="G8" s="70">
        <f>IF(D8*E8&gt;0,(+F8/ABS(D8)*100),IF(E8&gt;D8,"反短絀為賸餘","反賸餘為短絀"))</f>
        <v>115.23809523809523</v>
      </c>
      <c r="H8" s="21">
        <f aca="true" t="shared" si="1" ref="H8:H71">+E8/C8*100</f>
        <v>32.801161103047896</v>
      </c>
    </row>
    <row r="9" spans="1:8" ht="18" customHeight="1">
      <c r="A9" s="43" t="s">
        <v>13</v>
      </c>
      <c r="B9" s="26">
        <v>-4396</v>
      </c>
      <c r="C9" s="65">
        <v>-19061</v>
      </c>
      <c r="D9" s="20">
        <v>-9829</v>
      </c>
      <c r="E9" s="29">
        <v>-5568</v>
      </c>
      <c r="F9" s="46">
        <f t="shared" si="0"/>
        <v>4261</v>
      </c>
      <c r="G9" s="70">
        <f aca="true" t="shared" si="2" ref="G9:G72">IF(D9*E9&gt;0,(+F9/ABS(D9)*100),IF(E9&gt;D9,"反短絀為賸餘","反賸餘為短絀"))</f>
        <v>43.3513073557839</v>
      </c>
      <c r="H9" s="21">
        <f t="shared" si="1"/>
        <v>29.211478936047424</v>
      </c>
    </row>
    <row r="10" spans="1:8" ht="18" customHeight="1">
      <c r="A10" s="43" t="s">
        <v>14</v>
      </c>
      <c r="B10" s="26">
        <v>-23</v>
      </c>
      <c r="C10" s="65">
        <v>-213</v>
      </c>
      <c r="D10" s="20">
        <v>-68</v>
      </c>
      <c r="E10" s="29">
        <v>1357</v>
      </c>
      <c r="F10" s="46">
        <f t="shared" si="0"/>
        <v>1425</v>
      </c>
      <c r="G10" s="72" t="str">
        <f t="shared" si="2"/>
        <v>反短絀為賸餘</v>
      </c>
      <c r="H10" s="21">
        <f t="shared" si="1"/>
        <v>-637.0892018779343</v>
      </c>
    </row>
    <row r="11" spans="1:8" ht="18" customHeight="1">
      <c r="A11" s="43" t="s">
        <v>15</v>
      </c>
      <c r="B11" s="26">
        <v>-73</v>
      </c>
      <c r="C11" s="65">
        <v>-3067</v>
      </c>
      <c r="D11" s="20">
        <v>-956</v>
      </c>
      <c r="E11" s="29">
        <v>-501</v>
      </c>
      <c r="F11" s="46">
        <f t="shared" si="0"/>
        <v>455</v>
      </c>
      <c r="G11" s="70">
        <f t="shared" si="2"/>
        <v>47.59414225941423</v>
      </c>
      <c r="H11" s="21">
        <f t="shared" si="1"/>
        <v>16.335180958591458</v>
      </c>
    </row>
    <row r="12" spans="1:8" ht="18" customHeight="1">
      <c r="A12" s="43" t="s">
        <v>82</v>
      </c>
      <c r="B12" s="26">
        <v>0</v>
      </c>
      <c r="C12" s="65">
        <v>0</v>
      </c>
      <c r="D12" s="20">
        <v>-4</v>
      </c>
      <c r="E12" s="29">
        <v>0</v>
      </c>
      <c r="F12" s="46">
        <v>4</v>
      </c>
      <c r="G12" s="70">
        <v>-100</v>
      </c>
      <c r="H12" s="21" t="s">
        <v>80</v>
      </c>
    </row>
    <row r="13" spans="1:8" ht="18" customHeight="1">
      <c r="A13" s="43" t="s">
        <v>86</v>
      </c>
      <c r="B13" s="26">
        <v>-884</v>
      </c>
      <c r="C13" s="65">
        <v>1454</v>
      </c>
      <c r="D13" s="20">
        <v>-8312</v>
      </c>
      <c r="E13" s="29">
        <v>-1643</v>
      </c>
      <c r="F13" s="46">
        <f t="shared" si="0"/>
        <v>6669</v>
      </c>
      <c r="G13" s="70">
        <f t="shared" si="2"/>
        <v>80.23339749759384</v>
      </c>
      <c r="H13" s="21">
        <f t="shared" si="1"/>
        <v>-112.99862448418156</v>
      </c>
    </row>
    <row r="14" spans="1:8" ht="18" customHeight="1">
      <c r="A14" s="44" t="s">
        <v>16</v>
      </c>
      <c r="B14" s="27">
        <v>100</v>
      </c>
      <c r="C14" s="66">
        <f>SUM(C15:C17)</f>
        <v>-3110</v>
      </c>
      <c r="D14" s="22">
        <f>SUM(D15:D17)</f>
        <v>-2493</v>
      </c>
      <c r="E14" s="30">
        <f>SUM(E15:E17)</f>
        <v>-1332</v>
      </c>
      <c r="F14" s="47">
        <f t="shared" si="0"/>
        <v>1161</v>
      </c>
      <c r="G14" s="70">
        <f t="shared" si="2"/>
        <v>46.57039711191336</v>
      </c>
      <c r="H14" s="23">
        <f t="shared" si="1"/>
        <v>42.829581993569136</v>
      </c>
    </row>
    <row r="15" spans="1:8" ht="18" customHeight="1">
      <c r="A15" s="43" t="s">
        <v>17</v>
      </c>
      <c r="B15" s="26">
        <v>242</v>
      </c>
      <c r="C15" s="65">
        <v>-3155</v>
      </c>
      <c r="D15" s="20">
        <v>-2516</v>
      </c>
      <c r="E15" s="29">
        <v>-1249</v>
      </c>
      <c r="F15" s="46">
        <f t="shared" si="0"/>
        <v>1267</v>
      </c>
      <c r="G15" s="70">
        <f t="shared" si="2"/>
        <v>50.3577106518283</v>
      </c>
      <c r="H15" s="21">
        <f t="shared" si="1"/>
        <v>39.58795562599049</v>
      </c>
    </row>
    <row r="16" spans="1:8" ht="18" customHeight="1">
      <c r="A16" s="43" t="s">
        <v>18</v>
      </c>
      <c r="B16" s="26">
        <v>4</v>
      </c>
      <c r="C16" s="65">
        <v>33</v>
      </c>
      <c r="D16" s="20">
        <v>29</v>
      </c>
      <c r="E16" s="29">
        <v>48</v>
      </c>
      <c r="F16" s="46">
        <f t="shared" si="0"/>
        <v>19</v>
      </c>
      <c r="G16" s="70">
        <f t="shared" si="2"/>
        <v>65.51724137931035</v>
      </c>
      <c r="H16" s="21">
        <f t="shared" si="1"/>
        <v>145.45454545454547</v>
      </c>
    </row>
    <row r="17" spans="1:8" ht="18" customHeight="1">
      <c r="A17" s="43" t="s">
        <v>19</v>
      </c>
      <c r="B17" s="26">
        <v>-146</v>
      </c>
      <c r="C17" s="65">
        <v>12</v>
      </c>
      <c r="D17" s="20">
        <v>-6</v>
      </c>
      <c r="E17" s="29">
        <v>-131</v>
      </c>
      <c r="F17" s="46">
        <f t="shared" si="0"/>
        <v>-125</v>
      </c>
      <c r="G17" s="70">
        <f t="shared" si="2"/>
        <v>-2083.333333333333</v>
      </c>
      <c r="H17" s="21">
        <f t="shared" si="1"/>
        <v>-1091.6666666666665</v>
      </c>
    </row>
    <row r="18" spans="1:8" ht="18" customHeight="1">
      <c r="A18" s="44" t="s">
        <v>20</v>
      </c>
      <c r="B18" s="27">
        <v>668</v>
      </c>
      <c r="C18" s="66">
        <f>SUM(C19:C22)</f>
        <v>-5334</v>
      </c>
      <c r="D18" s="22">
        <f>SUM(D19:D22)</f>
        <v>830</v>
      </c>
      <c r="E18" s="30">
        <f>SUM(E19:E22)</f>
        <v>2129</v>
      </c>
      <c r="F18" s="47">
        <f t="shared" si="0"/>
        <v>1299</v>
      </c>
      <c r="G18" s="70">
        <f t="shared" si="2"/>
        <v>156.50602409638554</v>
      </c>
      <c r="H18" s="23">
        <f t="shared" si="1"/>
        <v>-39.91376077990251</v>
      </c>
    </row>
    <row r="19" spans="1:8" ht="18" customHeight="1">
      <c r="A19" s="43" t="s">
        <v>21</v>
      </c>
      <c r="B19" s="26">
        <v>276</v>
      </c>
      <c r="C19" s="65">
        <v>1520</v>
      </c>
      <c r="D19" s="20">
        <v>623</v>
      </c>
      <c r="E19" s="29">
        <v>722</v>
      </c>
      <c r="F19" s="46">
        <f t="shared" si="0"/>
        <v>99</v>
      </c>
      <c r="G19" s="70">
        <f t="shared" si="2"/>
        <v>15.890850722311397</v>
      </c>
      <c r="H19" s="21">
        <f t="shared" si="1"/>
        <v>47.5</v>
      </c>
    </row>
    <row r="20" spans="1:8" ht="18" customHeight="1">
      <c r="A20" s="43" t="s">
        <v>22</v>
      </c>
      <c r="B20" s="26">
        <v>309</v>
      </c>
      <c r="C20" s="65">
        <v>1886</v>
      </c>
      <c r="D20" s="20">
        <v>739</v>
      </c>
      <c r="E20" s="29">
        <v>919</v>
      </c>
      <c r="F20" s="46">
        <f t="shared" si="0"/>
        <v>180</v>
      </c>
      <c r="G20" s="70">
        <f t="shared" si="2"/>
        <v>24.357239512855212</v>
      </c>
      <c r="H20" s="21">
        <f t="shared" si="1"/>
        <v>48.72746553552492</v>
      </c>
    </row>
    <row r="21" spans="1:8" ht="18" customHeight="1">
      <c r="A21" s="43" t="s">
        <v>23</v>
      </c>
      <c r="B21" s="26">
        <v>9</v>
      </c>
      <c r="C21" s="65">
        <v>-9308</v>
      </c>
      <c r="D21" s="20">
        <v>-809</v>
      </c>
      <c r="E21" s="29">
        <v>301</v>
      </c>
      <c r="F21" s="46">
        <f t="shared" si="0"/>
        <v>1110</v>
      </c>
      <c r="G21" s="72" t="str">
        <f t="shared" si="2"/>
        <v>反短絀為賸餘</v>
      </c>
      <c r="H21" s="21">
        <f t="shared" si="1"/>
        <v>-3.233777395788569</v>
      </c>
    </row>
    <row r="22" spans="1:8" ht="18" customHeight="1">
      <c r="A22" s="43" t="s">
        <v>24</v>
      </c>
      <c r="B22" s="26">
        <v>74</v>
      </c>
      <c r="C22" s="65">
        <v>568</v>
      </c>
      <c r="D22" s="20">
        <v>277</v>
      </c>
      <c r="E22" s="29">
        <v>187</v>
      </c>
      <c r="F22" s="46">
        <f t="shared" si="0"/>
        <v>-90</v>
      </c>
      <c r="G22" s="70">
        <f t="shared" si="2"/>
        <v>-32.49097472924188</v>
      </c>
      <c r="H22" s="21">
        <f t="shared" si="1"/>
        <v>32.92253521126761</v>
      </c>
    </row>
    <row r="23" spans="1:8" ht="18" customHeight="1">
      <c r="A23" s="44" t="s">
        <v>1</v>
      </c>
      <c r="B23" s="27">
        <v>26713</v>
      </c>
      <c r="C23" s="66">
        <f>SUM(C24:C27)</f>
        <v>20868</v>
      </c>
      <c r="D23" s="22">
        <f>SUM(D24:D27)</f>
        <v>1585</v>
      </c>
      <c r="E23" s="30">
        <f>SUM(E24:E27)</f>
        <v>30178</v>
      </c>
      <c r="F23" s="47">
        <f t="shared" si="0"/>
        <v>28593</v>
      </c>
      <c r="G23" s="70">
        <f t="shared" si="2"/>
        <v>1803.97476340694</v>
      </c>
      <c r="H23" s="23">
        <f t="shared" si="1"/>
        <v>144.61376269886907</v>
      </c>
    </row>
    <row r="24" spans="1:8" ht="18" customHeight="1">
      <c r="A24" s="43" t="s">
        <v>25</v>
      </c>
      <c r="B24" s="26">
        <v>17004</v>
      </c>
      <c r="C24" s="65">
        <v>15901</v>
      </c>
      <c r="D24" s="20">
        <v>15119</v>
      </c>
      <c r="E24" s="29">
        <v>15656</v>
      </c>
      <c r="F24" s="46">
        <f t="shared" si="0"/>
        <v>537</v>
      </c>
      <c r="G24" s="70">
        <f t="shared" si="2"/>
        <v>3.551822210463655</v>
      </c>
      <c r="H24" s="21">
        <f t="shared" si="1"/>
        <v>98.45921640148418</v>
      </c>
    </row>
    <row r="25" spans="1:8" ht="18" customHeight="1">
      <c r="A25" s="43" t="s">
        <v>26</v>
      </c>
      <c r="B25" s="26">
        <v>1384</v>
      </c>
      <c r="C25" s="65">
        <v>9</v>
      </c>
      <c r="D25" s="20">
        <v>6</v>
      </c>
      <c r="E25" s="29">
        <v>102</v>
      </c>
      <c r="F25" s="46">
        <f t="shared" si="0"/>
        <v>96</v>
      </c>
      <c r="G25" s="70">
        <f t="shared" si="2"/>
        <v>1600</v>
      </c>
      <c r="H25" s="21">
        <f t="shared" si="1"/>
        <v>1133.3333333333335</v>
      </c>
    </row>
    <row r="26" spans="1:8" ht="18" customHeight="1">
      <c r="A26" s="43" t="s">
        <v>27</v>
      </c>
      <c r="B26" s="26">
        <v>21</v>
      </c>
      <c r="C26" s="65">
        <v>1248</v>
      </c>
      <c r="D26" s="20">
        <v>559</v>
      </c>
      <c r="E26" s="29">
        <v>458</v>
      </c>
      <c r="F26" s="46">
        <f t="shared" si="0"/>
        <v>-101</v>
      </c>
      <c r="G26" s="70">
        <f t="shared" si="2"/>
        <v>-18.067978533094813</v>
      </c>
      <c r="H26" s="21">
        <f t="shared" si="1"/>
        <v>36.69871794871795</v>
      </c>
    </row>
    <row r="27" spans="1:8" ht="18" customHeight="1">
      <c r="A27" s="43" t="s">
        <v>28</v>
      </c>
      <c r="B27" s="26">
        <v>8304</v>
      </c>
      <c r="C27" s="65">
        <v>3710</v>
      </c>
      <c r="D27" s="20">
        <v>-14099</v>
      </c>
      <c r="E27" s="29">
        <v>13962</v>
      </c>
      <c r="F27" s="46">
        <f t="shared" si="0"/>
        <v>28061</v>
      </c>
      <c r="G27" s="72" t="str">
        <f t="shared" si="2"/>
        <v>反短絀為賸餘</v>
      </c>
      <c r="H27" s="21">
        <f t="shared" si="1"/>
        <v>376.3342318059299</v>
      </c>
    </row>
    <row r="28" spans="1:8" ht="18" customHeight="1">
      <c r="A28" s="44" t="s">
        <v>29</v>
      </c>
      <c r="B28" s="27">
        <v>6729</v>
      </c>
      <c r="C28" s="66">
        <f>SUM(C29:C34)</f>
        <v>510</v>
      </c>
      <c r="D28" s="22">
        <f>SUM(D29:D34)</f>
        <v>711</v>
      </c>
      <c r="E28" s="81">
        <f>SUM(E29:E34)</f>
        <v>4100</v>
      </c>
      <c r="F28" s="73">
        <f t="shared" si="0"/>
        <v>3389</v>
      </c>
      <c r="G28" s="70">
        <f t="shared" si="2"/>
        <v>476.6526019690577</v>
      </c>
      <c r="H28" s="23">
        <f t="shared" si="1"/>
        <v>803.9215686274509</v>
      </c>
    </row>
    <row r="29" spans="1:8" ht="18" customHeight="1">
      <c r="A29" s="43" t="s">
        <v>30</v>
      </c>
      <c r="B29" s="26">
        <v>-55</v>
      </c>
      <c r="C29" s="67">
        <v>-476</v>
      </c>
      <c r="D29" s="31">
        <v>-236</v>
      </c>
      <c r="E29" s="32">
        <v>-154</v>
      </c>
      <c r="F29" s="48">
        <f t="shared" si="0"/>
        <v>82</v>
      </c>
      <c r="G29" s="70">
        <f t="shared" si="2"/>
        <v>34.74576271186441</v>
      </c>
      <c r="H29" s="40">
        <f t="shared" si="1"/>
        <v>32.35294117647059</v>
      </c>
    </row>
    <row r="30" spans="1:8" ht="18" customHeight="1">
      <c r="A30" s="52" t="s">
        <v>31</v>
      </c>
      <c r="B30" s="53">
        <v>6447</v>
      </c>
      <c r="C30" s="68">
        <v>820</v>
      </c>
      <c r="D30" s="54">
        <v>942</v>
      </c>
      <c r="E30" s="56">
        <v>3862</v>
      </c>
      <c r="F30" s="55">
        <f t="shared" si="0"/>
        <v>2920</v>
      </c>
      <c r="G30" s="74">
        <f t="shared" si="2"/>
        <v>309.9787685774947</v>
      </c>
      <c r="H30" s="57">
        <f t="shared" si="1"/>
        <v>470.9756097560976</v>
      </c>
    </row>
    <row r="31" spans="1:8" ht="18" customHeight="1">
      <c r="A31" s="50" t="s">
        <v>32</v>
      </c>
      <c r="B31" s="51">
        <v>196</v>
      </c>
      <c r="C31" s="69">
        <v>80</v>
      </c>
      <c r="D31" s="33">
        <v>-54</v>
      </c>
      <c r="E31" s="34">
        <v>278</v>
      </c>
      <c r="F31" s="49">
        <f t="shared" si="0"/>
        <v>332</v>
      </c>
      <c r="G31" s="75" t="str">
        <f t="shared" si="2"/>
        <v>反短絀為賸餘</v>
      </c>
      <c r="H31" s="41">
        <f t="shared" si="1"/>
        <v>347.5</v>
      </c>
    </row>
    <row r="32" spans="1:8" ht="18" customHeight="1">
      <c r="A32" s="43" t="s">
        <v>33</v>
      </c>
      <c r="B32" s="26">
        <v>33</v>
      </c>
      <c r="C32" s="65">
        <v>35</v>
      </c>
      <c r="D32" s="20">
        <v>18</v>
      </c>
      <c r="E32" s="29">
        <v>47</v>
      </c>
      <c r="F32" s="46">
        <f t="shared" si="0"/>
        <v>29</v>
      </c>
      <c r="G32" s="70">
        <f t="shared" si="2"/>
        <v>161.11111111111111</v>
      </c>
      <c r="H32" s="21">
        <f t="shared" si="1"/>
        <v>134.28571428571428</v>
      </c>
    </row>
    <row r="33" spans="1:8" ht="18" customHeight="1">
      <c r="A33" s="43" t="s">
        <v>34</v>
      </c>
      <c r="B33" s="26">
        <v>16</v>
      </c>
      <c r="C33" s="65">
        <v>-58</v>
      </c>
      <c r="D33" s="20">
        <v>-12</v>
      </c>
      <c r="E33" s="29">
        <v>-12</v>
      </c>
      <c r="F33" s="46">
        <f t="shared" si="0"/>
        <v>0</v>
      </c>
      <c r="G33" s="70">
        <f t="shared" si="2"/>
        <v>0</v>
      </c>
      <c r="H33" s="21">
        <f t="shared" si="1"/>
        <v>20.689655172413794</v>
      </c>
    </row>
    <row r="34" spans="1:8" ht="18" customHeight="1">
      <c r="A34" s="43" t="s">
        <v>35</v>
      </c>
      <c r="B34" s="26">
        <v>92</v>
      </c>
      <c r="C34" s="65">
        <v>109</v>
      </c>
      <c r="D34" s="20">
        <v>53</v>
      </c>
      <c r="E34" s="29">
        <v>79</v>
      </c>
      <c r="F34" s="46">
        <f t="shared" si="0"/>
        <v>26</v>
      </c>
      <c r="G34" s="70">
        <f t="shared" si="2"/>
        <v>49.056603773584904</v>
      </c>
      <c r="H34" s="21">
        <f t="shared" si="1"/>
        <v>72.47706422018348</v>
      </c>
    </row>
    <row r="35" spans="1:8" ht="18" customHeight="1">
      <c r="A35" s="44" t="s">
        <v>36</v>
      </c>
      <c r="B35" s="27">
        <v>47</v>
      </c>
      <c r="C35" s="66">
        <f>C36</f>
        <v>180</v>
      </c>
      <c r="D35" s="22">
        <f>D36</f>
        <v>98</v>
      </c>
      <c r="E35" s="30">
        <f>E36</f>
        <v>98</v>
      </c>
      <c r="F35" s="47">
        <f t="shared" si="0"/>
        <v>0</v>
      </c>
      <c r="G35" s="73">
        <f t="shared" si="2"/>
        <v>0</v>
      </c>
      <c r="H35" s="23">
        <f t="shared" si="1"/>
        <v>54.44444444444444</v>
      </c>
    </row>
    <row r="36" spans="1:8" ht="18" customHeight="1">
      <c r="A36" s="43" t="s">
        <v>37</v>
      </c>
      <c r="B36" s="26">
        <v>47</v>
      </c>
      <c r="C36" s="65">
        <v>180</v>
      </c>
      <c r="D36" s="20">
        <v>98</v>
      </c>
      <c r="E36" s="29">
        <v>98</v>
      </c>
      <c r="F36" s="46">
        <f t="shared" si="0"/>
        <v>0</v>
      </c>
      <c r="G36" s="70">
        <f t="shared" si="2"/>
        <v>0</v>
      </c>
      <c r="H36" s="21">
        <f t="shared" si="1"/>
        <v>54.44444444444444</v>
      </c>
    </row>
    <row r="37" spans="1:8" ht="18" customHeight="1">
      <c r="A37" s="44" t="s">
        <v>2</v>
      </c>
      <c r="B37" s="27">
        <v>9097</v>
      </c>
      <c r="C37" s="66">
        <f>SUM(C38:C40)</f>
        <v>15640</v>
      </c>
      <c r="D37" s="22">
        <f>SUM(D38:D40)</f>
        <v>13075</v>
      </c>
      <c r="E37" s="30">
        <f>SUM(E38:E40)</f>
        <v>15869</v>
      </c>
      <c r="F37" s="47">
        <f t="shared" si="0"/>
        <v>2794</v>
      </c>
      <c r="G37" s="73">
        <f t="shared" si="2"/>
        <v>21.369024856596557</v>
      </c>
      <c r="H37" s="23">
        <f t="shared" si="1"/>
        <v>101.46419437340153</v>
      </c>
    </row>
    <row r="38" spans="1:8" ht="18" customHeight="1">
      <c r="A38" s="43" t="s">
        <v>38</v>
      </c>
      <c r="B38" s="26">
        <v>6053</v>
      </c>
      <c r="C38" s="65">
        <v>805</v>
      </c>
      <c r="D38" s="20">
        <v>5636</v>
      </c>
      <c r="E38" s="29">
        <v>9961</v>
      </c>
      <c r="F38" s="46">
        <f t="shared" si="0"/>
        <v>4325</v>
      </c>
      <c r="G38" s="70">
        <f t="shared" si="2"/>
        <v>76.7388218594748</v>
      </c>
      <c r="H38" s="21">
        <f t="shared" si="1"/>
        <v>1237.391304347826</v>
      </c>
    </row>
    <row r="39" spans="1:8" ht="18" customHeight="1">
      <c r="A39" s="43" t="s">
        <v>39</v>
      </c>
      <c r="B39" s="26">
        <v>2597</v>
      </c>
      <c r="C39" s="65">
        <v>14125</v>
      </c>
      <c r="D39" s="20">
        <v>6911</v>
      </c>
      <c r="E39" s="29">
        <v>5066</v>
      </c>
      <c r="F39" s="46">
        <f t="shared" si="0"/>
        <v>-1845</v>
      </c>
      <c r="G39" s="70">
        <f t="shared" si="2"/>
        <v>-26.696570684416148</v>
      </c>
      <c r="H39" s="21">
        <f t="shared" si="1"/>
        <v>35.865486725663715</v>
      </c>
    </row>
    <row r="40" spans="1:8" ht="18" customHeight="1">
      <c r="A40" s="43" t="s">
        <v>40</v>
      </c>
      <c r="B40" s="26">
        <v>447</v>
      </c>
      <c r="C40" s="65">
        <v>710</v>
      </c>
      <c r="D40" s="20">
        <v>528</v>
      </c>
      <c r="E40" s="29">
        <v>842</v>
      </c>
      <c r="F40" s="46">
        <f t="shared" si="0"/>
        <v>314</v>
      </c>
      <c r="G40" s="70">
        <f t="shared" si="2"/>
        <v>59.46969696969697</v>
      </c>
      <c r="H40" s="21">
        <f t="shared" si="1"/>
        <v>118.59154929577464</v>
      </c>
    </row>
    <row r="41" spans="1:8" ht="18" customHeight="1">
      <c r="A41" s="44" t="s">
        <v>4</v>
      </c>
      <c r="B41" s="27">
        <v>5168</v>
      </c>
      <c r="C41" s="66">
        <f>C42</f>
        <v>19628</v>
      </c>
      <c r="D41" s="22">
        <f>D42</f>
        <v>14033</v>
      </c>
      <c r="E41" s="30">
        <f>E42</f>
        <v>11949</v>
      </c>
      <c r="F41" s="47">
        <f t="shared" si="0"/>
        <v>-2084</v>
      </c>
      <c r="G41" s="73">
        <f t="shared" si="2"/>
        <v>-14.850709042970141</v>
      </c>
      <c r="H41" s="23">
        <f t="shared" si="1"/>
        <v>60.87731811697575</v>
      </c>
    </row>
    <row r="42" spans="1:8" ht="18" customHeight="1">
      <c r="A42" s="43" t="s">
        <v>41</v>
      </c>
      <c r="B42" s="26">
        <v>5168</v>
      </c>
      <c r="C42" s="65">
        <v>19628</v>
      </c>
      <c r="D42" s="20">
        <v>14033</v>
      </c>
      <c r="E42" s="29">
        <v>11949</v>
      </c>
      <c r="F42" s="46">
        <f t="shared" si="0"/>
        <v>-2084</v>
      </c>
      <c r="G42" s="70">
        <f t="shared" si="2"/>
        <v>-14.850709042970141</v>
      </c>
      <c r="H42" s="21">
        <f t="shared" si="1"/>
        <v>60.87731811697575</v>
      </c>
    </row>
    <row r="43" spans="1:8" ht="18" customHeight="1">
      <c r="A43" s="44" t="s">
        <v>71</v>
      </c>
      <c r="B43" s="27">
        <v>384</v>
      </c>
      <c r="C43" s="66">
        <f>SUM(C44:C45)</f>
        <v>953</v>
      </c>
      <c r="D43" s="22">
        <f>SUM(D44:D45)</f>
        <v>383</v>
      </c>
      <c r="E43" s="30">
        <f>SUM(E44:E45)</f>
        <v>303</v>
      </c>
      <c r="F43" s="47">
        <f t="shared" si="0"/>
        <v>-80</v>
      </c>
      <c r="G43" s="73">
        <f t="shared" si="2"/>
        <v>-20.887728459530024</v>
      </c>
      <c r="H43" s="23">
        <f t="shared" si="1"/>
        <v>31.79433368310598</v>
      </c>
    </row>
    <row r="44" spans="1:8" ht="18" customHeight="1">
      <c r="A44" s="43" t="s">
        <v>42</v>
      </c>
      <c r="B44" s="26">
        <v>1</v>
      </c>
      <c r="C44" s="65">
        <v>307</v>
      </c>
      <c r="D44" s="20">
        <v>43</v>
      </c>
      <c r="E44" s="29">
        <v>-86</v>
      </c>
      <c r="F44" s="46">
        <f t="shared" si="0"/>
        <v>-129</v>
      </c>
      <c r="G44" s="72" t="str">
        <f t="shared" si="2"/>
        <v>反賸餘為短絀</v>
      </c>
      <c r="H44" s="21">
        <f t="shared" si="1"/>
        <v>-28.013029315960914</v>
      </c>
    </row>
    <row r="45" spans="1:8" ht="18" customHeight="1">
      <c r="A45" s="43" t="s">
        <v>43</v>
      </c>
      <c r="B45" s="26">
        <v>383</v>
      </c>
      <c r="C45" s="65">
        <v>646</v>
      </c>
      <c r="D45" s="20">
        <v>340</v>
      </c>
      <c r="E45" s="29">
        <v>389</v>
      </c>
      <c r="F45" s="46">
        <f t="shared" si="0"/>
        <v>49</v>
      </c>
      <c r="G45" s="70">
        <f t="shared" si="2"/>
        <v>14.411764705882351</v>
      </c>
      <c r="H45" s="21">
        <f t="shared" si="1"/>
        <v>60.216718266253864</v>
      </c>
    </row>
    <row r="46" spans="1:8" ht="18" customHeight="1">
      <c r="A46" s="44" t="s">
        <v>72</v>
      </c>
      <c r="B46" s="27">
        <v>271</v>
      </c>
      <c r="C46" s="66">
        <f>C47</f>
        <v>2602</v>
      </c>
      <c r="D46" s="22">
        <f>D47</f>
        <v>896</v>
      </c>
      <c r="E46" s="30">
        <f>E47</f>
        <v>747</v>
      </c>
      <c r="F46" s="47">
        <f t="shared" si="0"/>
        <v>-149</v>
      </c>
      <c r="G46" s="73">
        <f t="shared" si="2"/>
        <v>-16.629464285714285</v>
      </c>
      <c r="H46" s="23">
        <f t="shared" si="1"/>
        <v>28.7086856264412</v>
      </c>
    </row>
    <row r="47" spans="1:8" ht="18" customHeight="1">
      <c r="A47" s="43" t="s">
        <v>44</v>
      </c>
      <c r="B47" s="26">
        <v>271</v>
      </c>
      <c r="C47" s="65">
        <v>2602</v>
      </c>
      <c r="D47" s="20">
        <v>896</v>
      </c>
      <c r="E47" s="29">
        <v>747</v>
      </c>
      <c r="F47" s="46">
        <f t="shared" si="0"/>
        <v>-149</v>
      </c>
      <c r="G47" s="70">
        <f t="shared" si="2"/>
        <v>-16.629464285714285</v>
      </c>
      <c r="H47" s="21">
        <f t="shared" si="1"/>
        <v>28.7086856264412</v>
      </c>
    </row>
    <row r="48" spans="1:8" ht="18" customHeight="1">
      <c r="A48" s="44" t="s">
        <v>70</v>
      </c>
      <c r="B48" s="27">
        <v>-6055</v>
      </c>
      <c r="C48" s="66">
        <f>SUM(C49:C50)</f>
        <v>-19395</v>
      </c>
      <c r="D48" s="22">
        <f>SUM(D49:D50)</f>
        <v>-10518</v>
      </c>
      <c r="E48" s="30">
        <f>SUM(E49:E50)</f>
        <v>-5899</v>
      </c>
      <c r="F48" s="47">
        <f t="shared" si="0"/>
        <v>4619</v>
      </c>
      <c r="G48" s="73">
        <f t="shared" si="2"/>
        <v>43.91519300247195</v>
      </c>
      <c r="H48" s="23">
        <f t="shared" si="1"/>
        <v>30.415055426656355</v>
      </c>
    </row>
    <row r="49" spans="1:8" ht="18" customHeight="1">
      <c r="A49" s="43" t="s">
        <v>45</v>
      </c>
      <c r="B49" s="26">
        <v>-6082</v>
      </c>
      <c r="C49" s="65">
        <v>-17262</v>
      </c>
      <c r="D49" s="20">
        <v>-8821</v>
      </c>
      <c r="E49" s="29">
        <v>-5776</v>
      </c>
      <c r="F49" s="46">
        <f t="shared" si="0"/>
        <v>3045</v>
      </c>
      <c r="G49" s="70">
        <f t="shared" si="2"/>
        <v>34.51989570343498</v>
      </c>
      <c r="H49" s="21">
        <f t="shared" si="1"/>
        <v>33.46078090603638</v>
      </c>
    </row>
    <row r="50" spans="1:8" ht="18" customHeight="1">
      <c r="A50" s="43" t="s">
        <v>46</v>
      </c>
      <c r="B50" s="26">
        <v>27</v>
      </c>
      <c r="C50" s="65">
        <v>-2133</v>
      </c>
      <c r="D50" s="20">
        <v>-1697</v>
      </c>
      <c r="E50" s="29">
        <v>-123</v>
      </c>
      <c r="F50" s="46">
        <f t="shared" si="0"/>
        <v>1574</v>
      </c>
      <c r="G50" s="72">
        <f t="shared" si="2"/>
        <v>92.75191514437242</v>
      </c>
      <c r="H50" s="21">
        <f t="shared" si="1"/>
        <v>5.766526019690577</v>
      </c>
    </row>
    <row r="51" spans="1:8" ht="18" customHeight="1">
      <c r="A51" s="44" t="s">
        <v>69</v>
      </c>
      <c r="B51" s="27">
        <v>1020</v>
      </c>
      <c r="C51" s="66">
        <f>C52</f>
        <v>-1048</v>
      </c>
      <c r="D51" s="22">
        <f>D52</f>
        <v>-1849</v>
      </c>
      <c r="E51" s="30">
        <f>E52</f>
        <v>2281</v>
      </c>
      <c r="F51" s="47">
        <f t="shared" si="0"/>
        <v>4130</v>
      </c>
      <c r="G51" s="71" t="str">
        <f t="shared" si="2"/>
        <v>反短絀為賸餘</v>
      </c>
      <c r="H51" s="23">
        <f t="shared" si="1"/>
        <v>-217.65267175572518</v>
      </c>
    </row>
    <row r="52" spans="1:8" ht="18" customHeight="1">
      <c r="A52" s="43" t="s">
        <v>47</v>
      </c>
      <c r="B52" s="26">
        <v>1020</v>
      </c>
      <c r="C52" s="65">
        <v>-1048</v>
      </c>
      <c r="D52" s="20">
        <v>-1849</v>
      </c>
      <c r="E52" s="29">
        <v>2281</v>
      </c>
      <c r="F52" s="46">
        <f t="shared" si="0"/>
        <v>4130</v>
      </c>
      <c r="G52" s="72" t="str">
        <f t="shared" si="2"/>
        <v>反短絀為賸餘</v>
      </c>
      <c r="H52" s="21">
        <f t="shared" si="1"/>
        <v>-217.65267175572518</v>
      </c>
    </row>
    <row r="53" spans="1:8" ht="18" customHeight="1">
      <c r="A53" s="44" t="s">
        <v>68</v>
      </c>
      <c r="B53" s="27">
        <v>332</v>
      </c>
      <c r="C53" s="66">
        <f>SUM(C54:C56)</f>
        <v>1045</v>
      </c>
      <c r="D53" s="22">
        <f>SUM(D54:D56)</f>
        <v>499</v>
      </c>
      <c r="E53" s="30">
        <f>SUM(E54:E56)</f>
        <v>1048</v>
      </c>
      <c r="F53" s="47">
        <f t="shared" si="0"/>
        <v>549</v>
      </c>
      <c r="G53" s="73">
        <f t="shared" si="2"/>
        <v>110.02004008016033</v>
      </c>
      <c r="H53" s="23">
        <f t="shared" si="1"/>
        <v>100.28708133971291</v>
      </c>
    </row>
    <row r="54" spans="1:8" ht="18" customHeight="1">
      <c r="A54" s="52" t="s">
        <v>48</v>
      </c>
      <c r="B54" s="53">
        <v>53</v>
      </c>
      <c r="C54" s="68">
        <v>-292</v>
      </c>
      <c r="D54" s="54">
        <v>-27</v>
      </c>
      <c r="E54" s="56">
        <v>367</v>
      </c>
      <c r="F54" s="55">
        <f t="shared" si="0"/>
        <v>394</v>
      </c>
      <c r="G54" s="76" t="str">
        <f t="shared" si="2"/>
        <v>反短絀為賸餘</v>
      </c>
      <c r="H54" s="57">
        <f t="shared" si="1"/>
        <v>-125.68493150684932</v>
      </c>
    </row>
    <row r="55" spans="1:8" ht="18" customHeight="1">
      <c r="A55" s="50" t="s">
        <v>49</v>
      </c>
      <c r="B55" s="51">
        <v>238</v>
      </c>
      <c r="C55" s="69">
        <v>1218</v>
      </c>
      <c r="D55" s="33">
        <v>466</v>
      </c>
      <c r="E55" s="34">
        <v>606</v>
      </c>
      <c r="F55" s="49">
        <f t="shared" si="0"/>
        <v>140</v>
      </c>
      <c r="G55" s="77">
        <f t="shared" si="2"/>
        <v>30.042918454935624</v>
      </c>
      <c r="H55" s="41">
        <f t="shared" si="1"/>
        <v>49.75369458128079</v>
      </c>
    </row>
    <row r="56" spans="1:8" ht="18" customHeight="1">
      <c r="A56" s="43" t="s">
        <v>50</v>
      </c>
      <c r="B56" s="26">
        <v>41</v>
      </c>
      <c r="C56" s="65">
        <v>119</v>
      </c>
      <c r="D56" s="20">
        <v>60</v>
      </c>
      <c r="E56" s="29">
        <v>75</v>
      </c>
      <c r="F56" s="46">
        <f t="shared" si="0"/>
        <v>15</v>
      </c>
      <c r="G56" s="70">
        <f t="shared" si="2"/>
        <v>25</v>
      </c>
      <c r="H56" s="21">
        <f t="shared" si="1"/>
        <v>63.02521008403361</v>
      </c>
    </row>
    <row r="57" spans="1:8" ht="18" customHeight="1">
      <c r="A57" s="44" t="s">
        <v>67</v>
      </c>
      <c r="B57" s="27">
        <v>466</v>
      </c>
      <c r="C57" s="66">
        <f>SUM(C58:C60)</f>
        <v>74</v>
      </c>
      <c r="D57" s="22">
        <f>SUM(D58:D60)</f>
        <v>405</v>
      </c>
      <c r="E57" s="30">
        <f>SUM(E58:E60)</f>
        <v>690</v>
      </c>
      <c r="F57" s="47">
        <f t="shared" si="0"/>
        <v>285</v>
      </c>
      <c r="G57" s="73">
        <f t="shared" si="2"/>
        <v>70.37037037037037</v>
      </c>
      <c r="H57" s="23">
        <f t="shared" si="1"/>
        <v>932.4324324324325</v>
      </c>
    </row>
    <row r="58" spans="1:8" ht="18" customHeight="1">
      <c r="A58" s="43" t="s">
        <v>51</v>
      </c>
      <c r="B58" s="26">
        <v>259</v>
      </c>
      <c r="C58" s="65">
        <v>-12</v>
      </c>
      <c r="D58" s="20">
        <v>149</v>
      </c>
      <c r="E58" s="29">
        <v>195</v>
      </c>
      <c r="F58" s="46">
        <f t="shared" si="0"/>
        <v>46</v>
      </c>
      <c r="G58" s="70">
        <f t="shared" si="2"/>
        <v>30.87248322147651</v>
      </c>
      <c r="H58" s="21">
        <f t="shared" si="1"/>
        <v>-1625</v>
      </c>
    </row>
    <row r="59" spans="1:8" ht="18" customHeight="1">
      <c r="A59" s="43" t="s">
        <v>52</v>
      </c>
      <c r="B59" s="26">
        <v>196</v>
      </c>
      <c r="C59" s="65">
        <v>9</v>
      </c>
      <c r="D59" s="20">
        <v>137</v>
      </c>
      <c r="E59" s="29">
        <v>380</v>
      </c>
      <c r="F59" s="46">
        <f t="shared" si="0"/>
        <v>243</v>
      </c>
      <c r="G59" s="70">
        <f t="shared" si="2"/>
        <v>177.3722627737226</v>
      </c>
      <c r="H59" s="21">
        <f t="shared" si="1"/>
        <v>4222.222222222222</v>
      </c>
    </row>
    <row r="60" spans="1:8" ht="18" customHeight="1">
      <c r="A60" s="43" t="s">
        <v>53</v>
      </c>
      <c r="B60" s="26">
        <v>11</v>
      </c>
      <c r="C60" s="65">
        <v>77</v>
      </c>
      <c r="D60" s="20">
        <v>119</v>
      </c>
      <c r="E60" s="29">
        <v>115</v>
      </c>
      <c r="F60" s="46">
        <f t="shared" si="0"/>
        <v>-4</v>
      </c>
      <c r="G60" s="70">
        <f t="shared" si="2"/>
        <v>-3.361344537815126</v>
      </c>
      <c r="H60" s="21">
        <f t="shared" si="1"/>
        <v>149.35064935064935</v>
      </c>
    </row>
    <row r="61" spans="1:8" ht="18" customHeight="1">
      <c r="A61" s="44" t="s">
        <v>66</v>
      </c>
      <c r="B61" s="27">
        <v>3</v>
      </c>
      <c r="C61" s="66">
        <f>C62</f>
        <v>2</v>
      </c>
      <c r="D61" s="22">
        <f>D62</f>
        <v>1</v>
      </c>
      <c r="E61" s="30">
        <f>E62</f>
        <v>8</v>
      </c>
      <c r="F61" s="47">
        <f t="shared" si="0"/>
        <v>7</v>
      </c>
      <c r="G61" s="73">
        <f t="shared" si="2"/>
        <v>700</v>
      </c>
      <c r="H61" s="23">
        <f t="shared" si="1"/>
        <v>400</v>
      </c>
    </row>
    <row r="62" spans="1:8" ht="18" customHeight="1">
      <c r="A62" s="43" t="s">
        <v>54</v>
      </c>
      <c r="B62" s="26">
        <v>3</v>
      </c>
      <c r="C62" s="65">
        <v>2</v>
      </c>
      <c r="D62" s="20">
        <v>1</v>
      </c>
      <c r="E62" s="29">
        <v>8</v>
      </c>
      <c r="F62" s="46">
        <f t="shared" si="0"/>
        <v>7</v>
      </c>
      <c r="G62" s="70">
        <f t="shared" si="2"/>
        <v>700</v>
      </c>
      <c r="H62" s="21">
        <f t="shared" si="1"/>
        <v>400</v>
      </c>
    </row>
    <row r="63" spans="1:8" ht="18" customHeight="1">
      <c r="A63" s="44" t="s">
        <v>65</v>
      </c>
      <c r="B63" s="27">
        <v>1</v>
      </c>
      <c r="C63" s="66">
        <f>C64</f>
        <v>-65</v>
      </c>
      <c r="D63" s="22">
        <f>D64</f>
        <v>-21</v>
      </c>
      <c r="E63" s="30">
        <f>E64</f>
        <v>-4</v>
      </c>
      <c r="F63" s="47">
        <f t="shared" si="0"/>
        <v>17</v>
      </c>
      <c r="G63" s="73">
        <f t="shared" si="2"/>
        <v>80.95238095238095</v>
      </c>
      <c r="H63" s="23">
        <f t="shared" si="1"/>
        <v>6.153846153846154</v>
      </c>
    </row>
    <row r="64" spans="1:8" ht="18" customHeight="1">
      <c r="A64" s="43" t="s">
        <v>55</v>
      </c>
      <c r="B64" s="26">
        <v>1</v>
      </c>
      <c r="C64" s="65">
        <v>-65</v>
      </c>
      <c r="D64" s="20">
        <v>-21</v>
      </c>
      <c r="E64" s="29">
        <v>-4</v>
      </c>
      <c r="F64" s="46">
        <f t="shared" si="0"/>
        <v>17</v>
      </c>
      <c r="G64" s="70">
        <f t="shared" si="2"/>
        <v>80.95238095238095</v>
      </c>
      <c r="H64" s="21">
        <f t="shared" si="1"/>
        <v>6.153846153846154</v>
      </c>
    </row>
    <row r="65" spans="1:8" ht="18" customHeight="1">
      <c r="A65" s="44" t="s">
        <v>64</v>
      </c>
      <c r="B65" s="27">
        <v>0</v>
      </c>
      <c r="C65" s="66">
        <f>C66</f>
        <v>42</v>
      </c>
      <c r="D65" s="22">
        <f>D66</f>
        <v>164</v>
      </c>
      <c r="E65" s="30">
        <f>E66</f>
        <v>232</v>
      </c>
      <c r="F65" s="47">
        <f t="shared" si="0"/>
        <v>68</v>
      </c>
      <c r="G65" s="73">
        <f t="shared" si="2"/>
        <v>41.46341463414634</v>
      </c>
      <c r="H65" s="23">
        <f t="shared" si="1"/>
        <v>552.3809523809524</v>
      </c>
    </row>
    <row r="66" spans="1:8" ht="18" customHeight="1">
      <c r="A66" s="43" t="s">
        <v>56</v>
      </c>
      <c r="B66" s="26">
        <v>0</v>
      </c>
      <c r="C66" s="65">
        <v>42</v>
      </c>
      <c r="D66" s="20">
        <v>164</v>
      </c>
      <c r="E66" s="29">
        <v>232</v>
      </c>
      <c r="F66" s="46">
        <f t="shared" si="0"/>
        <v>68</v>
      </c>
      <c r="G66" s="70">
        <f t="shared" si="2"/>
        <v>41.46341463414634</v>
      </c>
      <c r="H66" s="21">
        <f t="shared" si="1"/>
        <v>552.3809523809524</v>
      </c>
    </row>
    <row r="67" spans="1:8" ht="18" customHeight="1">
      <c r="A67" s="44" t="s">
        <v>63</v>
      </c>
      <c r="B67" s="27">
        <v>-355</v>
      </c>
      <c r="C67" s="66">
        <f>C68</f>
        <v>-2810</v>
      </c>
      <c r="D67" s="22">
        <f>D68</f>
        <v>-1405</v>
      </c>
      <c r="E67" s="30">
        <f>E68</f>
        <v>-754</v>
      </c>
      <c r="F67" s="47">
        <f t="shared" si="0"/>
        <v>651</v>
      </c>
      <c r="G67" s="73">
        <f t="shared" si="2"/>
        <v>46.33451957295374</v>
      </c>
      <c r="H67" s="23">
        <f t="shared" si="1"/>
        <v>26.83274021352313</v>
      </c>
    </row>
    <row r="68" spans="1:8" ht="18" customHeight="1">
      <c r="A68" s="43" t="s">
        <v>57</v>
      </c>
      <c r="B68" s="26">
        <v>-355</v>
      </c>
      <c r="C68" s="65">
        <v>-2810</v>
      </c>
      <c r="D68" s="20">
        <v>-1405</v>
      </c>
      <c r="E68" s="29">
        <v>-754</v>
      </c>
      <c r="F68" s="46">
        <f t="shared" si="0"/>
        <v>651</v>
      </c>
      <c r="G68" s="70">
        <f t="shared" si="2"/>
        <v>46.33451957295374</v>
      </c>
      <c r="H68" s="21">
        <f t="shared" si="1"/>
        <v>26.83274021352313</v>
      </c>
    </row>
    <row r="69" spans="1:8" ht="18" customHeight="1">
      <c r="A69" s="44" t="s">
        <v>58</v>
      </c>
      <c r="B69" s="27">
        <v>2</v>
      </c>
      <c r="C69" s="66">
        <f>C70</f>
        <v>27</v>
      </c>
      <c r="D69" s="22">
        <f>D70</f>
        <v>13</v>
      </c>
      <c r="E69" s="30">
        <f>E70</f>
        <v>8</v>
      </c>
      <c r="F69" s="47">
        <f t="shared" si="0"/>
        <v>-5</v>
      </c>
      <c r="G69" s="73">
        <f t="shared" si="2"/>
        <v>-38.46153846153847</v>
      </c>
      <c r="H69" s="23">
        <f t="shared" si="1"/>
        <v>29.629629629629626</v>
      </c>
    </row>
    <row r="70" spans="1:8" ht="18" customHeight="1">
      <c r="A70" s="43" t="s">
        <v>59</v>
      </c>
      <c r="B70" s="26">
        <v>2</v>
      </c>
      <c r="C70" s="65">
        <v>27</v>
      </c>
      <c r="D70" s="20">
        <v>13</v>
      </c>
      <c r="E70" s="29">
        <v>8</v>
      </c>
      <c r="F70" s="46">
        <f t="shared" si="0"/>
        <v>-5</v>
      </c>
      <c r="G70" s="70">
        <f t="shared" si="2"/>
        <v>-38.46153846153847</v>
      </c>
      <c r="H70" s="21">
        <f t="shared" si="1"/>
        <v>29.629629629629626</v>
      </c>
    </row>
    <row r="71" spans="1:8" ht="18" customHeight="1">
      <c r="A71" s="44" t="s">
        <v>62</v>
      </c>
      <c r="B71" s="27">
        <v>16</v>
      </c>
      <c r="C71" s="66">
        <f>C72</f>
        <v>228</v>
      </c>
      <c r="D71" s="22">
        <v>16</v>
      </c>
      <c r="E71" s="30">
        <f>E72</f>
        <v>23</v>
      </c>
      <c r="F71" s="47">
        <f t="shared" si="0"/>
        <v>7</v>
      </c>
      <c r="G71" s="73">
        <f t="shared" si="2"/>
        <v>43.75</v>
      </c>
      <c r="H71" s="23">
        <f t="shared" si="1"/>
        <v>10.087719298245613</v>
      </c>
    </row>
    <row r="72" spans="1:8" ht="19.5" customHeight="1">
      <c r="A72" s="59" t="s">
        <v>60</v>
      </c>
      <c r="B72" s="60">
        <v>15</v>
      </c>
      <c r="C72" s="67">
        <v>228</v>
      </c>
      <c r="D72" s="31">
        <v>231</v>
      </c>
      <c r="E72" s="32">
        <v>23</v>
      </c>
      <c r="F72" s="48">
        <f>+E72-D72</f>
        <v>-208</v>
      </c>
      <c r="G72" s="78">
        <f t="shared" si="2"/>
        <v>-90.04329004329004</v>
      </c>
      <c r="H72" s="40">
        <f>+E72/C72*100</f>
        <v>10.087719298245613</v>
      </c>
    </row>
    <row r="73" spans="1:8" s="24" customFormat="1" ht="22.5" customHeight="1">
      <c r="A73" s="61" t="s">
        <v>61</v>
      </c>
      <c r="B73" s="62">
        <v>39357</v>
      </c>
      <c r="C73" s="83">
        <f>+C28+C23+C18+C14+C7+C35+C37+C41+C43+C46+C48+C51+C53+C57+C61+C63+C65+C67+C69+C71</f>
        <v>9839</v>
      </c>
      <c r="D73" s="82">
        <f>+D28+D23+D18+D14+D7+D35+D37+D41+D43+D46+D48+D51+D53+D57+D61+D63+D65+D67+D69+D71</f>
        <v>-2641</v>
      </c>
      <c r="E73" s="80">
        <f>+E28+E23+E18+E14+E7+E35+E37+E41+E43+E46+E48+E51+E53+E57+E61+E63+E65+E67+E69+E71</f>
        <v>55545</v>
      </c>
      <c r="F73" s="80">
        <f>+E73-D73</f>
        <v>58186</v>
      </c>
      <c r="G73" s="79" t="str">
        <f>IF(D73*E73&gt;0,(+F73/ABS(D73)*100),IF(E73&gt;D73,"反短絀為賸餘","反賸餘為短絀"))</f>
        <v>反短絀為賸餘</v>
      </c>
      <c r="H73" s="63">
        <f>+E73/C73*100</f>
        <v>564.5390791747129</v>
      </c>
    </row>
    <row r="74" spans="1:8" s="24" customFormat="1" ht="11.25" customHeight="1">
      <c r="A74" s="37"/>
      <c r="B74" s="38"/>
      <c r="C74" s="38"/>
      <c r="D74" s="39"/>
      <c r="E74" s="39"/>
      <c r="F74" s="39"/>
      <c r="G74" s="38"/>
      <c r="H74" s="39"/>
    </row>
    <row r="75" spans="1:8" ht="18.75" customHeight="1">
      <c r="A75" s="84" t="s">
        <v>85</v>
      </c>
      <c r="B75" s="84"/>
      <c r="C75" s="84"/>
      <c r="D75" s="84"/>
      <c r="E75" s="84"/>
      <c r="F75" s="84"/>
      <c r="G75" s="84"/>
      <c r="H75" s="84"/>
    </row>
    <row r="76" spans="1:8" ht="18" customHeight="1">
      <c r="A76" s="58" t="s">
        <v>83</v>
      </c>
      <c r="B76" s="14"/>
      <c r="C76" s="14"/>
      <c r="D76" s="35"/>
      <c r="E76" s="35"/>
      <c r="F76" s="35"/>
      <c r="G76" s="36"/>
      <c r="H76" s="35"/>
    </row>
    <row r="77" spans="1:8" ht="24.75" customHeight="1">
      <c r="A77" s="13"/>
      <c r="B77" s="14"/>
      <c r="C77" s="14"/>
      <c r="D77" s="15"/>
      <c r="E77" s="15"/>
      <c r="F77" s="15"/>
      <c r="G77" s="16"/>
      <c r="H77" s="15"/>
    </row>
    <row r="78" spans="1:8" ht="24.75" customHeight="1">
      <c r="A78" s="13"/>
      <c r="B78" s="14"/>
      <c r="C78" s="14"/>
      <c r="D78" s="15"/>
      <c r="E78" s="15"/>
      <c r="F78" s="15"/>
      <c r="G78" s="16"/>
      <c r="H78" s="15"/>
    </row>
    <row r="79" spans="1:8" ht="24.75" customHeight="1">
      <c r="A79" s="13"/>
      <c r="B79" s="14"/>
      <c r="C79" s="14"/>
      <c r="D79" s="15"/>
      <c r="E79" s="15"/>
      <c r="F79" s="15"/>
      <c r="G79" s="16"/>
      <c r="H79" s="15"/>
    </row>
    <row r="80" spans="1:8" ht="24.75" customHeight="1">
      <c r="A80" s="13"/>
      <c r="B80" s="14"/>
      <c r="C80" s="14"/>
      <c r="D80" s="15"/>
      <c r="E80" s="15"/>
      <c r="F80" s="15"/>
      <c r="G80" s="16"/>
      <c r="H80" s="15"/>
    </row>
    <row r="81" spans="1:8" ht="24.75" customHeight="1">
      <c r="A81" s="13"/>
      <c r="B81" s="14"/>
      <c r="C81" s="14"/>
      <c r="D81" s="15"/>
      <c r="E81" s="15"/>
      <c r="F81" s="15"/>
      <c r="G81" s="16"/>
      <c r="H81" s="15"/>
    </row>
    <row r="82" spans="1:8" ht="24.75" customHeight="1">
      <c r="A82" s="13"/>
      <c r="B82" s="14"/>
      <c r="C82" s="14"/>
      <c r="D82" s="15"/>
      <c r="E82" s="15"/>
      <c r="F82" s="15"/>
      <c r="G82" s="16"/>
      <c r="H82" s="15"/>
    </row>
  </sheetData>
  <mergeCells count="6">
    <mergeCell ref="A75:H75"/>
    <mergeCell ref="A2:H2"/>
    <mergeCell ref="A4:A6"/>
    <mergeCell ref="B4:B6"/>
    <mergeCell ref="C4:C6"/>
    <mergeCell ref="D4:H4"/>
  </mergeCells>
  <printOptions horizontalCentered="1"/>
  <pageMargins left="0.53" right="0.49" top="0.55" bottom="0.54" header="0.35433070866141736" footer="0.2362204724409449"/>
  <pageSetup horizontalDpi="600" verticalDpi="600" orientation="landscape" paperSize="9" r:id="rId1"/>
  <headerFooter alignWithMargins="0">
    <oddFooter>&amp;C&amp;"Times New Roman,標準"&amp;P+19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cp:lastPrinted>2002-09-09T00:43:44Z</cp:lastPrinted>
  <dcterms:created xsi:type="dcterms:W3CDTF">2000-02-23T02:18:29Z</dcterms:created>
  <dcterms:modified xsi:type="dcterms:W3CDTF">2008-11-13T10:09:07Z</dcterms:modified>
  <cp:category>I14</cp:category>
  <cp:version/>
  <cp:contentType/>
  <cp:contentStatus/>
</cp:coreProperties>
</file>