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3 歲出" sheetId="1" r:id="rId1"/>
  </sheets>
  <definedNames>
    <definedName name="_xlnm.Print_Titles" localSheetId="0">'表3 歲出'!$1:$6</definedName>
  </definedNames>
  <calcPr fullCalcOnLoad="1"/>
</workbook>
</file>

<file path=xl/sharedStrings.xml><?xml version="1.0" encoding="utf-8"?>
<sst xmlns="http://schemas.openxmlformats.org/spreadsheetml/2006/main" count="74" uniqueCount="70">
  <si>
    <t>單位：百萬元</t>
  </si>
  <si>
    <t>可 支 用 預 算 數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</si>
  <si>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</si>
  <si>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</si>
  <si>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</si>
  <si>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</si>
  <si>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</si>
  <si>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</si>
  <si>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</si>
  <si>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國民大會主管</t>
  </si>
  <si>
    <t>總統府主管</t>
  </si>
  <si>
    <t>行政院主管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</si>
  <si>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</si>
  <si>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</si>
  <si>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</si>
  <si>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</si>
  <si>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</si>
  <si>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</si>
  <si>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</si>
  <si>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國立故宮博物院</t>
  </si>
  <si>
    <t xml:space="preserve">  經濟建設委員會</t>
  </si>
  <si>
    <t xml:space="preserve">  青年輔導委員會</t>
  </si>
  <si>
    <t xml:space="preserve">  研究發展考核委員會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</si>
  <si>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</si>
  <si>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</si>
  <si>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</si>
  <si>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</si>
  <si>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體育委員會</t>
  </si>
  <si>
    <t>立法院主管</t>
  </si>
  <si>
    <t>司法院主管</t>
  </si>
  <si>
    <t>考試院主管</t>
  </si>
  <si>
    <t>監察院主管</t>
  </si>
  <si>
    <t>內政部主管</t>
  </si>
  <si>
    <t>外交部主管</t>
  </si>
  <si>
    <t>財政部主管</t>
  </si>
  <si>
    <t>法務部主管</t>
  </si>
  <si>
    <t>經濟部主管</t>
  </si>
  <si>
    <t>交通部主管</t>
  </si>
  <si>
    <t>蒙藏委員會主管</t>
  </si>
  <si>
    <t>僑務委員會主管</t>
  </si>
  <si>
    <t>退輔會主管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</si>
  <si>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</si>
  <si>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</si>
  <si>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</si>
  <si>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</si>
  <si>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</si>
  <si>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</si>
  <si>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合          計</t>
  </si>
  <si>
    <t>海岸巡防署主管</t>
  </si>
  <si>
    <t>省市地方政府</t>
  </si>
  <si>
    <t>表三</t>
  </si>
  <si>
    <t>機關名稱</t>
  </si>
  <si>
    <t>國防部主管</t>
  </si>
  <si>
    <t>教育部主管</t>
  </si>
  <si>
    <t>第二預備金</t>
  </si>
  <si>
    <t>占預算%</t>
  </si>
  <si>
    <t>調整軍公教人員待遇準備</t>
  </si>
  <si>
    <r>
      <t>九十年度中央政府各機關預算截至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</si>
  <si>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 xml:space="preserve"> 90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累計執行數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含保留數</t>
    </r>
    <r>
      <rPr>
        <sz val="14"/>
        <rFont val="Times New Roman"/>
        <family val="1"/>
      </rPr>
      <t>)</t>
    </r>
  </si>
  <si>
    <t xml:space="preserve">  中央選舉委員會</t>
  </si>
  <si>
    <t xml:space="preserve">  文化建設委員會</t>
  </si>
  <si>
    <t xml:space="preserve">  客家委員會</t>
  </si>
  <si>
    <t xml:space="preserve">  原住民族委員會</t>
  </si>
  <si>
    <t>臺灣省政府及所屬</t>
  </si>
  <si>
    <t>臺灣諮議會</t>
  </si>
  <si>
    <t>補助臺灣省各縣市政府</t>
  </si>
  <si>
    <t>福建省政府</t>
  </si>
  <si>
    <t>補助高雄市政府</t>
  </si>
  <si>
    <t>註：1.表列補助台灣省各縣市政府執行數930.36億元，包含補助台北縣120.61億元、宜蘭縣33.04億元、桃園縣42.22億元、新竹縣22.97億元、苗栗縣
          28.81億元、台中縣73.75億元、彰化縣64.30億元、南投縣43.37億元、雲林縣34.42億元、嘉義縣40.00億元、台南縣57.64億元、高雄縣70.68億元
           、屏東縣65.8億元、台東縣30.61億元、花蓮縣36.66億元、澎湖縣19.43億元、基隆市38.55億元、新竹市18.03億元、 台中市31.21億元、嘉義市
          17.61億元及台南市29.71億元，尚未分配10.94億元。</t>
  </si>
  <si>
    <t xml:space="preserve">       2.第二預備金原列90億元，表列動支數為89.80億元，其中總統府主管動支0.59億元、行政院主管14.19億元、司法院主管7.75億元、考試院主管
          1.96億元、內政部主管1.47億元、外交部主管0.01億元、財政部主管1.60億元、法務部主管3.29億元、經濟部主管11.05億元、交通部主管34.35
         億元、原能會主管0.62億元、農委會主管11.76 億元、勞委會主管0.84億元、環保署主管0.11億元及臺灣省諮議會0.21億元；另按實際動支情況
         ，將資本門25.63億元調整為經常門。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</si>
</sst>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細圓體"/>
      <family val="3"/>
    </font>
    <font>
      <sz val="18"/>
      <name val="標楷體"/>
      <family val="4"/>
    </font>
    <font>
      <sz val="9"/>
      <name val="細明體"/>
      <family val="3"/>
    </font>
    <font>
      <sz val="18"/>
      <name val="Times New Roman"/>
      <family val="1"/>
    </font>
    <font>
      <sz val="10"/>
      <name val="華康中楷體"/>
      <family val="3"/>
    </font>
    <font>
      <sz val="15"/>
      <name val="華康楷書體W6"/>
      <family val="3"/>
    </font>
    <font>
      <sz val="14"/>
      <name val="華康楷書體W6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華康楷書體W6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90" fontId="0" fillId="0" borderId="0" xfId="0" applyNumberFormat="1" applyAlignment="1">
      <alignment/>
    </xf>
    <xf numFmtId="177" fontId="3" fillId="0" borderId="1" xfId="15" applyNumberFormat="1" applyFont="1" applyBorder="1" applyAlignment="1" applyProtection="1">
      <alignment vertical="center"/>
      <protection locked="0"/>
    </xf>
    <xf numFmtId="177" fontId="3" fillId="0" borderId="2" xfId="15" applyNumberFormat="1" applyFont="1" applyBorder="1" applyAlignment="1" applyProtection="1">
      <alignment vertical="center"/>
      <protection locked="0"/>
    </xf>
    <xf numFmtId="177" fontId="3" fillId="0" borderId="3" xfId="15" applyNumberFormat="1" applyFont="1" applyBorder="1" applyAlignment="1" applyProtection="1">
      <alignment vertical="center"/>
      <protection/>
    </xf>
    <xf numFmtId="37" fontId="11" fillId="0" borderId="0" xfId="15" applyFont="1" applyAlignment="1" applyProtection="1">
      <alignment horizontal="centerContinuous" vertical="center"/>
      <protection locked="0"/>
    </xf>
    <xf numFmtId="37" fontId="12" fillId="0" borderId="0" xfId="15" applyFont="1" applyAlignment="1" applyProtection="1">
      <alignment horizontal="centerContinuous" vertical="center"/>
      <protection locked="0"/>
    </xf>
    <xf numFmtId="37" fontId="12" fillId="0" borderId="0" xfId="15" applyFont="1" applyAlignment="1" applyProtection="1">
      <alignment horizontal="centerContinuous" vertical="center"/>
      <protection/>
    </xf>
    <xf numFmtId="37" fontId="4" fillId="0" borderId="4" xfId="15" applyFont="1" applyBorder="1" applyAlignment="1" applyProtection="1">
      <alignment horizontal="centerContinuous" vertical="center"/>
      <protection locked="0"/>
    </xf>
    <xf numFmtId="37" fontId="4" fillId="0" borderId="4" xfId="15" applyFont="1" applyBorder="1" applyAlignment="1" applyProtection="1">
      <alignment horizontal="centerContinuous" vertical="center"/>
      <protection/>
    </xf>
    <xf numFmtId="37" fontId="4" fillId="0" borderId="0" xfId="15" applyFont="1" applyAlignment="1" applyProtection="1" quotePrefix="1">
      <alignment horizontal="right" vertical="center"/>
      <protection locked="0"/>
    </xf>
    <xf numFmtId="37" fontId="4" fillId="0" borderId="4" xfId="15" applyFont="1" applyBorder="1" applyAlignment="1" applyProtection="1">
      <alignment horizontal="center" vertical="center"/>
      <protection locked="0"/>
    </xf>
    <xf numFmtId="37" fontId="4" fillId="0" borderId="4" xfId="15" applyFont="1" applyBorder="1" applyAlignment="1" applyProtection="1">
      <alignment horizontal="center" vertical="center"/>
      <protection/>
    </xf>
    <xf numFmtId="178" fontId="3" fillId="0" borderId="1" xfId="15" applyNumberFormat="1" applyFont="1" applyBorder="1" applyAlignment="1" applyProtection="1">
      <alignment vertical="center"/>
      <protection locked="0"/>
    </xf>
    <xf numFmtId="177" fontId="3" fillId="0" borderId="5" xfId="15" applyNumberFormat="1" applyFont="1" applyBorder="1" applyAlignment="1" applyProtection="1">
      <alignment vertical="center"/>
      <protection locked="0"/>
    </xf>
    <xf numFmtId="178" fontId="3" fillId="0" borderId="6" xfId="15" applyNumberFormat="1" applyFont="1" applyBorder="1" applyAlignment="1" applyProtection="1">
      <alignment vertical="center"/>
      <protection locked="0"/>
    </xf>
    <xf numFmtId="178" fontId="3" fillId="0" borderId="7" xfId="15" applyNumberFormat="1" applyFont="1" applyBorder="1" applyAlignment="1" applyProtection="1">
      <alignment vertical="center"/>
      <protection locked="0"/>
    </xf>
    <xf numFmtId="178" fontId="3" fillId="0" borderId="8" xfId="15" applyNumberFormat="1" applyFont="1" applyBorder="1" applyAlignment="1" applyProtection="1">
      <alignment vertical="center"/>
      <protection locked="0"/>
    </xf>
    <xf numFmtId="178" fontId="3" fillId="0" borderId="9" xfId="15" applyNumberFormat="1" applyFont="1" applyBorder="1" applyAlignment="1" applyProtection="1">
      <alignment vertical="center"/>
      <protection locked="0"/>
    </xf>
    <xf numFmtId="178" fontId="3" fillId="0" borderId="10" xfId="15" applyNumberFormat="1" applyFont="1" applyBorder="1" applyAlignment="1" applyProtection="1">
      <alignment vertical="center"/>
      <protection locked="0"/>
    </xf>
    <xf numFmtId="37" fontId="6" fillId="0" borderId="11" xfId="15" applyFont="1" applyBorder="1" applyAlignment="1" applyProtection="1">
      <alignment horizontal="left" vertical="center"/>
      <protection locked="0"/>
    </xf>
    <xf numFmtId="37" fontId="6" fillId="0" borderId="12" xfId="15" applyFont="1" applyBorder="1" applyAlignment="1" applyProtection="1">
      <alignment horizontal="left" vertical="center"/>
      <protection locked="0"/>
    </xf>
    <xf numFmtId="37" fontId="15" fillId="0" borderId="13" xfId="15" applyFont="1" applyBorder="1" applyAlignment="1" applyProtection="1" quotePrefix="1">
      <alignment horizontal="center" vertical="center"/>
      <protection locked="0"/>
    </xf>
    <xf numFmtId="178" fontId="3" fillId="0" borderId="14" xfId="15" applyNumberFormat="1" applyFont="1" applyBorder="1" applyAlignment="1" applyProtection="1">
      <alignment vertical="center"/>
      <protection locked="0"/>
    </xf>
    <xf numFmtId="178" fontId="3" fillId="0" borderId="15" xfId="15" applyNumberFormat="1" applyFont="1" applyBorder="1" applyAlignment="1" applyProtection="1">
      <alignment vertical="center"/>
      <protection locked="0"/>
    </xf>
    <xf numFmtId="177" fontId="3" fillId="0" borderId="5" xfId="15" applyNumberFormat="1" applyFont="1" applyBorder="1" applyAlignment="1" applyProtection="1">
      <alignment vertical="center"/>
      <protection/>
    </xf>
    <xf numFmtId="178" fontId="3" fillId="0" borderId="16" xfId="15" applyNumberFormat="1" applyFont="1" applyBorder="1" applyAlignment="1" applyProtection="1">
      <alignment vertical="center"/>
      <protection locked="0"/>
    </xf>
    <xf numFmtId="178" fontId="3" fillId="0" borderId="14" xfId="15" applyNumberFormat="1" applyFont="1" applyBorder="1" applyAlignment="1" applyProtection="1">
      <alignment horizontal="right" vertical="center"/>
      <protection locked="0"/>
    </xf>
    <xf numFmtId="178" fontId="3" fillId="0" borderId="8" xfId="15" applyNumberFormat="1" applyFont="1" applyBorder="1" applyAlignment="1" applyProtection="1">
      <alignment horizontal="right" vertical="center"/>
      <protection locked="0"/>
    </xf>
    <xf numFmtId="178" fontId="3" fillId="0" borderId="17" xfId="15" applyNumberFormat="1" applyFont="1" applyBorder="1" applyAlignment="1" applyProtection="1">
      <alignment vertical="center"/>
      <protection locked="0"/>
    </xf>
    <xf numFmtId="177" fontId="3" fillId="0" borderId="18" xfId="15" applyNumberFormat="1" applyFont="1" applyBorder="1" applyAlignment="1" applyProtection="1">
      <alignment vertical="center"/>
      <protection locked="0"/>
    </xf>
    <xf numFmtId="177" fontId="3" fillId="0" borderId="7" xfId="15" applyNumberFormat="1" applyFont="1" applyBorder="1" applyAlignment="1" applyProtection="1">
      <alignment vertical="center"/>
      <protection locked="0"/>
    </xf>
    <xf numFmtId="178" fontId="3" fillId="0" borderId="19" xfId="15" applyNumberFormat="1" applyFont="1" applyBorder="1" applyAlignment="1" applyProtection="1">
      <alignment vertical="center"/>
      <protection locked="0"/>
    </xf>
    <xf numFmtId="178" fontId="3" fillId="0" borderId="20" xfId="15" applyNumberFormat="1" applyFont="1" applyBorder="1" applyAlignment="1" applyProtection="1">
      <alignment vertical="center"/>
      <protection locked="0"/>
    </xf>
    <xf numFmtId="178" fontId="3" fillId="0" borderId="21" xfId="15" applyNumberFormat="1" applyFont="1" applyBorder="1" applyAlignment="1" applyProtection="1">
      <alignment vertical="center"/>
      <protection locked="0"/>
    </xf>
    <xf numFmtId="177" fontId="3" fillId="0" borderId="6" xfId="15" applyNumberFormat="1" applyFont="1" applyBorder="1" applyAlignment="1" applyProtection="1">
      <alignment vertical="center"/>
      <protection locked="0"/>
    </xf>
    <xf numFmtId="37" fontId="0" fillId="0" borderId="12" xfId="15" applyFont="1" applyBorder="1" applyAlignment="1" applyProtection="1" quotePrefix="1">
      <alignment horizontal="left" vertical="center" indent="1"/>
      <protection locked="0"/>
    </xf>
    <xf numFmtId="178" fontId="3" fillId="0" borderId="22" xfId="15" applyNumberFormat="1" applyFont="1" applyBorder="1" applyAlignment="1" applyProtection="1">
      <alignment vertical="center"/>
      <protection locked="0"/>
    </xf>
    <xf numFmtId="37" fontId="16" fillId="0" borderId="0" xfId="15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</cellXfs>
  <cellStyles count="10">
    <cellStyle name="Normal" xfId="0"/>
    <cellStyle name="一般_86年度11月份執行明細表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workbookViewId="0" topLeftCell="A50">
      <selection activeCell="C52" sqref="C52"/>
    </sheetView>
  </sheetViews>
  <sheetFormatPr defaultColWidth="9.00390625" defaultRowHeight="16.5"/>
  <cols>
    <col min="1" max="1" width="33.875" style="0" customWidth="1"/>
    <col min="2" max="8" width="10.625" style="0" customWidth="1"/>
    <col min="9" max="10" width="10.625" style="2" customWidth="1"/>
  </cols>
  <sheetData>
    <row r="1" ht="19.5">
      <c r="A1" s="1" t="s">
        <v>50</v>
      </c>
    </row>
    <row r="2" spans="1:10" ht="25.5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0.25">
      <c r="A3" s="6"/>
      <c r="B3" s="7"/>
      <c r="C3" s="7"/>
      <c r="D3" s="8"/>
      <c r="E3" s="7"/>
      <c r="F3" s="7"/>
      <c r="G3" s="7"/>
      <c r="H3" s="7"/>
      <c r="I3" s="8"/>
      <c r="J3" s="11" t="s">
        <v>0</v>
      </c>
    </row>
    <row r="4" spans="1:10" ht="23.25" customHeight="1">
      <c r="A4" s="42" t="s">
        <v>51</v>
      </c>
      <c r="B4" s="42" t="s">
        <v>1</v>
      </c>
      <c r="C4" s="44"/>
      <c r="D4" s="44"/>
      <c r="E4" s="42" t="s">
        <v>58</v>
      </c>
      <c r="F4" s="44"/>
      <c r="G4" s="44"/>
      <c r="H4" s="44"/>
      <c r="I4" s="44"/>
      <c r="J4" s="44"/>
    </row>
    <row r="5" spans="1:10" ht="23.25" customHeight="1">
      <c r="A5" s="42"/>
      <c r="B5" s="42" t="s">
        <v>2</v>
      </c>
      <c r="C5" s="42" t="s">
        <v>3</v>
      </c>
      <c r="D5" s="42" t="s">
        <v>4</v>
      </c>
      <c r="E5" s="9" t="s">
        <v>5</v>
      </c>
      <c r="F5" s="9"/>
      <c r="G5" s="9" t="s">
        <v>6</v>
      </c>
      <c r="H5" s="9"/>
      <c r="I5" s="10" t="s">
        <v>7</v>
      </c>
      <c r="J5" s="10"/>
    </row>
    <row r="6" spans="1:10" ht="22.5" customHeight="1">
      <c r="A6" s="43"/>
      <c r="B6" s="45"/>
      <c r="C6" s="45"/>
      <c r="D6" s="45"/>
      <c r="E6" s="12" t="s">
        <v>8</v>
      </c>
      <c r="F6" s="13" t="s">
        <v>55</v>
      </c>
      <c r="G6" s="12" t="s">
        <v>8</v>
      </c>
      <c r="H6" s="13" t="s">
        <v>55</v>
      </c>
      <c r="I6" s="12" t="s">
        <v>8</v>
      </c>
      <c r="J6" s="13" t="s">
        <v>55</v>
      </c>
    </row>
    <row r="7" spans="1:10" ht="18" customHeight="1">
      <c r="A7" s="21" t="s">
        <v>9</v>
      </c>
      <c r="B7" s="14">
        <v>142</v>
      </c>
      <c r="C7" s="4"/>
      <c r="D7" s="5">
        <f aca="true" t="shared" si="0" ref="D7:D59">B7+C7</f>
        <v>142</v>
      </c>
      <c r="E7" s="15">
        <v>129</v>
      </c>
      <c r="F7" s="24">
        <f aca="true" t="shared" si="1" ref="F7:F46">IF(OR(E7=0,B7=0),"  ",E7/B7*100)</f>
        <v>90.84507042253522</v>
      </c>
      <c r="G7" s="3"/>
      <c r="H7" s="29"/>
      <c r="I7" s="26">
        <f aca="true" t="shared" si="2" ref="I7:I46">IF(G7+E7=0,"  ",G7+E7)</f>
        <v>129</v>
      </c>
      <c r="J7" s="18">
        <f aca="true" t="shared" si="3" ref="J7:J46">IF(OR(I7=0,D7=0),"  ",I7/D7*100)</f>
        <v>90.84507042253522</v>
      </c>
    </row>
    <row r="8" spans="1:10" ht="18" customHeight="1">
      <c r="A8" s="22" t="s">
        <v>10</v>
      </c>
      <c r="B8" s="17">
        <v>5307</v>
      </c>
      <c r="C8" s="16">
        <v>1240</v>
      </c>
      <c r="D8" s="18">
        <f t="shared" si="0"/>
        <v>6547</v>
      </c>
      <c r="E8" s="27">
        <v>5202</v>
      </c>
      <c r="F8" s="24">
        <f t="shared" si="1"/>
        <v>98.02148106274731</v>
      </c>
      <c r="G8" s="17">
        <v>1232</v>
      </c>
      <c r="H8" s="18">
        <f aca="true" t="shared" si="4" ref="H8:H41">IF(OR(G8=0,C8=0),"  -",G8/C8*100)</f>
        <v>99.35483870967742</v>
      </c>
      <c r="I8" s="27">
        <f t="shared" si="2"/>
        <v>6434</v>
      </c>
      <c r="J8" s="18">
        <f t="shared" si="3"/>
        <v>98.27401863448908</v>
      </c>
    </row>
    <row r="9" spans="1:10" ht="18" customHeight="1">
      <c r="A9" s="22" t="s">
        <v>11</v>
      </c>
      <c r="B9" s="17">
        <f>SUM(B10:B29)</f>
        <v>27293</v>
      </c>
      <c r="C9" s="16">
        <f>SUM(C10:C29)</f>
        <v>11491</v>
      </c>
      <c r="D9" s="18">
        <f t="shared" si="0"/>
        <v>38784</v>
      </c>
      <c r="E9" s="27">
        <f>SUM(E10:E29)</f>
        <v>24673</v>
      </c>
      <c r="F9" s="24">
        <f t="shared" si="1"/>
        <v>90.40046898472136</v>
      </c>
      <c r="G9" s="17">
        <f>SUM(G10:G29)</f>
        <v>11363</v>
      </c>
      <c r="H9" s="18">
        <f t="shared" si="4"/>
        <v>98.88608476198765</v>
      </c>
      <c r="I9" s="27">
        <f t="shared" si="2"/>
        <v>36036</v>
      </c>
      <c r="J9" s="18">
        <f t="shared" si="3"/>
        <v>92.91460396039604</v>
      </c>
    </row>
    <row r="10" spans="1:10" ht="18" customHeight="1">
      <c r="A10" s="37" t="s">
        <v>12</v>
      </c>
      <c r="B10" s="17">
        <v>665</v>
      </c>
      <c r="C10" s="16">
        <v>51</v>
      </c>
      <c r="D10" s="18">
        <f t="shared" si="0"/>
        <v>716</v>
      </c>
      <c r="E10" s="27">
        <v>635</v>
      </c>
      <c r="F10" s="24">
        <f t="shared" si="1"/>
        <v>95.48872180451127</v>
      </c>
      <c r="G10" s="17">
        <v>51</v>
      </c>
      <c r="H10" s="18">
        <f t="shared" si="4"/>
        <v>100</v>
      </c>
      <c r="I10" s="27">
        <f t="shared" si="2"/>
        <v>686</v>
      </c>
      <c r="J10" s="18">
        <f t="shared" si="3"/>
        <v>95.81005586592178</v>
      </c>
    </row>
    <row r="11" spans="1:10" ht="18" customHeight="1">
      <c r="A11" s="37" t="s">
        <v>13</v>
      </c>
      <c r="B11" s="17">
        <v>1979</v>
      </c>
      <c r="C11" s="16">
        <v>27</v>
      </c>
      <c r="D11" s="18">
        <f t="shared" si="0"/>
        <v>2006</v>
      </c>
      <c r="E11" s="27">
        <v>1802</v>
      </c>
      <c r="F11" s="24">
        <f t="shared" si="1"/>
        <v>91.05608893380496</v>
      </c>
      <c r="G11" s="17">
        <v>25</v>
      </c>
      <c r="H11" s="18">
        <f t="shared" si="4"/>
        <v>92.5925925925926</v>
      </c>
      <c r="I11" s="27">
        <f t="shared" si="2"/>
        <v>1827</v>
      </c>
      <c r="J11" s="18">
        <f t="shared" si="3"/>
        <v>91.07676969092722</v>
      </c>
    </row>
    <row r="12" spans="1:10" ht="18" customHeight="1">
      <c r="A12" s="37" t="s">
        <v>14</v>
      </c>
      <c r="B12" s="17">
        <v>190</v>
      </c>
      <c r="C12" s="16">
        <v>41</v>
      </c>
      <c r="D12" s="18">
        <f t="shared" si="0"/>
        <v>231</v>
      </c>
      <c r="E12" s="27">
        <v>185</v>
      </c>
      <c r="F12" s="24">
        <f t="shared" si="1"/>
        <v>97.36842105263158</v>
      </c>
      <c r="G12" s="17">
        <v>41</v>
      </c>
      <c r="H12" s="18">
        <f t="shared" si="4"/>
        <v>100</v>
      </c>
      <c r="I12" s="27">
        <f t="shared" si="2"/>
        <v>226</v>
      </c>
      <c r="J12" s="18">
        <f t="shared" si="3"/>
        <v>97.83549783549783</v>
      </c>
    </row>
    <row r="13" spans="1:10" ht="18" customHeight="1">
      <c r="A13" s="37" t="s">
        <v>15</v>
      </c>
      <c r="B13" s="17">
        <v>4459</v>
      </c>
      <c r="C13" s="16">
        <v>4886</v>
      </c>
      <c r="D13" s="18">
        <f t="shared" si="0"/>
        <v>9345</v>
      </c>
      <c r="E13" s="27">
        <v>4139</v>
      </c>
      <c r="F13" s="24">
        <f t="shared" si="1"/>
        <v>92.82350302758466</v>
      </c>
      <c r="G13" s="17">
        <v>4885</v>
      </c>
      <c r="H13" s="18">
        <f t="shared" si="4"/>
        <v>99.97953336062218</v>
      </c>
      <c r="I13" s="27">
        <f t="shared" si="2"/>
        <v>9024</v>
      </c>
      <c r="J13" s="18">
        <f t="shared" si="3"/>
        <v>96.56500802568219</v>
      </c>
    </row>
    <row r="14" spans="1:10" ht="18" customHeight="1">
      <c r="A14" s="37" t="s">
        <v>16</v>
      </c>
      <c r="B14" s="17">
        <v>4261</v>
      </c>
      <c r="C14" s="16">
        <v>58</v>
      </c>
      <c r="D14" s="18">
        <f t="shared" si="0"/>
        <v>4319</v>
      </c>
      <c r="E14" s="27">
        <v>3479</v>
      </c>
      <c r="F14" s="24">
        <f t="shared" si="1"/>
        <v>81.64750058671673</v>
      </c>
      <c r="G14" s="17">
        <v>57</v>
      </c>
      <c r="H14" s="18">
        <f t="shared" si="4"/>
        <v>98.27586206896551</v>
      </c>
      <c r="I14" s="27">
        <f t="shared" si="2"/>
        <v>3536</v>
      </c>
      <c r="J14" s="18">
        <f t="shared" si="3"/>
        <v>81.87080342671915</v>
      </c>
    </row>
    <row r="15" spans="1:10" ht="18" customHeight="1">
      <c r="A15" s="37" t="s">
        <v>17</v>
      </c>
      <c r="B15" s="17">
        <v>203</v>
      </c>
      <c r="C15" s="16">
        <v>16</v>
      </c>
      <c r="D15" s="18">
        <f t="shared" si="0"/>
        <v>219</v>
      </c>
      <c r="E15" s="27">
        <v>121</v>
      </c>
      <c r="F15" s="24">
        <f t="shared" si="1"/>
        <v>59.60591133004927</v>
      </c>
      <c r="G15" s="17">
        <v>16</v>
      </c>
      <c r="H15" s="18">
        <f t="shared" si="4"/>
        <v>100</v>
      </c>
      <c r="I15" s="27">
        <f t="shared" si="2"/>
        <v>137</v>
      </c>
      <c r="J15" s="18">
        <f t="shared" si="3"/>
        <v>62.55707762557078</v>
      </c>
    </row>
    <row r="16" spans="1:10" ht="18" customHeight="1">
      <c r="A16" s="37" t="s">
        <v>18</v>
      </c>
      <c r="B16" s="17">
        <v>1802</v>
      </c>
      <c r="C16" s="16">
        <v>358</v>
      </c>
      <c r="D16" s="18">
        <f t="shared" si="0"/>
        <v>2160</v>
      </c>
      <c r="E16" s="27">
        <v>1800</v>
      </c>
      <c r="F16" s="24">
        <f t="shared" si="1"/>
        <v>99.88901220865705</v>
      </c>
      <c r="G16" s="17">
        <v>358</v>
      </c>
      <c r="H16" s="18">
        <f t="shared" si="4"/>
        <v>100</v>
      </c>
      <c r="I16" s="27">
        <f t="shared" si="2"/>
        <v>2158</v>
      </c>
      <c r="J16" s="18">
        <f t="shared" si="3"/>
        <v>99.9074074074074</v>
      </c>
    </row>
    <row r="17" spans="1:10" ht="18" customHeight="1">
      <c r="A17" s="37" t="s">
        <v>19</v>
      </c>
      <c r="B17" s="17">
        <v>528</v>
      </c>
      <c r="C17" s="16">
        <v>110</v>
      </c>
      <c r="D17" s="18">
        <f t="shared" si="0"/>
        <v>638</v>
      </c>
      <c r="E17" s="27">
        <v>482</v>
      </c>
      <c r="F17" s="24">
        <f t="shared" si="1"/>
        <v>91.28787878787878</v>
      </c>
      <c r="G17" s="17">
        <v>105</v>
      </c>
      <c r="H17" s="18">
        <f t="shared" si="4"/>
        <v>95.45454545454545</v>
      </c>
      <c r="I17" s="27">
        <f t="shared" si="2"/>
        <v>587</v>
      </c>
      <c r="J17" s="18">
        <f t="shared" si="3"/>
        <v>92.00626959247649</v>
      </c>
    </row>
    <row r="18" spans="1:10" ht="18" customHeight="1">
      <c r="A18" s="37" t="s">
        <v>20</v>
      </c>
      <c r="B18" s="17">
        <v>542</v>
      </c>
      <c r="C18" s="16">
        <v>4</v>
      </c>
      <c r="D18" s="18">
        <f t="shared" si="0"/>
        <v>546</v>
      </c>
      <c r="E18" s="27">
        <v>523</v>
      </c>
      <c r="F18" s="24">
        <f t="shared" si="1"/>
        <v>96.49446494464945</v>
      </c>
      <c r="G18" s="17">
        <v>4</v>
      </c>
      <c r="H18" s="18">
        <f t="shared" si="4"/>
        <v>100</v>
      </c>
      <c r="I18" s="27">
        <f t="shared" si="2"/>
        <v>527</v>
      </c>
      <c r="J18" s="18">
        <f t="shared" si="3"/>
        <v>96.52014652014653</v>
      </c>
    </row>
    <row r="19" spans="1:10" ht="18" customHeight="1">
      <c r="A19" s="37" t="s">
        <v>59</v>
      </c>
      <c r="B19" s="17">
        <v>2108</v>
      </c>
      <c r="C19" s="16">
        <v>177</v>
      </c>
      <c r="D19" s="18">
        <f t="shared" si="0"/>
        <v>2285</v>
      </c>
      <c r="E19" s="27">
        <v>1888</v>
      </c>
      <c r="F19" s="24">
        <f t="shared" si="1"/>
        <v>89.56356736242884</v>
      </c>
      <c r="G19" s="17">
        <v>174</v>
      </c>
      <c r="H19" s="18">
        <f t="shared" si="4"/>
        <v>98.30508474576271</v>
      </c>
      <c r="I19" s="27">
        <f t="shared" si="2"/>
        <v>2062</v>
      </c>
      <c r="J19" s="18">
        <f t="shared" si="3"/>
        <v>90.24070021881838</v>
      </c>
    </row>
    <row r="20" spans="1:10" ht="18" customHeight="1">
      <c r="A20" s="37" t="s">
        <v>60</v>
      </c>
      <c r="B20" s="17">
        <v>3293</v>
      </c>
      <c r="C20" s="16">
        <v>2722</v>
      </c>
      <c r="D20" s="18">
        <f t="shared" si="0"/>
        <v>6015</v>
      </c>
      <c r="E20" s="27">
        <v>2864</v>
      </c>
      <c r="F20" s="24">
        <f t="shared" si="1"/>
        <v>86.97236562405102</v>
      </c>
      <c r="G20" s="17">
        <v>2660</v>
      </c>
      <c r="H20" s="18">
        <f t="shared" si="4"/>
        <v>97.72226304188098</v>
      </c>
      <c r="I20" s="27">
        <f t="shared" si="2"/>
        <v>5524</v>
      </c>
      <c r="J20" s="18">
        <f t="shared" si="3"/>
        <v>91.83707398171238</v>
      </c>
    </row>
    <row r="21" spans="1:10" ht="18" customHeight="1">
      <c r="A21" s="37" t="s">
        <v>21</v>
      </c>
      <c r="B21" s="17">
        <v>602</v>
      </c>
      <c r="C21" s="16">
        <v>10</v>
      </c>
      <c r="D21" s="18">
        <f t="shared" si="0"/>
        <v>612</v>
      </c>
      <c r="E21" s="27">
        <v>534</v>
      </c>
      <c r="F21" s="24">
        <f t="shared" si="1"/>
        <v>88.70431893687709</v>
      </c>
      <c r="G21" s="17">
        <v>9</v>
      </c>
      <c r="H21" s="18">
        <f t="shared" si="4"/>
        <v>90</v>
      </c>
      <c r="I21" s="27">
        <f t="shared" si="2"/>
        <v>543</v>
      </c>
      <c r="J21" s="18">
        <f t="shared" si="3"/>
        <v>88.72549019607843</v>
      </c>
    </row>
    <row r="22" spans="1:10" ht="18" customHeight="1">
      <c r="A22" s="37" t="s">
        <v>22</v>
      </c>
      <c r="B22" s="17">
        <v>882</v>
      </c>
      <c r="C22" s="16">
        <v>68</v>
      </c>
      <c r="D22" s="18">
        <f t="shared" si="0"/>
        <v>950</v>
      </c>
      <c r="E22" s="27">
        <v>794</v>
      </c>
      <c r="F22" s="24">
        <f t="shared" si="1"/>
        <v>90.02267573696146</v>
      </c>
      <c r="G22" s="17">
        <v>68</v>
      </c>
      <c r="H22" s="18">
        <f t="shared" si="4"/>
        <v>100</v>
      </c>
      <c r="I22" s="27">
        <f t="shared" si="2"/>
        <v>862</v>
      </c>
      <c r="J22" s="18">
        <f t="shared" si="3"/>
        <v>90.73684210526316</v>
      </c>
    </row>
    <row r="23" spans="1:10" ht="18" customHeight="1">
      <c r="A23" s="37" t="s">
        <v>23</v>
      </c>
      <c r="B23" s="17">
        <v>655</v>
      </c>
      <c r="C23" s="16">
        <v>64</v>
      </c>
      <c r="D23" s="18">
        <f t="shared" si="0"/>
        <v>719</v>
      </c>
      <c r="E23" s="27">
        <v>622</v>
      </c>
      <c r="F23" s="24">
        <f t="shared" si="1"/>
        <v>94.9618320610687</v>
      </c>
      <c r="G23" s="17">
        <v>64</v>
      </c>
      <c r="H23" s="18">
        <f t="shared" si="4"/>
        <v>100</v>
      </c>
      <c r="I23" s="27">
        <f t="shared" si="2"/>
        <v>686</v>
      </c>
      <c r="J23" s="18">
        <f t="shared" si="3"/>
        <v>95.41029207232266</v>
      </c>
    </row>
    <row r="24" spans="1:10" ht="18" customHeight="1">
      <c r="A24" s="37" t="s">
        <v>24</v>
      </c>
      <c r="B24" s="17">
        <v>366</v>
      </c>
      <c r="C24" s="16">
        <v>7</v>
      </c>
      <c r="D24" s="18">
        <f t="shared" si="0"/>
        <v>373</v>
      </c>
      <c r="E24" s="27">
        <v>334</v>
      </c>
      <c r="F24" s="24">
        <f t="shared" si="1"/>
        <v>91.2568306010929</v>
      </c>
      <c r="G24" s="17">
        <v>7</v>
      </c>
      <c r="H24" s="18">
        <f t="shared" si="4"/>
        <v>100</v>
      </c>
      <c r="I24" s="27">
        <f t="shared" si="2"/>
        <v>341</v>
      </c>
      <c r="J24" s="18">
        <f t="shared" si="3"/>
        <v>91.42091152815014</v>
      </c>
    </row>
    <row r="25" spans="1:10" ht="18" customHeight="1">
      <c r="A25" s="37" t="s">
        <v>25</v>
      </c>
      <c r="B25" s="17">
        <v>57</v>
      </c>
      <c r="C25" s="16">
        <v>2</v>
      </c>
      <c r="D25" s="18">
        <f t="shared" si="0"/>
        <v>59</v>
      </c>
      <c r="E25" s="27">
        <v>52</v>
      </c>
      <c r="F25" s="24">
        <f t="shared" si="1"/>
        <v>91.22807017543859</v>
      </c>
      <c r="G25" s="17">
        <v>1</v>
      </c>
      <c r="H25" s="18">
        <f t="shared" si="4"/>
        <v>50</v>
      </c>
      <c r="I25" s="27">
        <f t="shared" si="2"/>
        <v>53</v>
      </c>
      <c r="J25" s="18">
        <f t="shared" si="3"/>
        <v>89.83050847457628</v>
      </c>
    </row>
    <row r="26" spans="1:10" ht="18" customHeight="1">
      <c r="A26" s="37" t="s">
        <v>26</v>
      </c>
      <c r="B26" s="17">
        <v>478</v>
      </c>
      <c r="C26" s="16">
        <v>18</v>
      </c>
      <c r="D26" s="18">
        <f t="shared" si="0"/>
        <v>496</v>
      </c>
      <c r="E26" s="27">
        <v>445</v>
      </c>
      <c r="F26" s="24">
        <f t="shared" si="1"/>
        <v>93.09623430962343</v>
      </c>
      <c r="G26" s="17">
        <v>18</v>
      </c>
      <c r="H26" s="18">
        <f t="shared" si="4"/>
        <v>100</v>
      </c>
      <c r="I26" s="27">
        <f t="shared" si="2"/>
        <v>463</v>
      </c>
      <c r="J26" s="18">
        <f t="shared" si="3"/>
        <v>93.34677419354838</v>
      </c>
    </row>
    <row r="27" spans="1:10" ht="18" customHeight="1">
      <c r="A27" s="37" t="s">
        <v>62</v>
      </c>
      <c r="B27" s="17">
        <v>2499</v>
      </c>
      <c r="C27" s="16">
        <v>1936</v>
      </c>
      <c r="D27" s="18">
        <f t="shared" si="0"/>
        <v>4435</v>
      </c>
      <c r="E27" s="27">
        <v>2388</v>
      </c>
      <c r="F27" s="24">
        <f t="shared" si="1"/>
        <v>95.55822328931572</v>
      </c>
      <c r="G27" s="17">
        <v>1897</v>
      </c>
      <c r="H27" s="18">
        <f t="shared" si="4"/>
        <v>97.98553719008265</v>
      </c>
      <c r="I27" s="27">
        <f t="shared" si="2"/>
        <v>4285</v>
      </c>
      <c r="J27" s="18">
        <f t="shared" si="3"/>
        <v>96.61781285231116</v>
      </c>
    </row>
    <row r="28" spans="1:10" ht="18" customHeight="1">
      <c r="A28" s="37" t="s">
        <v>27</v>
      </c>
      <c r="B28" s="17">
        <v>1651</v>
      </c>
      <c r="C28" s="16">
        <v>911</v>
      </c>
      <c r="D28" s="18">
        <f>B28+C28</f>
        <v>2562</v>
      </c>
      <c r="E28" s="27">
        <v>1522</v>
      </c>
      <c r="F28" s="24">
        <f t="shared" si="1"/>
        <v>92.18655360387645</v>
      </c>
      <c r="G28" s="17">
        <v>899</v>
      </c>
      <c r="H28" s="18">
        <f>IF(OR(G28=0,C28=0),"  -",G28/C28*100)</f>
        <v>98.6827661909989</v>
      </c>
      <c r="I28" s="27">
        <f>IF(G28+E28=0,"  ",G28+E28)</f>
        <v>2421</v>
      </c>
      <c r="J28" s="18">
        <f>IF(OR(I28=0,D28=0),"  ",I28/D28*100)</f>
        <v>94.49648711943794</v>
      </c>
    </row>
    <row r="29" spans="1:10" ht="18" customHeight="1">
      <c r="A29" s="37" t="s">
        <v>61</v>
      </c>
      <c r="B29" s="17">
        <v>73</v>
      </c>
      <c r="C29" s="16">
        <v>25</v>
      </c>
      <c r="D29" s="18">
        <f t="shared" si="0"/>
        <v>98</v>
      </c>
      <c r="E29" s="27">
        <v>64</v>
      </c>
      <c r="F29" s="24">
        <f t="shared" si="1"/>
        <v>87.67123287671232</v>
      </c>
      <c r="G29" s="17">
        <v>24</v>
      </c>
      <c r="H29" s="18">
        <f t="shared" si="4"/>
        <v>96</v>
      </c>
      <c r="I29" s="27">
        <f t="shared" si="2"/>
        <v>88</v>
      </c>
      <c r="J29" s="18">
        <f t="shared" si="3"/>
        <v>89.79591836734694</v>
      </c>
    </row>
    <row r="30" spans="1:10" ht="18" customHeight="1">
      <c r="A30" s="22" t="s">
        <v>28</v>
      </c>
      <c r="B30" s="17">
        <v>3585</v>
      </c>
      <c r="C30" s="16">
        <v>657</v>
      </c>
      <c r="D30" s="18">
        <f t="shared" si="0"/>
        <v>4242</v>
      </c>
      <c r="E30" s="27">
        <v>3326</v>
      </c>
      <c r="F30" s="24">
        <f t="shared" si="1"/>
        <v>92.77545327754532</v>
      </c>
      <c r="G30" s="17">
        <v>637</v>
      </c>
      <c r="H30" s="18">
        <f t="shared" si="4"/>
        <v>96.9558599695586</v>
      </c>
      <c r="I30" s="27">
        <f t="shared" si="2"/>
        <v>3963</v>
      </c>
      <c r="J30" s="18">
        <f t="shared" si="3"/>
        <v>93.42291371994342</v>
      </c>
    </row>
    <row r="31" spans="1:10" ht="18" customHeight="1">
      <c r="A31" s="22" t="s">
        <v>29</v>
      </c>
      <c r="B31" s="17">
        <v>14268</v>
      </c>
      <c r="C31" s="16">
        <v>1904</v>
      </c>
      <c r="D31" s="18">
        <f t="shared" si="0"/>
        <v>16172</v>
      </c>
      <c r="E31" s="27">
        <v>12280</v>
      </c>
      <c r="F31" s="24">
        <f t="shared" si="1"/>
        <v>86.06672273619289</v>
      </c>
      <c r="G31" s="17">
        <v>1783</v>
      </c>
      <c r="H31" s="18">
        <f t="shared" si="4"/>
        <v>93.64495798319328</v>
      </c>
      <c r="I31" s="27">
        <f t="shared" si="2"/>
        <v>14063</v>
      </c>
      <c r="J31" s="18">
        <f t="shared" si="3"/>
        <v>86.95894138016325</v>
      </c>
    </row>
    <row r="32" spans="1:10" ht="18" customHeight="1">
      <c r="A32" s="22" t="s">
        <v>30</v>
      </c>
      <c r="B32" s="17">
        <v>21219</v>
      </c>
      <c r="C32" s="16">
        <v>141</v>
      </c>
      <c r="D32" s="18">
        <f t="shared" si="0"/>
        <v>21360</v>
      </c>
      <c r="E32" s="27">
        <v>17160</v>
      </c>
      <c r="F32" s="24">
        <f t="shared" si="1"/>
        <v>80.87091757387248</v>
      </c>
      <c r="G32" s="17">
        <v>130</v>
      </c>
      <c r="H32" s="18">
        <f t="shared" si="4"/>
        <v>92.19858156028369</v>
      </c>
      <c r="I32" s="27">
        <f t="shared" si="2"/>
        <v>17290</v>
      </c>
      <c r="J32" s="18">
        <f t="shared" si="3"/>
        <v>80.94569288389512</v>
      </c>
    </row>
    <row r="33" spans="1:10" ht="18" customHeight="1">
      <c r="A33" s="22" t="s">
        <v>31</v>
      </c>
      <c r="B33" s="17">
        <v>1698</v>
      </c>
      <c r="C33" s="16">
        <v>160</v>
      </c>
      <c r="D33" s="18">
        <f t="shared" si="0"/>
        <v>1858</v>
      </c>
      <c r="E33" s="27">
        <v>1682</v>
      </c>
      <c r="F33" s="24">
        <f t="shared" si="1"/>
        <v>99.05771495877504</v>
      </c>
      <c r="G33" s="17">
        <v>140</v>
      </c>
      <c r="H33" s="18">
        <f t="shared" si="4"/>
        <v>87.5</v>
      </c>
      <c r="I33" s="27">
        <f t="shared" si="2"/>
        <v>1822</v>
      </c>
      <c r="J33" s="18">
        <f t="shared" si="3"/>
        <v>98.06243272335846</v>
      </c>
    </row>
    <row r="34" spans="1:10" ht="18" customHeight="1">
      <c r="A34" s="22" t="s">
        <v>32</v>
      </c>
      <c r="B34" s="17">
        <v>90245</v>
      </c>
      <c r="C34" s="16">
        <v>27078</v>
      </c>
      <c r="D34" s="18">
        <f t="shared" si="0"/>
        <v>117323</v>
      </c>
      <c r="E34" s="27">
        <v>83614</v>
      </c>
      <c r="F34" s="24">
        <f t="shared" si="1"/>
        <v>92.6522244999723</v>
      </c>
      <c r="G34" s="17">
        <v>25586</v>
      </c>
      <c r="H34" s="18">
        <f t="shared" si="4"/>
        <v>94.48999187532314</v>
      </c>
      <c r="I34" s="27">
        <f t="shared" si="2"/>
        <v>109200</v>
      </c>
      <c r="J34" s="18">
        <f t="shared" si="3"/>
        <v>93.0763788856405</v>
      </c>
    </row>
    <row r="35" spans="1:10" ht="18" customHeight="1">
      <c r="A35" s="22" t="s">
        <v>33</v>
      </c>
      <c r="B35" s="17">
        <v>27733</v>
      </c>
      <c r="C35" s="16">
        <v>240</v>
      </c>
      <c r="D35" s="18">
        <f t="shared" si="0"/>
        <v>27973</v>
      </c>
      <c r="E35" s="27">
        <v>26527</v>
      </c>
      <c r="F35" s="24">
        <f t="shared" si="1"/>
        <v>95.65139004074568</v>
      </c>
      <c r="G35" s="17">
        <v>236</v>
      </c>
      <c r="H35" s="18">
        <f t="shared" si="4"/>
        <v>98.33333333333333</v>
      </c>
      <c r="I35" s="27">
        <f t="shared" si="2"/>
        <v>26763</v>
      </c>
      <c r="J35" s="18">
        <f t="shared" si="3"/>
        <v>95.67440031458906</v>
      </c>
    </row>
    <row r="36" spans="1:10" ht="18" customHeight="1">
      <c r="A36" s="22" t="s">
        <v>52</v>
      </c>
      <c r="B36" s="17">
        <v>259829</v>
      </c>
      <c r="C36" s="16">
        <v>9924</v>
      </c>
      <c r="D36" s="18">
        <f t="shared" si="0"/>
        <v>269753</v>
      </c>
      <c r="E36" s="27">
        <v>256612</v>
      </c>
      <c r="F36" s="24">
        <f t="shared" si="1"/>
        <v>98.7618780043798</v>
      </c>
      <c r="G36" s="17">
        <v>9553</v>
      </c>
      <c r="H36" s="18">
        <f t="shared" si="4"/>
        <v>96.26158806932689</v>
      </c>
      <c r="I36" s="27">
        <f t="shared" si="2"/>
        <v>266165</v>
      </c>
      <c r="J36" s="18">
        <f t="shared" si="3"/>
        <v>98.66989431072129</v>
      </c>
    </row>
    <row r="37" spans="1:10" ht="18" customHeight="1">
      <c r="A37" s="22" t="s">
        <v>34</v>
      </c>
      <c r="B37" s="17">
        <v>227228</v>
      </c>
      <c r="C37" s="16">
        <v>7475</v>
      </c>
      <c r="D37" s="18">
        <f t="shared" si="0"/>
        <v>234703</v>
      </c>
      <c r="E37" s="27">
        <v>217349</v>
      </c>
      <c r="F37" s="24">
        <f t="shared" si="1"/>
        <v>95.6523843892478</v>
      </c>
      <c r="G37" s="17">
        <v>7399</v>
      </c>
      <c r="H37" s="18">
        <f t="shared" si="4"/>
        <v>98.98327759197323</v>
      </c>
      <c r="I37" s="27">
        <f t="shared" si="2"/>
        <v>224748</v>
      </c>
      <c r="J37" s="18">
        <f t="shared" si="3"/>
        <v>95.75846921428358</v>
      </c>
    </row>
    <row r="38" spans="1:10" ht="18" customHeight="1">
      <c r="A38" s="22" t="s">
        <v>53</v>
      </c>
      <c r="B38" s="17">
        <v>115453</v>
      </c>
      <c r="C38" s="16">
        <v>35499</v>
      </c>
      <c r="D38" s="18">
        <f t="shared" si="0"/>
        <v>150952</v>
      </c>
      <c r="E38" s="27">
        <v>107769</v>
      </c>
      <c r="F38" s="24">
        <f t="shared" si="1"/>
        <v>93.34447783946715</v>
      </c>
      <c r="G38" s="17">
        <v>35095</v>
      </c>
      <c r="H38" s="18">
        <f t="shared" si="4"/>
        <v>98.86193977295135</v>
      </c>
      <c r="I38" s="27">
        <f t="shared" si="2"/>
        <v>142864</v>
      </c>
      <c r="J38" s="18">
        <f t="shared" si="3"/>
        <v>94.64200540569188</v>
      </c>
    </row>
    <row r="39" spans="1:10" ht="18" customHeight="1">
      <c r="A39" s="22" t="s">
        <v>35</v>
      </c>
      <c r="B39" s="17">
        <v>20717</v>
      </c>
      <c r="C39" s="16">
        <v>2161</v>
      </c>
      <c r="D39" s="18">
        <f t="shared" si="0"/>
        <v>22878</v>
      </c>
      <c r="E39" s="27">
        <v>19031</v>
      </c>
      <c r="F39" s="24">
        <f t="shared" si="1"/>
        <v>91.86175604575952</v>
      </c>
      <c r="G39" s="17">
        <v>2121</v>
      </c>
      <c r="H39" s="18">
        <f t="shared" si="4"/>
        <v>98.149005090236</v>
      </c>
      <c r="I39" s="27">
        <f t="shared" si="2"/>
        <v>21152</v>
      </c>
      <c r="J39" s="18">
        <f t="shared" si="3"/>
        <v>92.4556342337617</v>
      </c>
    </row>
    <row r="40" spans="1:10" ht="18" customHeight="1">
      <c r="A40" s="22" t="s">
        <v>36</v>
      </c>
      <c r="B40" s="17">
        <v>31842</v>
      </c>
      <c r="C40" s="16">
        <v>29694</v>
      </c>
      <c r="D40" s="18">
        <f t="shared" si="0"/>
        <v>61536</v>
      </c>
      <c r="E40" s="27">
        <v>30388</v>
      </c>
      <c r="F40" s="24">
        <f t="shared" si="1"/>
        <v>95.43370391307079</v>
      </c>
      <c r="G40" s="17">
        <v>28450</v>
      </c>
      <c r="H40" s="18">
        <f t="shared" si="4"/>
        <v>95.8106014683101</v>
      </c>
      <c r="I40" s="27">
        <f t="shared" si="2"/>
        <v>58838</v>
      </c>
      <c r="J40" s="18">
        <f t="shared" si="3"/>
        <v>95.61557462298492</v>
      </c>
    </row>
    <row r="41" spans="1:10" ht="18" customHeight="1">
      <c r="A41" s="22" t="s">
        <v>37</v>
      </c>
      <c r="B41" s="17">
        <v>20185</v>
      </c>
      <c r="C41" s="16">
        <v>116994</v>
      </c>
      <c r="D41" s="18">
        <f t="shared" si="0"/>
        <v>137179</v>
      </c>
      <c r="E41" s="27">
        <v>18677</v>
      </c>
      <c r="F41" s="24">
        <f t="shared" si="1"/>
        <v>92.52910577161259</v>
      </c>
      <c r="G41" s="17">
        <v>115962</v>
      </c>
      <c r="H41" s="18">
        <f t="shared" si="4"/>
        <v>99.11790348222986</v>
      </c>
      <c r="I41" s="27">
        <f t="shared" si="2"/>
        <v>134639</v>
      </c>
      <c r="J41" s="18">
        <f t="shared" si="3"/>
        <v>98.14840463919404</v>
      </c>
    </row>
    <row r="42" spans="1:10" ht="18" customHeight="1">
      <c r="A42" s="22" t="s">
        <v>38</v>
      </c>
      <c r="B42" s="17">
        <v>172</v>
      </c>
      <c r="C42" s="16">
        <v>2</v>
      </c>
      <c r="D42" s="18">
        <f t="shared" si="0"/>
        <v>174</v>
      </c>
      <c r="E42" s="27">
        <v>158</v>
      </c>
      <c r="F42" s="24">
        <f t="shared" si="1"/>
        <v>91.86046511627907</v>
      </c>
      <c r="G42" s="17">
        <v>2</v>
      </c>
      <c r="H42" s="18">
        <f>IF(OR(G42=0,C42=0)," -",G42/C42*100)</f>
        <v>100</v>
      </c>
      <c r="I42" s="27">
        <f t="shared" si="2"/>
        <v>160</v>
      </c>
      <c r="J42" s="18">
        <f t="shared" si="3"/>
        <v>91.95402298850574</v>
      </c>
    </row>
    <row r="43" spans="1:10" ht="18" customHeight="1">
      <c r="A43" s="22" t="s">
        <v>39</v>
      </c>
      <c r="B43" s="17">
        <v>1726</v>
      </c>
      <c r="C43" s="16">
        <v>123</v>
      </c>
      <c r="D43" s="18">
        <f t="shared" si="0"/>
        <v>1849</v>
      </c>
      <c r="E43" s="27">
        <v>1393</v>
      </c>
      <c r="F43" s="24">
        <f t="shared" si="1"/>
        <v>80.70683661645423</v>
      </c>
      <c r="G43" s="17">
        <v>119</v>
      </c>
      <c r="H43" s="18">
        <f aca="true" t="shared" si="5" ref="H43:H57">IF(OR(G43=0,C43=0),"  -",G43/C43*100)</f>
        <v>96.7479674796748</v>
      </c>
      <c r="I43" s="27">
        <f t="shared" si="2"/>
        <v>1512</v>
      </c>
      <c r="J43" s="18">
        <f t="shared" si="3"/>
        <v>81.77393185505679</v>
      </c>
    </row>
    <row r="44" spans="1:10" ht="18" customHeight="1">
      <c r="A44" s="22" t="s">
        <v>40</v>
      </c>
      <c r="B44" s="17">
        <v>148343</v>
      </c>
      <c r="C44" s="16">
        <v>1789</v>
      </c>
      <c r="D44" s="18">
        <f t="shared" si="0"/>
        <v>150132</v>
      </c>
      <c r="E44" s="27">
        <v>136410</v>
      </c>
      <c r="F44" s="24">
        <f t="shared" si="1"/>
        <v>91.9558051273063</v>
      </c>
      <c r="G44" s="17">
        <v>1787</v>
      </c>
      <c r="H44" s="18">
        <f t="shared" si="5"/>
        <v>99.88820570150922</v>
      </c>
      <c r="I44" s="27">
        <f t="shared" si="2"/>
        <v>138197</v>
      </c>
      <c r="J44" s="18">
        <f t="shared" si="3"/>
        <v>92.05032904377481</v>
      </c>
    </row>
    <row r="45" spans="1:10" ht="18" customHeight="1">
      <c r="A45" s="22" t="s">
        <v>41</v>
      </c>
      <c r="B45" s="17">
        <v>18645</v>
      </c>
      <c r="C45" s="16">
        <v>2978</v>
      </c>
      <c r="D45" s="18">
        <f t="shared" si="0"/>
        <v>21623</v>
      </c>
      <c r="E45" s="27">
        <v>18387</v>
      </c>
      <c r="F45" s="24">
        <f t="shared" si="1"/>
        <v>98.61625100563154</v>
      </c>
      <c r="G45" s="17">
        <v>2971</v>
      </c>
      <c r="H45" s="18">
        <f t="shared" si="5"/>
        <v>99.76494291470786</v>
      </c>
      <c r="I45" s="27">
        <f t="shared" si="2"/>
        <v>21358</v>
      </c>
      <c r="J45" s="18">
        <f t="shared" si="3"/>
        <v>98.77445312861305</v>
      </c>
    </row>
    <row r="46" spans="1:10" ht="18" customHeight="1">
      <c r="A46" s="22" t="s">
        <v>42</v>
      </c>
      <c r="B46" s="17">
        <v>2448</v>
      </c>
      <c r="C46" s="16">
        <v>483</v>
      </c>
      <c r="D46" s="18">
        <f t="shared" si="0"/>
        <v>2931</v>
      </c>
      <c r="E46" s="27">
        <v>2366</v>
      </c>
      <c r="F46" s="24">
        <f t="shared" si="1"/>
        <v>96.65032679738562</v>
      </c>
      <c r="G46" s="17">
        <v>483</v>
      </c>
      <c r="H46" s="18">
        <f t="shared" si="5"/>
        <v>100</v>
      </c>
      <c r="I46" s="27">
        <f t="shared" si="2"/>
        <v>2849</v>
      </c>
      <c r="J46" s="18">
        <f t="shared" si="3"/>
        <v>97.20232002729445</v>
      </c>
    </row>
    <row r="47" spans="1:10" ht="18" customHeight="1">
      <c r="A47" s="22" t="s">
        <v>43</v>
      </c>
      <c r="B47" s="17">
        <v>52025</v>
      </c>
      <c r="C47" s="16">
        <v>39599</v>
      </c>
      <c r="D47" s="18">
        <f t="shared" si="0"/>
        <v>91624</v>
      </c>
      <c r="E47" s="27">
        <v>48892</v>
      </c>
      <c r="F47" s="24">
        <f>IF(OR(E47=0,B47=0)," -",E47/B47*100)</f>
        <v>93.97789524267179</v>
      </c>
      <c r="G47" s="17">
        <v>38756</v>
      </c>
      <c r="H47" s="18">
        <f t="shared" si="5"/>
        <v>97.87115836258491</v>
      </c>
      <c r="I47" s="27">
        <f>IF(G47+E47=0," - ",G47+E47)</f>
        <v>87648</v>
      </c>
      <c r="J47" s="18">
        <f>IF(OR(I47=0,D47=0),"  -",I47/D47*100)</f>
        <v>95.66052562647342</v>
      </c>
    </row>
    <row r="48" spans="1:10" ht="18" customHeight="1">
      <c r="A48" s="22" t="s">
        <v>44</v>
      </c>
      <c r="B48" s="17">
        <v>69157</v>
      </c>
      <c r="C48" s="16">
        <v>256</v>
      </c>
      <c r="D48" s="18">
        <f t="shared" si="0"/>
        <v>69413</v>
      </c>
      <c r="E48" s="27">
        <v>68338</v>
      </c>
      <c r="F48" s="24">
        <f>IF(OR(E48=0,B48=0),"  ",E48/B48*100)</f>
        <v>98.81573810315658</v>
      </c>
      <c r="G48" s="17">
        <v>126</v>
      </c>
      <c r="H48" s="18">
        <f t="shared" si="5"/>
        <v>49.21875</v>
      </c>
      <c r="I48" s="27">
        <f>IF(G48+E48=0,"  ",G48+E48)</f>
        <v>68464</v>
      </c>
      <c r="J48" s="18">
        <f>IF(OR(I48=0,D48=0),"  ",I48/D48*100)</f>
        <v>98.63282094132224</v>
      </c>
    </row>
    <row r="49" spans="1:10" ht="18" customHeight="1">
      <c r="A49" s="22" t="s">
        <v>45</v>
      </c>
      <c r="B49" s="17">
        <v>44367</v>
      </c>
      <c r="C49" s="16">
        <v>4562</v>
      </c>
      <c r="D49" s="18">
        <f t="shared" si="0"/>
        <v>48929</v>
      </c>
      <c r="E49" s="27">
        <v>43435</v>
      </c>
      <c r="F49" s="24">
        <f>IF(OR(E49=0,B49=0),"  ",E49/B49*100)</f>
        <v>97.8993395992517</v>
      </c>
      <c r="G49" s="17">
        <v>4530</v>
      </c>
      <c r="H49" s="18">
        <f t="shared" si="5"/>
        <v>99.29855326611136</v>
      </c>
      <c r="I49" s="27">
        <f>IF(G49+E49=0,"  ",G49+E49)</f>
        <v>47965</v>
      </c>
      <c r="J49" s="18">
        <f>IF(OR(I49=0,D49=0),"  ",I49/D49*100)</f>
        <v>98.02979827913916</v>
      </c>
    </row>
    <row r="50" spans="1:10" ht="18" customHeight="1">
      <c r="A50" s="22" t="s">
        <v>46</v>
      </c>
      <c r="B50" s="17">
        <v>3934</v>
      </c>
      <c r="C50" s="16">
        <v>5832</v>
      </c>
      <c r="D50" s="18">
        <f t="shared" si="0"/>
        <v>9766</v>
      </c>
      <c r="E50" s="27">
        <v>3598</v>
      </c>
      <c r="F50" s="24">
        <f>IF(OR(E50=0,B50=0),"  ",E50/B50*100)</f>
        <v>91.45907473309609</v>
      </c>
      <c r="G50" s="17">
        <v>5818</v>
      </c>
      <c r="H50" s="18">
        <f t="shared" si="5"/>
        <v>99.7599451303155</v>
      </c>
      <c r="I50" s="27">
        <f>IF(G50+E50=0,"  ",G50+E50)</f>
        <v>9416</v>
      </c>
      <c r="J50" s="18">
        <f>IF(OR(I50=0,D50=0),"  ",I50/D50*100)</f>
        <v>96.41613762031538</v>
      </c>
    </row>
    <row r="51" spans="1:10" ht="18" customHeight="1">
      <c r="A51" s="22" t="s">
        <v>48</v>
      </c>
      <c r="B51" s="17">
        <v>12623</v>
      </c>
      <c r="C51" s="16">
        <v>2759</v>
      </c>
      <c r="D51" s="18">
        <f t="shared" si="0"/>
        <v>15382</v>
      </c>
      <c r="E51" s="27">
        <v>10609</v>
      </c>
      <c r="F51" s="24">
        <f aca="true" t="shared" si="6" ref="F51:F56">IF(OR(E51=0,B51=0),"  -",E51/B51*100)</f>
        <v>84.04499722728353</v>
      </c>
      <c r="G51" s="17">
        <v>2623</v>
      </c>
      <c r="H51" s="18">
        <f t="shared" si="5"/>
        <v>95.070677781805</v>
      </c>
      <c r="I51" s="27">
        <f>IF(G51+E51=0," - ",G51+E51)</f>
        <v>13232</v>
      </c>
      <c r="J51" s="18">
        <f>IF(OR(I51=0,D51=0)," - ",I51/D51*100)</f>
        <v>86.02262384605382</v>
      </c>
    </row>
    <row r="52" spans="1:10" ht="18" customHeight="1">
      <c r="A52" s="22" t="s">
        <v>49</v>
      </c>
      <c r="B52" s="17">
        <v>72696</v>
      </c>
      <c r="C52" s="35">
        <v>26157</v>
      </c>
      <c r="D52" s="18">
        <f t="shared" si="0"/>
        <v>98853</v>
      </c>
      <c r="E52" s="27">
        <v>71396</v>
      </c>
      <c r="F52" s="24">
        <f t="shared" si="6"/>
        <v>98.21173104434907</v>
      </c>
      <c r="G52" s="30">
        <v>26080</v>
      </c>
      <c r="H52" s="18">
        <f t="shared" si="5"/>
        <v>99.70562373360859</v>
      </c>
      <c r="I52" s="27">
        <f aca="true" t="shared" si="7" ref="I52:I58">IF(G52+E52=0,"  ",G52+E52)</f>
        <v>97476</v>
      </c>
      <c r="J52" s="18">
        <f aca="true" t="shared" si="8" ref="J52:J58">IF(OR(I52=0,D52=0),"  ",I52/D52*100)</f>
        <v>98.60702254863281</v>
      </c>
    </row>
    <row r="53" spans="1:15" ht="18" customHeight="1">
      <c r="A53" s="37" t="s">
        <v>63</v>
      </c>
      <c r="B53" s="34">
        <v>1232</v>
      </c>
      <c r="C53" s="35">
        <v>847</v>
      </c>
      <c r="D53" s="18">
        <f t="shared" si="0"/>
        <v>2079</v>
      </c>
      <c r="E53" s="33">
        <v>1096</v>
      </c>
      <c r="F53" s="24">
        <f t="shared" si="6"/>
        <v>88.96103896103897</v>
      </c>
      <c r="G53" s="30">
        <v>770</v>
      </c>
      <c r="H53" s="18">
        <f t="shared" si="5"/>
        <v>90.9090909090909</v>
      </c>
      <c r="I53" s="27">
        <f t="shared" si="7"/>
        <v>1866</v>
      </c>
      <c r="J53" s="18">
        <f t="shared" si="8"/>
        <v>89.75468975468975</v>
      </c>
      <c r="K53" s="2"/>
      <c r="L53" s="2"/>
      <c r="N53" s="2"/>
      <c r="O53" s="2"/>
    </row>
    <row r="54" spans="1:15" ht="18" customHeight="1">
      <c r="A54" s="37" t="s">
        <v>64</v>
      </c>
      <c r="B54" s="34">
        <v>206</v>
      </c>
      <c r="C54" s="35">
        <v>3</v>
      </c>
      <c r="D54" s="18">
        <f t="shared" si="0"/>
        <v>209</v>
      </c>
      <c r="E54" s="33">
        <v>185</v>
      </c>
      <c r="F54" s="24">
        <f t="shared" si="6"/>
        <v>89.80582524271846</v>
      </c>
      <c r="G54" s="30">
        <v>3</v>
      </c>
      <c r="H54" s="18">
        <f t="shared" si="5"/>
        <v>100</v>
      </c>
      <c r="I54" s="27">
        <f t="shared" si="7"/>
        <v>188</v>
      </c>
      <c r="J54" s="18">
        <f t="shared" si="8"/>
        <v>89.95215311004785</v>
      </c>
      <c r="K54" s="2"/>
      <c r="L54" s="2"/>
      <c r="N54" s="2"/>
      <c r="O54" s="2"/>
    </row>
    <row r="55" spans="1:15" ht="18" customHeight="1">
      <c r="A55" s="37" t="s">
        <v>65</v>
      </c>
      <c r="B55" s="34">
        <v>69782</v>
      </c>
      <c r="C55" s="35">
        <v>24387</v>
      </c>
      <c r="D55" s="18">
        <f t="shared" si="0"/>
        <v>94169</v>
      </c>
      <c r="E55" s="33">
        <v>68649</v>
      </c>
      <c r="F55" s="24">
        <f t="shared" si="6"/>
        <v>98.3763721303488</v>
      </c>
      <c r="G55" s="30">
        <v>24387</v>
      </c>
      <c r="H55" s="18">
        <f t="shared" si="5"/>
        <v>100</v>
      </c>
      <c r="I55" s="27">
        <f t="shared" si="7"/>
        <v>93036</v>
      </c>
      <c r="J55" s="18">
        <f t="shared" si="8"/>
        <v>98.79684397200778</v>
      </c>
      <c r="K55" s="2"/>
      <c r="L55" s="2"/>
      <c r="N55" s="2"/>
      <c r="O55" s="2"/>
    </row>
    <row r="56" spans="1:15" ht="18" customHeight="1">
      <c r="A56" s="37" t="s">
        <v>66</v>
      </c>
      <c r="B56" s="34">
        <v>1476</v>
      </c>
      <c r="C56" s="35">
        <v>10</v>
      </c>
      <c r="D56" s="18">
        <f t="shared" si="0"/>
        <v>1486</v>
      </c>
      <c r="E56" s="33">
        <v>1466</v>
      </c>
      <c r="F56" s="24">
        <f t="shared" si="6"/>
        <v>99.32249322493224</v>
      </c>
      <c r="G56" s="30">
        <v>10</v>
      </c>
      <c r="H56" s="18">
        <f t="shared" si="5"/>
        <v>100</v>
      </c>
      <c r="I56" s="27">
        <f t="shared" si="7"/>
        <v>1476</v>
      </c>
      <c r="J56" s="18">
        <f t="shared" si="8"/>
        <v>99.32705248990578</v>
      </c>
      <c r="K56" s="2"/>
      <c r="L56" s="2"/>
      <c r="N56" s="2"/>
      <c r="O56" s="2"/>
    </row>
    <row r="57" spans="1:15" ht="18" customHeight="1">
      <c r="A57" s="37" t="s">
        <v>67</v>
      </c>
      <c r="B57" s="34"/>
      <c r="C57" s="35">
        <v>910</v>
      </c>
      <c r="D57" s="18">
        <f t="shared" si="0"/>
        <v>910</v>
      </c>
      <c r="E57" s="33"/>
      <c r="F57" s="24" t="str">
        <f>IF(OR(E57=0,B57=0),"                -",E57/B57*100)</f>
        <v>                -</v>
      </c>
      <c r="G57" s="30">
        <v>910</v>
      </c>
      <c r="H57" s="18">
        <f t="shared" si="5"/>
        <v>100</v>
      </c>
      <c r="I57" s="27">
        <f t="shared" si="7"/>
        <v>910</v>
      </c>
      <c r="J57" s="18">
        <f t="shared" si="8"/>
        <v>100</v>
      </c>
      <c r="K57" s="2"/>
      <c r="L57" s="2"/>
      <c r="N57" s="2"/>
      <c r="O57" s="2"/>
    </row>
    <row r="58" spans="1:10" ht="18" customHeight="1">
      <c r="A58" s="22" t="s">
        <v>56</v>
      </c>
      <c r="B58" s="34">
        <v>14981</v>
      </c>
      <c r="C58" s="36"/>
      <c r="D58" s="18">
        <f t="shared" si="0"/>
        <v>14981</v>
      </c>
      <c r="E58" s="33">
        <v>7795</v>
      </c>
      <c r="F58" s="24">
        <f>IF(OR(E58=0,B58=0),"  -",E58/B58*100)</f>
        <v>52.03257459448635</v>
      </c>
      <c r="G58" s="32"/>
      <c r="H58" s="29"/>
      <c r="I58" s="27">
        <f t="shared" si="7"/>
        <v>7795</v>
      </c>
      <c r="J58" s="18">
        <f t="shared" si="8"/>
        <v>52.03257459448635</v>
      </c>
    </row>
    <row r="59" spans="1:10" ht="18" customHeight="1">
      <c r="A59" s="22" t="s">
        <v>54</v>
      </c>
      <c r="B59" s="17">
        <v>2583</v>
      </c>
      <c r="C59" s="16">
        <v>-2563</v>
      </c>
      <c r="D59" s="18">
        <f t="shared" si="0"/>
        <v>20</v>
      </c>
      <c r="E59" s="32"/>
      <c r="F59" s="28"/>
      <c r="G59" s="31"/>
      <c r="H59" s="29"/>
      <c r="I59" s="31"/>
      <c r="J59" s="29"/>
    </row>
    <row r="60" spans="1:10" ht="18" customHeight="1">
      <c r="A60" s="23" t="s">
        <v>47</v>
      </c>
      <c r="B60" s="19">
        <f>SUM(B7:B9)+SUM(B30:B52)+B58+B59</f>
        <v>1310444</v>
      </c>
      <c r="C60" s="38">
        <f>SUM(C7:C9)+SUM(C30:C52)+C58+C59</f>
        <v>326635</v>
      </c>
      <c r="D60" s="20">
        <f>SUM(D7:D9)+SUM(D30:D52)+D58+D59</f>
        <v>1637079</v>
      </c>
      <c r="E60" s="19">
        <f>SUM(E7:E9)+SUM(E30:E52)+E58+E59</f>
        <v>1237196</v>
      </c>
      <c r="F60" s="25">
        <f>IF(OR(E60=0,B60=0),"  ",E60/B60*100)</f>
        <v>94.41044409375753</v>
      </c>
      <c r="G60" s="19">
        <f>SUM(G7:G9)+SUM(G30:G52)+G58+G59</f>
        <v>322982</v>
      </c>
      <c r="H60" s="20">
        <f>IF(OR(G60=0,C60=0),"  ",G60/C60*100)</f>
        <v>98.88162628009857</v>
      </c>
      <c r="I60" s="19">
        <f>SUM(I7:I9)+SUM(I30:I52)+I58+I59</f>
        <v>1560178</v>
      </c>
      <c r="J60" s="20">
        <f>IF(OR(I60=0,D60=0),"  ",I60/D60*100)</f>
        <v>95.30254801387105</v>
      </c>
    </row>
    <row r="62" spans="1:10" ht="63.75" customHeight="1">
      <c r="A62" s="39" t="s">
        <v>68</v>
      </c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69" customHeight="1">
      <c r="A63" s="39" t="s">
        <v>69</v>
      </c>
      <c r="B63" s="40"/>
      <c r="C63" s="40"/>
      <c r="D63" s="40"/>
      <c r="E63" s="40"/>
      <c r="F63" s="40"/>
      <c r="G63" s="40"/>
      <c r="H63" s="40"/>
      <c r="I63" s="40"/>
      <c r="J63" s="40"/>
    </row>
  </sheetData>
  <mergeCells count="9">
    <mergeCell ref="A62:J62"/>
    <mergeCell ref="A63:J63"/>
    <mergeCell ref="A2:J2"/>
    <mergeCell ref="A4:A6"/>
    <mergeCell ref="B4:D4"/>
    <mergeCell ref="B5:B6"/>
    <mergeCell ref="C5:C6"/>
    <mergeCell ref="D5:D6"/>
    <mergeCell ref="E4:J4"/>
  </mergeCells>
  <printOptions horizontalCentered="1"/>
  <pageMargins left="0.3937007874015748" right="0.3937007874015748" top="0.5905511811023623" bottom="0.7480314960629921" header="0.35433070866141736" footer="0.4330708661417323"/>
  <pageSetup horizontalDpi="600" verticalDpi="600" orientation="landscape" paperSize="9" r:id="rId1"/>
  <headerFooter alignWithMargins="0">
    <oddFooter>&amp;C&amp;"Times New Roman,標準"&amp;P+7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2008-11-13T10:08:19Z</dcterms:modified>
  <cp:category>I14</cp:category>
  <cp:version/>
  <cp:contentType/>
  <cp:contentStatus/>
</cp:coreProperties>
</file>