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5營業" sheetId="1" r:id="rId1"/>
  </sheets>
  <definedNames>
    <definedName name="_xlnm.Print_Titles" localSheetId="0">'表5營業'!$1:$6</definedName>
  </definedNames>
  <calcPr fullCalcOnLoad="1"/>
</workbook>
</file>

<file path=xl/sharedStrings.xml><?xml version="1.0" encoding="utf-8"?>
<sst xmlns="http://schemas.openxmlformats.org/spreadsheetml/2006/main" count="69" uniqueCount="69">
  <si>
    <t>行政院主管</t>
  </si>
  <si>
    <t>財政部主管</t>
  </si>
  <si>
    <t>經濟部主管</t>
  </si>
  <si>
    <t>實際數</t>
  </si>
  <si>
    <t>增減數</t>
  </si>
  <si>
    <t>附屬單位預算</t>
  </si>
  <si>
    <t>交通部主管</t>
  </si>
  <si>
    <t>教育部主管</t>
  </si>
  <si>
    <t>附屬單位預算分預算</t>
  </si>
  <si>
    <t>全部國營事業合計</t>
  </si>
  <si>
    <t>分配預算數</t>
  </si>
  <si>
    <t>轉虧為盈</t>
  </si>
  <si>
    <t>機 關 名 稱</t>
  </si>
  <si>
    <t>表五</t>
  </si>
  <si>
    <t>單位：百萬元</t>
  </si>
  <si>
    <t>九十年度國營事業截至90年3月底實際盈虧與預算比較表</t>
  </si>
  <si>
    <r>
      <t>1.</t>
    </r>
    <r>
      <rPr>
        <sz val="12"/>
        <color indexed="8"/>
        <rFont val="標楷體"/>
        <family val="4"/>
      </rPr>
      <t>中央銀行</t>
    </r>
  </si>
  <si>
    <r>
      <t>2.</t>
    </r>
    <r>
      <rPr>
        <sz val="12"/>
        <color indexed="8"/>
        <rFont val="標楷體"/>
        <family val="4"/>
      </rPr>
      <t>臺灣糖業公司</t>
    </r>
  </si>
  <si>
    <r>
      <t>3.</t>
    </r>
    <r>
      <rPr>
        <sz val="12"/>
        <color indexed="8"/>
        <rFont val="標楷體"/>
        <family val="4"/>
      </rPr>
      <t>臺鹽實業公司</t>
    </r>
  </si>
  <si>
    <r>
      <t>4.</t>
    </r>
    <r>
      <rPr>
        <sz val="12"/>
        <color indexed="8"/>
        <rFont val="標楷體"/>
        <family val="4"/>
      </rPr>
      <t>臺灣機械公司</t>
    </r>
  </si>
  <si>
    <r>
      <t>5.</t>
    </r>
    <r>
      <rPr>
        <sz val="12"/>
        <color indexed="8"/>
        <rFont val="標楷體"/>
        <family val="4"/>
      </rPr>
      <t>中國造船公司</t>
    </r>
  </si>
  <si>
    <r>
      <t>6.</t>
    </r>
    <r>
      <rPr>
        <sz val="12"/>
        <color indexed="8"/>
        <rFont val="標楷體"/>
        <family val="4"/>
      </rPr>
      <t>中國石油公司</t>
    </r>
  </si>
  <si>
    <r>
      <t>7.</t>
    </r>
    <r>
      <rPr>
        <sz val="12"/>
        <color indexed="8"/>
        <rFont val="標楷體"/>
        <family val="4"/>
      </rPr>
      <t>臺灣電力公司</t>
    </r>
  </si>
  <si>
    <r>
      <t>8.</t>
    </r>
    <r>
      <rPr>
        <sz val="12"/>
        <color indexed="8"/>
        <rFont val="標楷體"/>
        <family val="4"/>
      </rPr>
      <t>漢翔航空工業公司</t>
    </r>
  </si>
  <si>
    <r>
      <t>9.</t>
    </r>
    <r>
      <rPr>
        <sz val="12"/>
        <color indexed="8"/>
        <rFont val="標楷體"/>
        <family val="4"/>
      </rPr>
      <t>高雄硫酸錏公司</t>
    </r>
  </si>
  <si>
    <r>
      <t>10.</t>
    </r>
    <r>
      <rPr>
        <sz val="12"/>
        <color indexed="8"/>
        <rFont val="標楷體"/>
        <family val="4"/>
      </rPr>
      <t>臺灣中興紙業公司</t>
    </r>
  </si>
  <si>
    <r>
      <t>11.</t>
    </r>
    <r>
      <rPr>
        <sz val="12"/>
        <color indexed="8"/>
        <rFont val="標楷體"/>
        <family val="4"/>
      </rPr>
      <t>臺灣省農工企業公司</t>
    </r>
  </si>
  <si>
    <r>
      <t>12.</t>
    </r>
    <r>
      <rPr>
        <sz val="12"/>
        <color indexed="8"/>
        <rFont val="標楷體"/>
        <family val="4"/>
      </rPr>
      <t>唐榮鐵工廠公司</t>
    </r>
  </si>
  <si>
    <r>
      <t>14.</t>
    </r>
    <r>
      <rPr>
        <sz val="12"/>
        <color indexed="8"/>
        <rFont val="標楷體"/>
        <family val="4"/>
      </rPr>
      <t>中國輸出入銀行</t>
    </r>
  </si>
  <si>
    <r>
      <t>15.</t>
    </r>
    <r>
      <rPr>
        <sz val="12"/>
        <color indexed="8"/>
        <rFont val="標楷體"/>
        <family val="4"/>
      </rPr>
      <t>中央信託局</t>
    </r>
  </si>
  <si>
    <r>
      <t>16.</t>
    </r>
    <r>
      <rPr>
        <sz val="12"/>
        <color indexed="8"/>
        <rFont val="標楷體"/>
        <family val="4"/>
      </rPr>
      <t>中央再保險公司</t>
    </r>
  </si>
  <si>
    <r>
      <t>17.</t>
    </r>
    <r>
      <rPr>
        <sz val="12"/>
        <color indexed="8"/>
        <rFont val="標楷體"/>
        <family val="4"/>
      </rPr>
      <t>中央存款保險公司</t>
    </r>
  </si>
  <si>
    <r>
      <t>18.</t>
    </r>
    <r>
      <rPr>
        <sz val="12"/>
        <color indexed="8"/>
        <rFont val="標楷體"/>
        <family val="4"/>
      </rPr>
      <t>臺灣銀行</t>
    </r>
  </si>
  <si>
    <r>
      <t>19.</t>
    </r>
    <r>
      <rPr>
        <sz val="12"/>
        <color indexed="8"/>
        <rFont val="標楷體"/>
        <family val="4"/>
      </rPr>
      <t>臺灣土地銀行</t>
    </r>
  </si>
  <si>
    <r>
      <t>20.</t>
    </r>
    <r>
      <rPr>
        <sz val="12"/>
        <color indexed="8"/>
        <rFont val="標楷體"/>
        <family val="4"/>
      </rPr>
      <t>合作金庫銀行</t>
    </r>
  </si>
  <si>
    <r>
      <t>21.</t>
    </r>
    <r>
      <rPr>
        <sz val="12"/>
        <color indexed="8"/>
        <rFont val="標楷體"/>
        <family val="4"/>
      </rPr>
      <t>財政部印刷廠</t>
    </r>
  </si>
  <si>
    <r>
      <t>22.</t>
    </r>
    <r>
      <rPr>
        <sz val="12"/>
        <color indexed="8"/>
        <rFont val="標楷體"/>
        <family val="4"/>
      </rPr>
      <t>臺灣省菸酒公賣局</t>
    </r>
  </si>
  <si>
    <r>
      <t>23.</t>
    </r>
    <r>
      <rPr>
        <sz val="12"/>
        <color indexed="8"/>
        <rFont val="標楷體"/>
        <family val="4"/>
      </rPr>
      <t>郵政總局</t>
    </r>
  </si>
  <si>
    <r>
      <t>24.</t>
    </r>
    <r>
      <rPr>
        <sz val="12"/>
        <color indexed="8"/>
        <rFont val="標楷體"/>
        <family val="4"/>
      </rPr>
      <t>中華電信公司</t>
    </r>
  </si>
  <si>
    <r>
      <t>25.</t>
    </r>
    <r>
      <rPr>
        <sz val="12"/>
        <color indexed="8"/>
        <rFont val="標楷體"/>
        <family val="4"/>
      </rPr>
      <t>臺灣鐵路管理局</t>
    </r>
  </si>
  <si>
    <r>
      <t>26.</t>
    </r>
    <r>
      <rPr>
        <sz val="12"/>
        <color indexed="8"/>
        <rFont val="標楷體"/>
        <family val="4"/>
      </rPr>
      <t>臺灣汽車客運公司</t>
    </r>
  </si>
  <si>
    <r>
      <t>27.</t>
    </r>
    <r>
      <rPr>
        <sz val="12"/>
        <color indexed="8"/>
        <rFont val="標楷體"/>
        <family val="4"/>
      </rPr>
      <t>基隆港務局</t>
    </r>
  </si>
  <si>
    <r>
      <t>28.</t>
    </r>
    <r>
      <rPr>
        <sz val="12"/>
        <color indexed="8"/>
        <rFont val="標楷體"/>
        <family val="4"/>
      </rPr>
      <t>臺中港務局</t>
    </r>
  </si>
  <si>
    <r>
      <t>29.</t>
    </r>
    <r>
      <rPr>
        <sz val="12"/>
        <color indexed="8"/>
        <rFont val="標楷體"/>
        <family val="4"/>
      </rPr>
      <t>高雄港務局</t>
    </r>
  </si>
  <si>
    <r>
      <t>30.</t>
    </r>
    <r>
      <rPr>
        <sz val="12"/>
        <color indexed="8"/>
        <rFont val="標楷體"/>
        <family val="4"/>
      </rPr>
      <t>花蓮港務局</t>
    </r>
  </si>
  <si>
    <t>國軍退除役官兵輔導委員會主管</t>
  </si>
  <si>
    <r>
      <t>32.</t>
    </r>
    <r>
      <rPr>
        <sz val="12"/>
        <color indexed="8"/>
        <rFont val="標楷體"/>
        <family val="4"/>
      </rPr>
      <t>榮民工程公司</t>
    </r>
  </si>
  <si>
    <r>
      <t>13.</t>
    </r>
    <r>
      <rPr>
        <sz val="12"/>
        <rFont val="標楷體"/>
        <family val="4"/>
      </rPr>
      <t>臺灣省自來水公司</t>
    </r>
  </si>
  <si>
    <r>
      <t>31.</t>
    </r>
    <r>
      <rPr>
        <sz val="12"/>
        <color indexed="8"/>
        <rFont val="標楷體"/>
        <family val="4"/>
      </rPr>
      <t>臺儒文化公司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台灣書店</t>
    </r>
    <r>
      <rPr>
        <sz val="12"/>
        <color indexed="8"/>
        <rFont val="Times New Roman"/>
        <family val="1"/>
      </rPr>
      <t>)</t>
    </r>
  </si>
  <si>
    <r>
      <t>33.</t>
    </r>
    <r>
      <rPr>
        <sz val="12"/>
        <color indexed="8"/>
        <rFont val="標楷體"/>
        <family val="4"/>
      </rPr>
      <t>中央健康保險局</t>
    </r>
  </si>
  <si>
    <r>
      <t>34.</t>
    </r>
    <r>
      <rPr>
        <sz val="12"/>
        <color indexed="8"/>
        <rFont val="標楷體"/>
        <family val="4"/>
      </rPr>
      <t>中央造幣廠</t>
    </r>
  </si>
  <si>
    <r>
      <t>35.</t>
    </r>
    <r>
      <rPr>
        <sz val="12"/>
        <color indexed="8"/>
        <rFont val="標楷體"/>
        <family val="4"/>
      </rPr>
      <t>中央印製廠</t>
    </r>
  </si>
  <si>
    <r>
      <t>36.</t>
    </r>
    <r>
      <rPr>
        <sz val="12"/>
        <color indexed="8"/>
        <rFont val="標楷體"/>
        <family val="4"/>
      </rPr>
      <t>臺灣銀行歐洲公司</t>
    </r>
  </si>
  <si>
    <r>
      <t>37.</t>
    </r>
    <r>
      <rPr>
        <sz val="12"/>
        <color indexed="8"/>
        <rFont val="標楷體"/>
        <family val="4"/>
      </rPr>
      <t>臺灣聯合銀行</t>
    </r>
  </si>
  <si>
    <r>
      <t>註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本表本年度預算數暫按行政院核定數編列。</t>
    </r>
  </si>
  <si>
    <t>截至90年3月底累計稅前純益</t>
  </si>
  <si>
    <t xml:space="preserve">  全 年 度 預 算 數</t>
  </si>
  <si>
    <t>增減   %</t>
  </si>
  <si>
    <t xml:space="preserve">純  益  </t>
  </si>
  <si>
    <t>達成率  ％</t>
  </si>
  <si>
    <t>(1)</t>
  </si>
  <si>
    <t>(2)</t>
  </si>
  <si>
    <t>(3)=(1)-(2)</t>
  </si>
  <si>
    <t>(4)=(3)/(2)</t>
  </si>
  <si>
    <t>(5)</t>
  </si>
  <si>
    <t>(1)/(5)</t>
  </si>
  <si>
    <r>
      <t>39.</t>
    </r>
    <r>
      <rPr>
        <sz val="12"/>
        <color indexed="8"/>
        <rFont val="標楷體"/>
        <family val="4"/>
      </rPr>
      <t>臺灣鐵路貨物搬運公司</t>
    </r>
  </si>
  <si>
    <t>行政院衛生署主管</t>
  </si>
  <si>
    <r>
      <t>38.</t>
    </r>
    <r>
      <rPr>
        <sz val="12"/>
        <color indexed="8"/>
        <rFont val="標楷體"/>
        <family val="4"/>
      </rPr>
      <t>郵政儲金匯業局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</si>
</sst>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20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華康楷書體W5"/>
      <family val="3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4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b/>
      <sz val="20"/>
      <color indexed="12"/>
      <name val="華康特粗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centerContinuous" vertical="center"/>
      <protection locked="0"/>
    </xf>
    <xf numFmtId="3" fontId="8" fillId="0" borderId="0" xfId="0" applyNumberFormat="1" applyFont="1" applyAlignment="1">
      <alignment horizontal="centerContinuous"/>
    </xf>
    <xf numFmtId="190" fontId="0" fillId="0" borderId="0" xfId="0" applyNumberFormat="1" applyAlignment="1">
      <alignment/>
    </xf>
    <xf numFmtId="190" fontId="8" fillId="0" borderId="0" xfId="0" applyNumberFormat="1" applyFont="1" applyAlignment="1">
      <alignment horizontal="centerContinuous"/>
    </xf>
    <xf numFmtId="190" fontId="8" fillId="0" borderId="0" xfId="0" applyNumberFormat="1" applyFont="1" applyAlignment="1">
      <alignment horizontal="right"/>
    </xf>
    <xf numFmtId="3" fontId="13" fillId="0" borderId="1" xfId="0" applyNumberFormat="1" applyFont="1" applyBorder="1" applyAlignment="1" applyProtection="1" quotePrefix="1">
      <alignment horizontal="left" vertical="center" wrapText="1"/>
      <protection/>
    </xf>
    <xf numFmtId="3" fontId="13" fillId="0" borderId="2" xfId="0" applyNumberFormat="1" applyFont="1" applyBorder="1" applyAlignment="1">
      <alignment horizontal="left" vertical="center" wrapText="1"/>
    </xf>
    <xf numFmtId="178" fontId="12" fillId="0" borderId="3" xfId="0" applyNumberFormat="1" applyFont="1" applyBorder="1" applyAlignment="1">
      <alignment vertical="center" wrapText="1"/>
    </xf>
    <xf numFmtId="178" fontId="12" fillId="0" borderId="4" xfId="0" applyNumberFormat="1" applyFont="1" applyBorder="1" applyAlignment="1">
      <alignment vertical="center" wrapText="1"/>
    </xf>
    <xf numFmtId="178" fontId="12" fillId="0" borderId="5" xfId="0" applyNumberFormat="1" applyFont="1" applyBorder="1" applyAlignment="1">
      <alignment vertical="center" wrapText="1"/>
    </xf>
    <xf numFmtId="178" fontId="12" fillId="0" borderId="6" xfId="0" applyNumberFormat="1" applyFont="1" applyBorder="1" applyAlignment="1">
      <alignment vertical="center" wrapText="1"/>
    </xf>
    <xf numFmtId="178" fontId="7" fillId="0" borderId="6" xfId="0" applyNumberFormat="1" applyFont="1" applyBorder="1" applyAlignment="1">
      <alignment vertical="center" wrapText="1"/>
    </xf>
    <xf numFmtId="178" fontId="7" fillId="0" borderId="5" xfId="0" applyNumberFormat="1" applyFont="1" applyBorder="1" applyAlignment="1">
      <alignment vertical="center" wrapText="1"/>
    </xf>
    <xf numFmtId="3" fontId="15" fillId="0" borderId="0" xfId="0" applyNumberFormat="1" applyFont="1" applyAlignment="1" applyProtection="1" quotePrefix="1">
      <alignment horizontal="centerContinuous" vertical="center"/>
      <protection locked="0"/>
    </xf>
    <xf numFmtId="3" fontId="11" fillId="0" borderId="7" xfId="0" applyNumberFormat="1" applyFont="1" applyBorder="1" applyAlignment="1" applyProtection="1">
      <alignment horizontal="center"/>
      <protection locked="0"/>
    </xf>
    <xf numFmtId="3" fontId="11" fillId="0" borderId="7" xfId="0" applyNumberFormat="1" applyFont="1" applyBorder="1" applyAlignment="1" applyProtection="1" quotePrefix="1">
      <alignment horizontal="center"/>
      <protection/>
    </xf>
    <xf numFmtId="178" fontId="10" fillId="0" borderId="8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 horizontal="left" vertical="center"/>
      <protection/>
    </xf>
    <xf numFmtId="178" fontId="12" fillId="0" borderId="5" xfId="0" applyNumberFormat="1" applyFont="1" applyBorder="1" applyAlignment="1">
      <alignment horizontal="right" vertical="center" wrapText="1"/>
    </xf>
    <xf numFmtId="178" fontId="12" fillId="0" borderId="6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14" fillId="0" borderId="9" xfId="0" applyFont="1" applyBorder="1" applyAlignment="1">
      <alignment vertical="center"/>
    </xf>
    <xf numFmtId="3" fontId="11" fillId="0" borderId="10" xfId="0" applyNumberFormat="1" applyFont="1" applyBorder="1" applyAlignment="1" applyProtection="1" quotePrefix="1">
      <alignment horizontal="center" vertical="center"/>
      <protection locked="0"/>
    </xf>
    <xf numFmtId="190" fontId="11" fillId="0" borderId="10" xfId="0" applyNumberFormat="1" applyFont="1" applyBorder="1" applyAlignment="1" applyProtection="1" quotePrefix="1">
      <alignment horizontal="center" vertical="center"/>
      <protection locked="0"/>
    </xf>
    <xf numFmtId="190" fontId="12" fillId="0" borderId="11" xfId="0" applyNumberFormat="1" applyFont="1" applyBorder="1" applyAlignment="1" quotePrefix="1">
      <alignment horizontal="right" vertical="center" wrapText="1"/>
    </xf>
    <xf numFmtId="190" fontId="12" fillId="0" borderId="12" xfId="0" applyNumberFormat="1" applyFont="1" applyBorder="1" applyAlignment="1" quotePrefix="1">
      <alignment horizontal="right" vertical="center" wrapText="1"/>
    </xf>
    <xf numFmtId="190" fontId="7" fillId="0" borderId="12" xfId="0" applyNumberFormat="1" applyFont="1" applyBorder="1" applyAlignment="1" quotePrefix="1">
      <alignment horizontal="right" vertical="center" wrapText="1"/>
    </xf>
    <xf numFmtId="190" fontId="13" fillId="0" borderId="12" xfId="0" applyNumberFormat="1" applyFont="1" applyBorder="1" applyAlignment="1" quotePrefix="1">
      <alignment horizontal="right" vertical="center" wrapText="1"/>
    </xf>
    <xf numFmtId="190" fontId="11" fillId="0" borderId="12" xfId="0" applyNumberFormat="1" applyFont="1" applyBorder="1" applyAlignment="1" quotePrefix="1">
      <alignment horizontal="right" vertical="center" wrapText="1"/>
    </xf>
    <xf numFmtId="190" fontId="10" fillId="0" borderId="13" xfId="0" applyNumberFormat="1" applyFont="1" applyBorder="1" applyAlignment="1">
      <alignment/>
    </xf>
    <xf numFmtId="190" fontId="6" fillId="0" borderId="0" xfId="0" applyNumberFormat="1" applyFont="1" applyAlignment="1">
      <alignment horizontal="right"/>
    </xf>
    <xf numFmtId="190" fontId="11" fillId="0" borderId="7" xfId="0" applyNumberFormat="1" applyFont="1" applyBorder="1" applyAlignment="1" applyProtection="1" quotePrefix="1">
      <alignment horizontal="center"/>
      <protection/>
    </xf>
    <xf numFmtId="190" fontId="12" fillId="0" borderId="14" xfId="0" applyNumberFormat="1" applyFont="1" applyBorder="1" applyAlignment="1">
      <alignment vertical="center" wrapText="1"/>
    </xf>
    <xf numFmtId="190" fontId="12" fillId="0" borderId="12" xfId="0" applyNumberFormat="1" applyFont="1" applyBorder="1" applyAlignment="1">
      <alignment vertical="center" wrapText="1"/>
    </xf>
    <xf numFmtId="190" fontId="7" fillId="0" borderId="12" xfId="0" applyNumberFormat="1" applyFont="1" applyBorder="1" applyAlignment="1">
      <alignment vertical="center" wrapText="1"/>
    </xf>
    <xf numFmtId="3" fontId="7" fillId="0" borderId="1" xfId="0" applyNumberFormat="1" applyFont="1" applyBorder="1" applyAlignment="1" applyProtection="1">
      <alignment horizontal="left" vertical="center" wrapText="1" indent="1"/>
      <protection/>
    </xf>
    <xf numFmtId="3" fontId="3" fillId="0" borderId="1" xfId="0" applyNumberFormat="1" applyFont="1" applyBorder="1" applyAlignment="1" applyProtection="1">
      <alignment horizontal="left" vertical="center" wrapText="1" indent="1"/>
      <protection/>
    </xf>
    <xf numFmtId="3" fontId="11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5" xfId="0" applyNumberFormat="1" applyFont="1" applyBorder="1" applyAlignment="1" applyProtection="1" quotePrefix="1">
      <alignment horizontal="center"/>
      <protection locked="0"/>
    </xf>
    <xf numFmtId="0" fontId="3" fillId="0" borderId="15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90" fontId="3" fillId="0" borderId="10" xfId="0" applyNumberFormat="1" applyFont="1" applyBorder="1" applyAlignment="1" quotePrefix="1">
      <alignment horizontal="center" vertical="center"/>
    </xf>
    <xf numFmtId="190" fontId="7" fillId="0" borderId="15" xfId="0" applyNumberFormat="1" applyFont="1" applyBorder="1" applyAlignment="1" applyProtection="1" quotePrefix="1">
      <alignment horizontal="center"/>
      <protection locked="0"/>
    </xf>
    <xf numFmtId="3" fontId="16" fillId="0" borderId="10" xfId="0" applyNumberFormat="1" applyFont="1" applyBorder="1" applyAlignment="1" applyProtection="1" quotePrefix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 applyProtection="1" quotePrefix="1">
      <alignment horizontal="center" vertical="center"/>
      <protection/>
    </xf>
    <xf numFmtId="3" fontId="16" fillId="0" borderId="10" xfId="0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貨幣[0]_LU1_03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5" zoomScaleNormal="75" workbookViewId="0" topLeftCell="A1">
      <selection activeCell="A18" sqref="A18"/>
    </sheetView>
  </sheetViews>
  <sheetFormatPr defaultColWidth="9.00390625" defaultRowHeight="16.5"/>
  <cols>
    <col min="1" max="1" width="38.00390625" style="0" customWidth="1"/>
    <col min="2" max="3" width="15.75390625" style="0" customWidth="1"/>
    <col min="4" max="4" width="12.75390625" style="0" customWidth="1"/>
    <col min="5" max="5" width="12.75390625" style="5" customWidth="1"/>
    <col min="6" max="6" width="15.75390625" style="0" customWidth="1"/>
    <col min="7" max="7" width="15.75390625" style="5" customWidth="1"/>
  </cols>
  <sheetData>
    <row r="1" ht="16.5" customHeight="1">
      <c r="A1" s="1" t="s">
        <v>13</v>
      </c>
    </row>
    <row r="2" spans="1:7" ht="21" customHeight="1">
      <c r="A2" s="16" t="s">
        <v>15</v>
      </c>
      <c r="B2" s="3"/>
      <c r="C2" s="4"/>
      <c r="D2" s="4"/>
      <c r="E2" s="6"/>
      <c r="F2" s="4"/>
      <c r="G2" s="6"/>
    </row>
    <row r="3" spans="1:7" ht="15.75" customHeight="1">
      <c r="A3" s="2"/>
      <c r="B3" s="2"/>
      <c r="C3" s="2"/>
      <c r="D3" s="2"/>
      <c r="E3" s="7"/>
      <c r="F3" s="2"/>
      <c r="G3" s="34" t="s">
        <v>14</v>
      </c>
    </row>
    <row r="4" spans="1:7" ht="18" customHeight="1">
      <c r="A4" s="49" t="s">
        <v>12</v>
      </c>
      <c r="B4" s="50" t="s">
        <v>55</v>
      </c>
      <c r="C4" s="48"/>
      <c r="D4" s="48"/>
      <c r="E4" s="48"/>
      <c r="F4" s="47" t="s">
        <v>56</v>
      </c>
      <c r="G4" s="48"/>
    </row>
    <row r="5" spans="1:7" ht="15" customHeight="1">
      <c r="A5" s="48"/>
      <c r="B5" s="17" t="s">
        <v>3</v>
      </c>
      <c r="C5" s="41" t="s">
        <v>10</v>
      </c>
      <c r="D5" s="26" t="s">
        <v>4</v>
      </c>
      <c r="E5" s="27" t="s">
        <v>57</v>
      </c>
      <c r="F5" s="18" t="s">
        <v>58</v>
      </c>
      <c r="G5" s="35" t="s">
        <v>59</v>
      </c>
    </row>
    <row r="6" spans="1:7" ht="15" customHeight="1">
      <c r="A6" s="48"/>
      <c r="B6" s="42" t="s">
        <v>60</v>
      </c>
      <c r="C6" s="43" t="s">
        <v>61</v>
      </c>
      <c r="D6" s="44" t="s">
        <v>62</v>
      </c>
      <c r="E6" s="45" t="s">
        <v>63</v>
      </c>
      <c r="F6" s="42" t="s">
        <v>64</v>
      </c>
      <c r="G6" s="46" t="s">
        <v>65</v>
      </c>
    </row>
    <row r="7" spans="1:20" s="23" customFormat="1" ht="16.5" customHeight="1">
      <c r="A7" s="9" t="s">
        <v>5</v>
      </c>
      <c r="B7" s="10">
        <f>+B8+B10+B23+B33+B42+B44</f>
        <v>53015</v>
      </c>
      <c r="C7" s="11">
        <f>+C8+C10+C23+C33+C42+C44</f>
        <v>35908</v>
      </c>
      <c r="D7" s="11">
        <f>+D8+D10+D23+D33+D42+D44</f>
        <v>17107</v>
      </c>
      <c r="E7" s="28">
        <v>47.637082625525636</v>
      </c>
      <c r="F7" s="11">
        <f>+F8+F10+F23+F33+F42+F44</f>
        <v>190510</v>
      </c>
      <c r="G7" s="36">
        <v>27.788843577351685</v>
      </c>
      <c r="H7"/>
      <c r="I7"/>
      <c r="J7"/>
      <c r="K7"/>
      <c r="L7"/>
      <c r="M7"/>
      <c r="N7"/>
      <c r="O7"/>
      <c r="P7"/>
      <c r="Q7"/>
      <c r="R7"/>
      <c r="S7"/>
      <c r="T7"/>
    </row>
    <row r="8" spans="1:20" s="23" customFormat="1" ht="16.5" customHeight="1">
      <c r="A8" s="8" t="s">
        <v>0</v>
      </c>
      <c r="B8" s="21">
        <f>B9</f>
        <v>17325</v>
      </c>
      <c r="C8" s="22">
        <f>C9</f>
        <v>14384</v>
      </c>
      <c r="D8" s="13">
        <f>D9</f>
        <v>2941</v>
      </c>
      <c r="E8" s="29">
        <f>IF(B8*C8&gt;0,(+D8/ABS(C8)*100),IF(B8&gt;C8,"轉虧為盈","反盈為虧"))</f>
        <v>20.446329254727473</v>
      </c>
      <c r="F8" s="12">
        <f>F9</f>
        <v>58267</v>
      </c>
      <c r="G8" s="37">
        <f>(B8/F8)*100</f>
        <v>29.733811591466868</v>
      </c>
      <c r="H8"/>
      <c r="I8"/>
      <c r="J8"/>
      <c r="K8"/>
      <c r="L8"/>
      <c r="M8"/>
      <c r="N8"/>
      <c r="O8"/>
      <c r="P8"/>
      <c r="Q8"/>
      <c r="R8"/>
      <c r="S8"/>
      <c r="T8"/>
    </row>
    <row r="9" spans="1:20" s="23" customFormat="1" ht="16.5" customHeight="1">
      <c r="A9" s="39" t="s">
        <v>16</v>
      </c>
      <c r="B9" s="15">
        <v>17325</v>
      </c>
      <c r="C9" s="14">
        <v>14384</v>
      </c>
      <c r="D9" s="14">
        <f>B9-C9</f>
        <v>2941</v>
      </c>
      <c r="E9" s="30">
        <f>IF(B9*C9&gt;0,(+D9/ABS(C9)*100),IF(B9&gt;C9,"轉虧為盈","反盈為虧"))</f>
        <v>20.446329254727473</v>
      </c>
      <c r="F9" s="15">
        <v>58267</v>
      </c>
      <c r="G9" s="38">
        <f>(B9/F9)*100</f>
        <v>29.733811591466868</v>
      </c>
      <c r="H9"/>
      <c r="I9"/>
      <c r="J9"/>
      <c r="K9"/>
      <c r="L9"/>
      <c r="M9"/>
      <c r="N9"/>
      <c r="O9"/>
      <c r="P9"/>
      <c r="Q9"/>
      <c r="R9"/>
      <c r="S9"/>
      <c r="T9"/>
    </row>
    <row r="10" spans="1:20" s="23" customFormat="1" ht="16.5" customHeight="1">
      <c r="A10" s="8" t="s">
        <v>2</v>
      </c>
      <c r="B10" s="12">
        <v>2894</v>
      </c>
      <c r="C10" s="13">
        <v>-1074</v>
      </c>
      <c r="D10" s="13">
        <v>3968</v>
      </c>
      <c r="E10" s="31" t="s">
        <v>11</v>
      </c>
      <c r="F10" s="12">
        <v>32319</v>
      </c>
      <c r="G10" s="37">
        <v>8.95448497787679</v>
      </c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23" customFormat="1" ht="16.5" customHeight="1">
      <c r="A11" s="39" t="s">
        <v>17</v>
      </c>
      <c r="B11" s="15">
        <v>80</v>
      </c>
      <c r="C11" s="14">
        <v>-293</v>
      </c>
      <c r="D11" s="14">
        <f aca="true" t="shared" si="0" ref="D11:D21">B11-C11</f>
        <v>373</v>
      </c>
      <c r="E11" s="32" t="str">
        <f aca="true" t="shared" si="1" ref="E11:E21">IF(B11*C11&gt;0,(+D11/ABS(C11)*100),IF(B11&gt;C11,"轉虧為盈","反盈為虧"))</f>
        <v>轉虧為盈</v>
      </c>
      <c r="F11" s="15">
        <v>267</v>
      </c>
      <c r="G11" s="38">
        <f aca="true" t="shared" si="2" ref="G11:G21">(B11/F11)*100</f>
        <v>29.962546816479403</v>
      </c>
      <c r="H11" s="24"/>
      <c r="I11"/>
      <c r="J11"/>
      <c r="K11"/>
      <c r="L11"/>
      <c r="M11"/>
      <c r="N11"/>
      <c r="O11"/>
      <c r="P11"/>
      <c r="Q11"/>
      <c r="R11"/>
      <c r="S11"/>
      <c r="T11"/>
    </row>
    <row r="12" spans="1:20" s="23" customFormat="1" ht="16.5" customHeight="1">
      <c r="A12" s="39" t="s">
        <v>18</v>
      </c>
      <c r="B12" s="15">
        <v>185</v>
      </c>
      <c r="C12" s="14">
        <v>91</v>
      </c>
      <c r="D12" s="14">
        <f t="shared" si="0"/>
        <v>94</v>
      </c>
      <c r="E12" s="30">
        <f t="shared" si="1"/>
        <v>103.29670329670331</v>
      </c>
      <c r="F12" s="15">
        <v>348</v>
      </c>
      <c r="G12" s="38">
        <f t="shared" si="2"/>
        <v>53.16091954022989</v>
      </c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s="23" customFormat="1" ht="16.5" customHeight="1">
      <c r="A13" s="39" t="s">
        <v>19</v>
      </c>
      <c r="B13" s="15">
        <v>-205</v>
      </c>
      <c r="C13" s="14">
        <v>-82</v>
      </c>
      <c r="D13" s="14">
        <f t="shared" si="0"/>
        <v>-123</v>
      </c>
      <c r="E13" s="30">
        <f t="shared" si="1"/>
        <v>-150</v>
      </c>
      <c r="F13" s="15">
        <v>-317</v>
      </c>
      <c r="G13" s="38">
        <f t="shared" si="2"/>
        <v>64.66876971608832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s="23" customFormat="1" ht="16.5" customHeight="1">
      <c r="A14" s="39" t="s">
        <v>20</v>
      </c>
      <c r="B14" s="15">
        <v>-846</v>
      </c>
      <c r="C14" s="14">
        <v>-405</v>
      </c>
      <c r="D14" s="14">
        <f t="shared" si="0"/>
        <v>-441</v>
      </c>
      <c r="E14" s="30">
        <f t="shared" si="1"/>
        <v>-108.88888888888889</v>
      </c>
      <c r="F14" s="15">
        <v>-1100</v>
      </c>
      <c r="G14" s="38">
        <f t="shared" si="2"/>
        <v>76.9090909090909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s="23" customFormat="1" ht="16.5" customHeight="1">
      <c r="A15" s="39" t="s">
        <v>21</v>
      </c>
      <c r="B15" s="15">
        <v>3196</v>
      </c>
      <c r="C15" s="14">
        <v>606</v>
      </c>
      <c r="D15" s="14">
        <f t="shared" si="0"/>
        <v>2590</v>
      </c>
      <c r="E15" s="30">
        <f t="shared" si="1"/>
        <v>427.39273927392736</v>
      </c>
      <c r="F15" s="15">
        <v>5887</v>
      </c>
      <c r="G15" s="38">
        <f t="shared" si="2"/>
        <v>54.28911160183455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s="23" customFormat="1" ht="16.5" customHeight="1">
      <c r="A16" s="39" t="s">
        <v>22</v>
      </c>
      <c r="B16" s="15">
        <v>1709</v>
      </c>
      <c r="C16" s="14">
        <v>-895</v>
      </c>
      <c r="D16" s="14">
        <f t="shared" si="0"/>
        <v>2604</v>
      </c>
      <c r="E16" s="32" t="str">
        <f t="shared" si="1"/>
        <v>轉虧為盈</v>
      </c>
      <c r="F16" s="15">
        <v>26494</v>
      </c>
      <c r="G16" s="38">
        <f t="shared" si="2"/>
        <v>6.4505170982109155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s="23" customFormat="1" ht="16.5" customHeight="1">
      <c r="A17" s="39" t="s">
        <v>23</v>
      </c>
      <c r="B17" s="15">
        <v>-281</v>
      </c>
      <c r="C17" s="14">
        <v>-168</v>
      </c>
      <c r="D17" s="14">
        <f t="shared" si="0"/>
        <v>-113</v>
      </c>
      <c r="E17" s="30">
        <f t="shared" si="1"/>
        <v>-67.26190476190477</v>
      </c>
      <c r="F17" s="15">
        <v>48</v>
      </c>
      <c r="G17" s="38">
        <f t="shared" si="2"/>
        <v>-585.4166666666667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s="23" customFormat="1" ht="16.5" customHeight="1">
      <c r="A18" s="39" t="s">
        <v>24</v>
      </c>
      <c r="B18" s="15">
        <v>-48</v>
      </c>
      <c r="C18" s="14">
        <v>-38</v>
      </c>
      <c r="D18" s="14">
        <f t="shared" si="0"/>
        <v>-10</v>
      </c>
      <c r="E18" s="30">
        <f t="shared" si="1"/>
        <v>-26.31578947368421</v>
      </c>
      <c r="F18" s="15">
        <v>114</v>
      </c>
      <c r="G18" s="38">
        <f t="shared" si="2"/>
        <v>-42.10526315789473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s="23" customFormat="1" ht="16.5" customHeight="1">
      <c r="A19" s="39" t="s">
        <v>25</v>
      </c>
      <c r="B19" s="15">
        <v>-193</v>
      </c>
      <c r="C19" s="14">
        <v>35</v>
      </c>
      <c r="D19" s="14">
        <f t="shared" si="0"/>
        <v>-228</v>
      </c>
      <c r="E19" s="32" t="str">
        <f t="shared" si="1"/>
        <v>反盈為虧</v>
      </c>
      <c r="F19" s="15">
        <v>138</v>
      </c>
      <c r="G19" s="38">
        <f t="shared" si="2"/>
        <v>-139.85507246376812</v>
      </c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s="23" customFormat="1" ht="16.5" customHeight="1">
      <c r="A20" s="39" t="s">
        <v>26</v>
      </c>
      <c r="B20" s="15">
        <v>-150</v>
      </c>
      <c r="C20" s="14">
        <v>-88</v>
      </c>
      <c r="D20" s="14">
        <f t="shared" si="0"/>
        <v>-62</v>
      </c>
      <c r="E20" s="30">
        <f t="shared" si="1"/>
        <v>-70.45454545454545</v>
      </c>
      <c r="F20" s="15">
        <v>-102</v>
      </c>
      <c r="G20" s="38">
        <f t="shared" si="2"/>
        <v>147.05882352941177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s="23" customFormat="1" ht="16.5" customHeight="1">
      <c r="A21" s="39" t="s">
        <v>27</v>
      </c>
      <c r="B21" s="15">
        <v>-663</v>
      </c>
      <c r="C21" s="14">
        <v>108</v>
      </c>
      <c r="D21" s="14">
        <f t="shared" si="0"/>
        <v>-771</v>
      </c>
      <c r="E21" s="32" t="str">
        <f t="shared" si="1"/>
        <v>反盈為虧</v>
      </c>
      <c r="F21" s="15">
        <v>434</v>
      </c>
      <c r="G21" s="38">
        <f t="shared" si="2"/>
        <v>-152.76497695852535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s="23" customFormat="1" ht="16.5" customHeight="1">
      <c r="A22" s="40" t="s">
        <v>47</v>
      </c>
      <c r="B22" s="15">
        <v>110</v>
      </c>
      <c r="C22" s="14">
        <v>55</v>
      </c>
      <c r="D22" s="14">
        <f>B22-C22</f>
        <v>55</v>
      </c>
      <c r="E22" s="30">
        <f>IF(B22*C22&gt;0,(+D22/ABS(C22)*100),IF(B22&gt;C22,"轉虧為盈","反盈為虧"))</f>
        <v>100</v>
      </c>
      <c r="F22" s="15">
        <v>108</v>
      </c>
      <c r="G22" s="38">
        <f>(B22/F22)*100</f>
        <v>101.85185185185186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s="23" customFormat="1" ht="16.5" customHeight="1">
      <c r="A23" s="8" t="s">
        <v>1</v>
      </c>
      <c r="B23" s="21">
        <f>SUM(B24:B32)</f>
        <v>20845</v>
      </c>
      <c r="C23" s="22">
        <f>SUM(C24:C32)</f>
        <v>11307</v>
      </c>
      <c r="D23" s="13">
        <f>SUM(D24:D32)</f>
        <v>9538</v>
      </c>
      <c r="E23" s="29">
        <f aca="true" t="shared" si="3" ref="E23:E32">IF(B23*C23&gt;0,(+D23/ABS(C23)*100),IF(B23&gt;C23,"轉虧為盈","反盈為虧"))</f>
        <v>84.35482444503405</v>
      </c>
      <c r="F23" s="12">
        <f>SUM(F24:F32)</f>
        <v>45597</v>
      </c>
      <c r="G23" s="37">
        <f aca="true" t="shared" si="4" ref="G23:G32">(B23/F23)*100</f>
        <v>45.71572691185823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23" customFormat="1" ht="16.5" customHeight="1">
      <c r="A24" s="39" t="s">
        <v>28</v>
      </c>
      <c r="B24" s="15">
        <v>233</v>
      </c>
      <c r="C24" s="14">
        <v>225</v>
      </c>
      <c r="D24" s="14">
        <f aca="true" t="shared" si="5" ref="D24:D32">B24-C24</f>
        <v>8</v>
      </c>
      <c r="E24" s="30">
        <f t="shared" si="3"/>
        <v>3.5555555555555554</v>
      </c>
      <c r="F24" s="15">
        <v>886</v>
      </c>
      <c r="G24" s="38">
        <f t="shared" si="4"/>
        <v>26.297968397291193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23" customFormat="1" ht="16.5" customHeight="1">
      <c r="A25" s="39" t="s">
        <v>29</v>
      </c>
      <c r="B25" s="15">
        <v>256</v>
      </c>
      <c r="C25" s="14">
        <v>302</v>
      </c>
      <c r="D25" s="14">
        <f t="shared" si="5"/>
        <v>-46</v>
      </c>
      <c r="E25" s="30">
        <f t="shared" si="3"/>
        <v>-15.2317880794702</v>
      </c>
      <c r="F25" s="15">
        <v>1408</v>
      </c>
      <c r="G25" s="38">
        <f t="shared" si="4"/>
        <v>18.181818181818183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23" customFormat="1" ht="16.5" customHeight="1">
      <c r="A26" s="39" t="s">
        <v>30</v>
      </c>
      <c r="B26" s="15">
        <v>87</v>
      </c>
      <c r="C26" s="14">
        <v>80</v>
      </c>
      <c r="D26" s="14">
        <f t="shared" si="5"/>
        <v>7</v>
      </c>
      <c r="E26" s="30">
        <f t="shared" si="3"/>
        <v>8.75</v>
      </c>
      <c r="F26" s="15">
        <v>337</v>
      </c>
      <c r="G26" s="38">
        <f t="shared" si="4"/>
        <v>25.816023738872403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23" customFormat="1" ht="16.5" customHeight="1">
      <c r="A27" s="39" t="s">
        <v>31</v>
      </c>
      <c r="B27" s="15">
        <v>99</v>
      </c>
      <c r="C27" s="14">
        <v>-3</v>
      </c>
      <c r="D27" s="14">
        <f t="shared" si="5"/>
        <v>102</v>
      </c>
      <c r="E27" s="32" t="str">
        <f t="shared" si="3"/>
        <v>轉虧為盈</v>
      </c>
      <c r="F27" s="15">
        <v>39</v>
      </c>
      <c r="G27" s="38">
        <f t="shared" si="4"/>
        <v>253.84615384615384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s="23" customFormat="1" ht="16.5" customHeight="1">
      <c r="A28" s="39" t="s">
        <v>32</v>
      </c>
      <c r="B28" s="15">
        <v>2232</v>
      </c>
      <c r="C28" s="14">
        <v>6366</v>
      </c>
      <c r="D28" s="14">
        <f t="shared" si="5"/>
        <v>-4134</v>
      </c>
      <c r="E28" s="30">
        <f t="shared" si="3"/>
        <v>-64.93873704052781</v>
      </c>
      <c r="F28" s="15">
        <v>25473</v>
      </c>
      <c r="G28" s="38">
        <f t="shared" si="4"/>
        <v>8.762218819926982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s="23" customFormat="1" ht="16.5" customHeight="1">
      <c r="A29" s="39" t="s">
        <v>33</v>
      </c>
      <c r="B29" s="15">
        <v>2434</v>
      </c>
      <c r="C29" s="14">
        <v>1798</v>
      </c>
      <c r="D29" s="14">
        <f t="shared" si="5"/>
        <v>636</v>
      </c>
      <c r="E29" s="30">
        <f t="shared" si="3"/>
        <v>35.37263626251391</v>
      </c>
      <c r="F29" s="15">
        <v>7193</v>
      </c>
      <c r="G29" s="38">
        <f t="shared" si="4"/>
        <v>33.83845405255109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s="23" customFormat="1" ht="16.5" customHeight="1">
      <c r="A30" s="39" t="s">
        <v>34</v>
      </c>
      <c r="B30" s="15">
        <v>1399</v>
      </c>
      <c r="C30" s="14">
        <v>1388</v>
      </c>
      <c r="D30" s="14">
        <f t="shared" si="5"/>
        <v>11</v>
      </c>
      <c r="E30" s="30">
        <f t="shared" si="3"/>
        <v>0.792507204610951</v>
      </c>
      <c r="F30" s="15">
        <v>5573</v>
      </c>
      <c r="G30" s="38">
        <f t="shared" si="4"/>
        <v>25.10317602727436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s="23" customFormat="1" ht="16.5" customHeight="1">
      <c r="A31" s="39" t="s">
        <v>35</v>
      </c>
      <c r="B31" s="15">
        <v>16</v>
      </c>
      <c r="C31" s="14">
        <v>-2</v>
      </c>
      <c r="D31" s="14">
        <f t="shared" si="5"/>
        <v>18</v>
      </c>
      <c r="E31" s="32" t="str">
        <f t="shared" si="3"/>
        <v>轉虧為盈</v>
      </c>
      <c r="F31" s="15">
        <v>13</v>
      </c>
      <c r="G31" s="38">
        <f t="shared" si="4"/>
        <v>123.07692307692308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s="23" customFormat="1" ht="16.5" customHeight="1">
      <c r="A32" s="39" t="s">
        <v>36</v>
      </c>
      <c r="B32" s="15">
        <v>14089</v>
      </c>
      <c r="C32" s="14">
        <v>1153</v>
      </c>
      <c r="D32" s="14">
        <f t="shared" si="5"/>
        <v>12936</v>
      </c>
      <c r="E32" s="30">
        <f t="shared" si="3"/>
        <v>1121.94275802255</v>
      </c>
      <c r="F32" s="15">
        <v>4675</v>
      </c>
      <c r="G32" s="38">
        <f t="shared" si="4"/>
        <v>301.36898395721926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23" customFormat="1" ht="16.5" customHeight="1">
      <c r="A33" s="8" t="s">
        <v>6</v>
      </c>
      <c r="B33" s="21">
        <f>SUM(B34:B41)</f>
        <v>12116</v>
      </c>
      <c r="C33" s="22">
        <f>SUM(C34:C41)</f>
        <v>11537</v>
      </c>
      <c r="D33" s="13">
        <f>SUM(D34:D41)</f>
        <v>579</v>
      </c>
      <c r="E33" s="29">
        <f aca="true" t="shared" si="6" ref="E33:E41">IF(B33*C33&gt;0,(+D33/ABS(C33)*100),IF(B33&gt;C33,"轉虧為盈","反盈為虧"))</f>
        <v>5.018635693854555</v>
      </c>
      <c r="F33" s="12">
        <f>SUM(F34:F41)</f>
        <v>54281</v>
      </c>
      <c r="G33" s="37">
        <f aca="true" t="shared" si="7" ref="G33:G41">(B33/F33)*100</f>
        <v>22.320885761131887</v>
      </c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s="23" customFormat="1" ht="16.5" customHeight="1">
      <c r="A34" s="39" t="s">
        <v>37</v>
      </c>
      <c r="B34" s="15">
        <v>1250</v>
      </c>
      <c r="C34" s="14">
        <v>1630</v>
      </c>
      <c r="D34" s="14">
        <f aca="true" t="shared" si="8" ref="D34:D41">B34-C34</f>
        <v>-380</v>
      </c>
      <c r="E34" s="30">
        <f t="shared" si="6"/>
        <v>-23.31288343558282</v>
      </c>
      <c r="F34" s="15">
        <v>9680</v>
      </c>
      <c r="G34" s="38">
        <f t="shared" si="7"/>
        <v>12.913223140495866</v>
      </c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s="23" customFormat="1" ht="16.5" customHeight="1">
      <c r="A35" s="39" t="s">
        <v>38</v>
      </c>
      <c r="B35" s="15">
        <v>11617</v>
      </c>
      <c r="C35" s="14">
        <v>12753</v>
      </c>
      <c r="D35" s="14">
        <f t="shared" si="8"/>
        <v>-1136</v>
      </c>
      <c r="E35" s="30">
        <f t="shared" si="6"/>
        <v>-8.907707990276798</v>
      </c>
      <c r="F35" s="15">
        <v>56432</v>
      </c>
      <c r="G35" s="38">
        <f t="shared" si="7"/>
        <v>20.585837822512048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s="23" customFormat="1" ht="16.5" customHeight="1">
      <c r="A36" s="39" t="s">
        <v>39</v>
      </c>
      <c r="B36" s="15">
        <v>-2145</v>
      </c>
      <c r="C36" s="14">
        <v>-2842</v>
      </c>
      <c r="D36" s="14">
        <f t="shared" si="8"/>
        <v>697</v>
      </c>
      <c r="E36" s="30">
        <f t="shared" si="6"/>
        <v>24.524982406755804</v>
      </c>
      <c r="F36" s="15">
        <v>-11300</v>
      </c>
      <c r="G36" s="38">
        <f t="shared" si="7"/>
        <v>18.98230088495575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23" customFormat="1" ht="16.5" customHeight="1">
      <c r="A37" s="39" t="s">
        <v>40</v>
      </c>
      <c r="B37" s="15">
        <v>-748</v>
      </c>
      <c r="C37" s="14">
        <v>-1204</v>
      </c>
      <c r="D37" s="14">
        <f t="shared" si="8"/>
        <v>456</v>
      </c>
      <c r="E37" s="30">
        <f t="shared" si="6"/>
        <v>37.87375415282392</v>
      </c>
      <c r="F37" s="15">
        <v>-5723</v>
      </c>
      <c r="G37" s="38">
        <f t="shared" si="7"/>
        <v>13.070068146077233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23" customFormat="1" ht="16.5" customHeight="1">
      <c r="A38" s="39" t="s">
        <v>41</v>
      </c>
      <c r="B38" s="15">
        <v>583</v>
      </c>
      <c r="C38" s="14">
        <v>236</v>
      </c>
      <c r="D38" s="14">
        <f t="shared" si="8"/>
        <v>347</v>
      </c>
      <c r="E38" s="30">
        <f t="shared" si="6"/>
        <v>147.03389830508476</v>
      </c>
      <c r="F38" s="15">
        <v>941</v>
      </c>
      <c r="G38" s="38">
        <f t="shared" si="7"/>
        <v>61.95536663124336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23" customFormat="1" ht="16.5" customHeight="1">
      <c r="A39" s="39" t="s">
        <v>42</v>
      </c>
      <c r="B39" s="15">
        <v>258</v>
      </c>
      <c r="C39" s="14">
        <v>388</v>
      </c>
      <c r="D39" s="14">
        <f t="shared" si="8"/>
        <v>-130</v>
      </c>
      <c r="E39" s="30">
        <f t="shared" si="6"/>
        <v>-33.50515463917525</v>
      </c>
      <c r="F39" s="15">
        <v>1482</v>
      </c>
      <c r="G39" s="38">
        <f t="shared" si="7"/>
        <v>17.408906882591094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23" customFormat="1" ht="16.5" customHeight="1">
      <c r="A40" s="39" t="s">
        <v>43</v>
      </c>
      <c r="B40" s="15">
        <v>1275</v>
      </c>
      <c r="C40" s="14">
        <v>550</v>
      </c>
      <c r="D40" s="14">
        <f t="shared" si="8"/>
        <v>725</v>
      </c>
      <c r="E40" s="30">
        <f t="shared" si="6"/>
        <v>131.8181818181818</v>
      </c>
      <c r="F40" s="15">
        <v>2668</v>
      </c>
      <c r="G40" s="38">
        <f t="shared" si="7"/>
        <v>47.788605697151425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23" customFormat="1" ht="16.5" customHeight="1">
      <c r="A41" s="39" t="s">
        <v>44</v>
      </c>
      <c r="B41" s="15">
        <v>26</v>
      </c>
      <c r="C41" s="14">
        <v>26</v>
      </c>
      <c r="D41" s="14">
        <f t="shared" si="8"/>
        <v>0</v>
      </c>
      <c r="E41" s="30">
        <f t="shared" si="6"/>
        <v>0</v>
      </c>
      <c r="F41" s="15">
        <v>101</v>
      </c>
      <c r="G41" s="38">
        <f t="shared" si="7"/>
        <v>25.742574257425744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23" customFormat="1" ht="16.5" customHeight="1">
      <c r="A42" s="8" t="s">
        <v>7</v>
      </c>
      <c r="B42" s="21">
        <f>B43</f>
        <v>-9</v>
      </c>
      <c r="C42" s="22">
        <f>C43</f>
        <v>-33</v>
      </c>
      <c r="D42" s="13">
        <f>D43</f>
        <v>24</v>
      </c>
      <c r="E42" s="29">
        <f>IF(B42*C42&gt;0,(+D42/ABS(C42)*100),IF(B42&gt;C42,"轉虧為盈","反盈為虧"))</f>
        <v>72.72727272727273</v>
      </c>
      <c r="F42" s="12">
        <f>F43</f>
        <v>41</v>
      </c>
      <c r="G42" s="37">
        <f>(B42/F42)*100</f>
        <v>-21.951219512195124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23" customFormat="1" ht="16.5" customHeight="1">
      <c r="A43" s="39" t="s">
        <v>48</v>
      </c>
      <c r="B43" s="15">
        <v>-9</v>
      </c>
      <c r="C43" s="14">
        <v>-33</v>
      </c>
      <c r="D43" s="14">
        <f>B43-C43</f>
        <v>24</v>
      </c>
      <c r="E43" s="30">
        <f>IF(B43*C43&gt;0,(+D43/ABS(C43)*100),IF(B43&gt;C43,"轉虧為盈","反盈為虧"))</f>
        <v>72.72727272727273</v>
      </c>
      <c r="F43" s="15">
        <v>41</v>
      </c>
      <c r="G43" s="38">
        <f>(B43/F43)*100</f>
        <v>-21.951219512195124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23" customFormat="1" ht="16.5" customHeight="1">
      <c r="A44" s="8" t="s">
        <v>45</v>
      </c>
      <c r="B44" s="21">
        <f>B45</f>
        <v>-156</v>
      </c>
      <c r="C44" s="22">
        <f>C45</f>
        <v>-213</v>
      </c>
      <c r="D44" s="13">
        <f>D45</f>
        <v>57</v>
      </c>
      <c r="E44" s="29">
        <f>IF(B44*C44&gt;0,(+D44/ABS(C44)*100),IF(B44&gt;C44,"轉虧為盈","反盈為虧"))</f>
        <v>26.76056338028169</v>
      </c>
      <c r="F44" s="12">
        <f>F45</f>
        <v>5</v>
      </c>
      <c r="G44" s="37">
        <f>G45</f>
        <v>-3120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23" customFormat="1" ht="16.5" customHeight="1">
      <c r="A45" s="39" t="s">
        <v>46</v>
      </c>
      <c r="B45" s="15">
        <v>-156</v>
      </c>
      <c r="C45" s="14">
        <v>-213</v>
      </c>
      <c r="D45" s="14">
        <f>B45-C45</f>
        <v>57</v>
      </c>
      <c r="E45" s="30">
        <f>IF(B45*C45&gt;0,(+D45/ABS(C45)*100),IF(B45&gt;C45,"轉虧為盈","反盈為虧"))</f>
        <v>26.76056338028169</v>
      </c>
      <c r="F45" s="15">
        <v>5</v>
      </c>
      <c r="G45" s="38">
        <f>(B45/F45)*100</f>
        <v>-3120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s="23" customFormat="1" ht="16.5" customHeight="1">
      <c r="A46" s="8" t="s">
        <v>67</v>
      </c>
      <c r="B46" s="21"/>
      <c r="C46" s="22">
        <f>C47</f>
        <v>1</v>
      </c>
      <c r="D46" s="13">
        <f>D47</f>
        <v>-1</v>
      </c>
      <c r="E46" s="31" t="str">
        <f>E47</f>
        <v>反盈為虧</v>
      </c>
      <c r="F46" s="12">
        <f>F47</f>
        <v>268</v>
      </c>
      <c r="G46" s="37">
        <f>G47</f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s="23" customFormat="1" ht="16.5" customHeight="1">
      <c r="A47" s="39" t="s">
        <v>49</v>
      </c>
      <c r="B47" s="15"/>
      <c r="C47" s="14">
        <v>1</v>
      </c>
      <c r="D47" s="14">
        <f>B47-C47</f>
        <v>-1</v>
      </c>
      <c r="E47" s="32" t="str">
        <f>IF(B47*C47&gt;0,(+D47/ABS(C47)*100),IF(B47&gt;C47,"轉虧為盈","反盈為虧"))</f>
        <v>反盈為虧</v>
      </c>
      <c r="F47" s="15">
        <v>268</v>
      </c>
      <c r="G47" s="38">
        <f>(B47/F47)*100</f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s="23" customFormat="1" ht="16.5" customHeight="1">
      <c r="A48" s="8" t="s">
        <v>8</v>
      </c>
      <c r="B48" s="21">
        <f>SUM(B49:B54)</f>
        <v>2581</v>
      </c>
      <c r="C48" s="22">
        <f>SUM(C49:C54)</f>
        <v>2635</v>
      </c>
      <c r="D48" s="13">
        <f>SUM(D49:D54)</f>
        <v>-54</v>
      </c>
      <c r="E48" s="29">
        <f>IF(B48*C48&gt;0,(+D48/ABS(C48)*100),IF(B48&gt;C48,"轉虧為盈","反盈為虧"))</f>
        <v>-2.049335863377609</v>
      </c>
      <c r="F48" s="12">
        <f>SUM(F49:F54)</f>
        <v>10880</v>
      </c>
      <c r="G48" s="37">
        <f>(B48/F48)*100</f>
        <v>23.722426470588236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s="23" customFormat="1" ht="16.5" customHeight="1">
      <c r="A49" s="39" t="s">
        <v>50</v>
      </c>
      <c r="B49" s="15">
        <v>39</v>
      </c>
      <c r="C49" s="14">
        <v>65</v>
      </c>
      <c r="D49" s="14">
        <f aca="true" t="shared" si="9" ref="D49:D54">B49-C49</f>
        <v>-26</v>
      </c>
      <c r="E49" s="30">
        <f aca="true" t="shared" si="10" ref="E49:E54">IF(B49*C49&gt;0,(+D49/ABS(C49)*100),IF(B49&gt;C49,"轉虧為盈","反盈為虧"))</f>
        <v>-40</v>
      </c>
      <c r="F49" s="15">
        <v>188</v>
      </c>
      <c r="G49" s="38">
        <f aca="true" t="shared" si="11" ref="G49:G54">(B49/F49)*100</f>
        <v>20.74468085106383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23" customFormat="1" ht="16.5" customHeight="1">
      <c r="A50" s="39" t="s">
        <v>51</v>
      </c>
      <c r="B50" s="15">
        <v>266</v>
      </c>
      <c r="C50" s="14">
        <v>137</v>
      </c>
      <c r="D50" s="14">
        <f t="shared" si="9"/>
        <v>129</v>
      </c>
      <c r="E50" s="30">
        <f t="shared" si="10"/>
        <v>94.16058394160584</v>
      </c>
      <c r="F50" s="15">
        <v>606</v>
      </c>
      <c r="G50" s="38">
        <f t="shared" si="11"/>
        <v>43.89438943894389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23" customFormat="1" ht="16.5" customHeight="1">
      <c r="A51" s="39" t="s">
        <v>52</v>
      </c>
      <c r="B51" s="15">
        <v>8</v>
      </c>
      <c r="C51" s="14">
        <v>4</v>
      </c>
      <c r="D51" s="14">
        <f t="shared" si="9"/>
        <v>4</v>
      </c>
      <c r="E51" s="30">
        <f t="shared" si="10"/>
        <v>100</v>
      </c>
      <c r="F51" s="15">
        <v>16</v>
      </c>
      <c r="G51" s="38">
        <f t="shared" si="11"/>
        <v>50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23" customFormat="1" ht="16.5" customHeight="1">
      <c r="A52" s="39" t="s">
        <v>53</v>
      </c>
      <c r="B52" s="15">
        <v>15</v>
      </c>
      <c r="C52" s="14">
        <v>10</v>
      </c>
      <c r="D52" s="14">
        <f t="shared" si="9"/>
        <v>5</v>
      </c>
      <c r="E52" s="30">
        <f t="shared" si="10"/>
        <v>50</v>
      </c>
      <c r="F52" s="15">
        <v>38</v>
      </c>
      <c r="G52" s="38">
        <f t="shared" si="11"/>
        <v>39.473684210526315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23" customFormat="1" ht="16.5" customHeight="1">
      <c r="A53" s="39" t="s">
        <v>68</v>
      </c>
      <c r="B53" s="15">
        <v>2249</v>
      </c>
      <c r="C53" s="14">
        <v>2377</v>
      </c>
      <c r="D53" s="14">
        <f t="shared" si="9"/>
        <v>-128</v>
      </c>
      <c r="E53" s="30">
        <f t="shared" si="10"/>
        <v>-5.384938998737905</v>
      </c>
      <c r="F53" s="15">
        <v>9861</v>
      </c>
      <c r="G53" s="38">
        <f t="shared" si="11"/>
        <v>22.807017543859647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23" customFormat="1" ht="16.5" customHeight="1">
      <c r="A54" s="39" t="s">
        <v>66</v>
      </c>
      <c r="B54" s="15">
        <v>4</v>
      </c>
      <c r="C54" s="14">
        <v>42</v>
      </c>
      <c r="D54" s="14">
        <f t="shared" si="9"/>
        <v>-38</v>
      </c>
      <c r="E54" s="30">
        <f t="shared" si="10"/>
        <v>-90.47619047619048</v>
      </c>
      <c r="F54" s="15">
        <v>171</v>
      </c>
      <c r="G54" s="38">
        <f t="shared" si="11"/>
        <v>2.3391812865497075</v>
      </c>
      <c r="L54"/>
      <c r="M54"/>
      <c r="N54"/>
      <c r="O54"/>
      <c r="P54"/>
      <c r="Q54"/>
      <c r="R54"/>
      <c r="S54"/>
      <c r="T54"/>
    </row>
    <row r="55" spans="1:7" ht="21.75" customHeight="1">
      <c r="A55" s="25" t="s">
        <v>9</v>
      </c>
      <c r="B55" s="19">
        <f>+B48+B7</f>
        <v>55596</v>
      </c>
      <c r="C55" s="19">
        <f>+C48+C7</f>
        <v>38543</v>
      </c>
      <c r="D55" s="19">
        <f>+D48+D7</f>
        <v>17053</v>
      </c>
      <c r="E55" s="33">
        <v>44.24034869240349</v>
      </c>
      <c r="F55" s="19">
        <f>+F48+F7</f>
        <v>201390</v>
      </c>
      <c r="G55" s="33">
        <v>27.569449265588275</v>
      </c>
    </row>
    <row r="56" ht="19.5" customHeight="1">
      <c r="A56" s="20" t="s">
        <v>54</v>
      </c>
    </row>
  </sheetData>
  <mergeCells count="3">
    <mergeCell ref="F4:G4"/>
    <mergeCell ref="A4:A6"/>
    <mergeCell ref="B4:E4"/>
  </mergeCells>
  <printOptions horizontalCentered="1"/>
  <pageMargins left="0.7480314960629921" right="0.7480314960629921" top="0.51" bottom="0.62" header="0.22" footer="0.24"/>
  <pageSetup horizontalDpi="600" verticalDpi="600" orientation="landscape" pageOrder="overThenDown" paperSize="9" r:id="rId1"/>
  <headerFooter alignWithMargins="0">
    <oddFooter>&amp;C&amp;"Times New Roman,標準"&amp;P+12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cp:lastPrinted>2001-05-21T03:40:35Z</cp:lastPrinted>
  <dcterms:created xsi:type="dcterms:W3CDTF">2000-02-23T02:18:29Z</dcterms:created>
  <dcterms:modified xsi:type="dcterms:W3CDTF">2008-11-13T10:07:22Z</dcterms:modified>
  <cp:category>I14</cp:category>
  <cp:version/>
  <cp:contentType/>
  <cp:contentStatus/>
</cp:coreProperties>
</file>