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9225" windowHeight="4650" tabRatio="619" activeTab="1"/>
  </bookViews>
  <sheets>
    <sheet name="B89-REF-9" sheetId="1" r:id="rId1"/>
    <sheet name="B90-REF-9" sheetId="2" r:id="rId2"/>
  </sheets>
  <definedNames>
    <definedName name="_xlnm.Print_Titles" localSheetId="0">'B89-REF-9'!$1:$6</definedName>
    <definedName name="_xlnm.Print_Titles" localSheetId="1">'B90-REF-9'!$1:$6</definedName>
  </definedNames>
  <calcPr fullCalcOnLoad="1"/>
</workbook>
</file>

<file path=xl/sharedStrings.xml><?xml version="1.0" encoding="utf-8"?>
<sst xmlns="http://schemas.openxmlformats.org/spreadsheetml/2006/main" count="573" uniqueCount="328">
  <si>
    <t>投資總額</t>
  </si>
  <si>
    <t>外借資金</t>
  </si>
  <si>
    <t>金額</t>
  </si>
  <si>
    <t>營運資金</t>
  </si>
  <si>
    <t>全部</t>
  </si>
  <si>
    <t>計畫</t>
  </si>
  <si>
    <t xml:space="preserve"> 資金來源</t>
  </si>
  <si>
    <t>預算數</t>
  </si>
  <si>
    <t>本次</t>
  </si>
  <si>
    <t>中央政府各機關非營業基金資本</t>
  </si>
  <si>
    <t>中華民國八十八年下</t>
  </si>
  <si>
    <t>半年及八十九年度</t>
  </si>
  <si>
    <t>進度起
訖年月</t>
  </si>
  <si>
    <t>資金
成本率
（％）</t>
  </si>
  <si>
    <t>現值
報酬率
（％）</t>
  </si>
  <si>
    <t>收回
年限
(年)</t>
  </si>
  <si>
    <t xml:space="preserve"> 截至本次累計</t>
  </si>
  <si>
    <t>自有資金</t>
  </si>
  <si>
    <t>占全部計畫％</t>
  </si>
  <si>
    <t>出售不適
用資產</t>
  </si>
  <si>
    <t>國庫撥款</t>
  </si>
  <si>
    <t>單位：新臺幣千元</t>
  </si>
  <si>
    <t>機關（基金）及計畫名稱</t>
  </si>
  <si>
    <t>原臺灣省政府所屬</t>
  </si>
  <si>
    <t>　　合　　　　　計</t>
  </si>
  <si>
    <t>　故宮文物圖錄印製作業基金</t>
  </si>
  <si>
    <t>　　非計畫型</t>
  </si>
  <si>
    <t>　中美經濟社會發展基金</t>
  </si>
  <si>
    <t>　國軍生產及服務作業基金</t>
  </si>
  <si>
    <t>　軍人儲蓄作業基金</t>
  </si>
  <si>
    <t>　國軍老舊眷村改建基金</t>
  </si>
  <si>
    <t>　國軍老舊營舍改建基金</t>
  </si>
  <si>
    <t>　行政院開發基金</t>
  </si>
  <si>
    <t>　國立中正文化中心作業基金</t>
  </si>
  <si>
    <t>　法務部監所作業基金</t>
  </si>
  <si>
    <t>　核能發電後端營運基金</t>
  </si>
  <si>
    <t>　交通建設基金</t>
  </si>
  <si>
    <t>　國軍退除役官兵安置基金</t>
  </si>
  <si>
    <t>　榮民醫療作業基金</t>
  </si>
  <si>
    <t>　　非計畫型</t>
  </si>
  <si>
    <t>　科學工業園區管理局作業基金</t>
  </si>
  <si>
    <t>　國家科學技術發展基金</t>
  </si>
  <si>
    <t>　農業綜合基金</t>
  </si>
  <si>
    <t>　就業安定基金</t>
  </si>
  <si>
    <t>　建設基金</t>
  </si>
  <si>
    <t>　臺灣省學產基金</t>
  </si>
  <si>
    <t>　新生地開發基金</t>
  </si>
  <si>
    <t>　林務發展基金</t>
  </si>
  <si>
    <t>　臺灣省山坡地開發基金</t>
  </si>
  <si>
    <t>　種苗改良繁殖作業基金</t>
  </si>
  <si>
    <t>　畜產改良作業基金</t>
  </si>
  <si>
    <t>　臺灣省醫療藥品基金</t>
  </si>
  <si>
    <t>　土地重劃工程規劃作業基金</t>
  </si>
  <si>
    <t>　公共工程作業基金</t>
  </si>
  <si>
    <t>　資源回收管理基金</t>
  </si>
  <si>
    <t>　空氣污染防制基金</t>
  </si>
  <si>
    <t>　　非計畫型</t>
  </si>
  <si>
    <t>　經濟發展基金</t>
  </si>
  <si>
    <t>　　　中正機場第二期航站區工程</t>
  </si>
  <si>
    <t>　　　中山高內壢交流道改善工程</t>
  </si>
  <si>
    <t>　　　第二高速公路後續建設計畫</t>
  </si>
  <si>
    <t>　　　國道北宜高速公路建設計畫</t>
  </si>
  <si>
    <t>　　　澎湖國家風景區建設計畫</t>
  </si>
  <si>
    <t>　　　科學園區中長程建設計畫</t>
  </si>
  <si>
    <t>　醫療發展基金</t>
  </si>
  <si>
    <t>　中華發展基金</t>
  </si>
  <si>
    <t xml:space="preserve">    　博愛專案</t>
  </si>
  <si>
    <r>
      <t>辦公大樓</t>
    </r>
    <r>
      <rPr>
        <sz val="11"/>
        <rFont val="Times New Roman"/>
        <family val="1"/>
      </rPr>
      <t>3</t>
    </r>
    <r>
      <rPr>
        <sz val="11"/>
        <rFont val="新細明體"/>
        <family val="1"/>
      </rPr>
      <t>棟、教學大樓</t>
    </r>
    <r>
      <rPr>
        <sz val="11"/>
        <rFont val="Times New Roman"/>
        <family val="1"/>
      </rPr>
      <t>1</t>
    </r>
    <r>
      <rPr>
        <sz val="11"/>
        <rFont val="新細明體"/>
        <family val="1"/>
      </rPr>
      <t>棟、生活大樓</t>
    </r>
    <r>
      <rPr>
        <sz val="11"/>
        <rFont val="Times New Roman"/>
        <family val="1"/>
      </rPr>
      <t>3</t>
    </r>
    <r>
      <rPr>
        <sz val="11"/>
        <rFont val="新細明體"/>
        <family val="1"/>
      </rPr>
      <t>棟、圖書館、中正堂及體育館各</t>
    </r>
    <r>
      <rPr>
        <sz val="11"/>
        <rFont val="Times New Roman"/>
        <family val="1"/>
      </rPr>
      <t>1</t>
    </r>
    <r>
      <rPr>
        <sz val="11"/>
        <rFont val="新細明體"/>
        <family val="1"/>
      </rPr>
      <t>棟、警衛室</t>
    </r>
    <r>
      <rPr>
        <sz val="11"/>
        <rFont val="Times New Roman"/>
        <family val="1"/>
      </rPr>
      <t>3</t>
    </r>
    <r>
      <rPr>
        <sz val="11"/>
        <rFont val="新細明體"/>
        <family val="1"/>
      </rPr>
      <t>間及其他附屬設施</t>
    </r>
    <r>
      <rPr>
        <sz val="11"/>
        <rFont val="Times New Roman"/>
        <family val="1"/>
      </rPr>
      <t>7</t>
    </r>
    <r>
      <rPr>
        <sz val="11"/>
        <rFont val="新細明體"/>
        <family val="1"/>
      </rPr>
      <t>棟。</t>
    </r>
  </si>
  <si>
    <t>　國立大學校院校務基金（綜計）</t>
  </si>
  <si>
    <t>　文化建設基金</t>
  </si>
  <si>
    <r>
      <t>本計畫含支線總長約</t>
    </r>
    <r>
      <rPr>
        <sz val="11"/>
        <rFont val="Times New Roman"/>
        <family val="1"/>
      </rPr>
      <t>388</t>
    </r>
    <r>
      <rPr>
        <sz val="11"/>
        <rFont val="新細明體"/>
        <family val="1"/>
      </rPr>
      <t>公里，完成後可改善整體運輸結構。</t>
    </r>
  </si>
  <si>
    <r>
      <t>本計畫全長約</t>
    </r>
    <r>
      <rPr>
        <sz val="11"/>
        <rFont val="Times New Roman"/>
        <family val="1"/>
      </rPr>
      <t>31</t>
    </r>
    <r>
      <rPr>
        <sz val="11"/>
        <rFont val="新細明體"/>
        <family val="1"/>
      </rPr>
      <t>公里，採雙向四車道設置，完成後可促進蘭陽平原之經濟發展。</t>
    </r>
  </si>
  <si>
    <t>　　　馬祖南竿機場新建計畫</t>
  </si>
  <si>
    <t>　　　馬公機場民航站區擴建工程</t>
  </si>
  <si>
    <t>　　　楊梅新竹段拓寬計畫</t>
  </si>
  <si>
    <t>　　　員林高雄段拓寬計畫</t>
  </si>
  <si>
    <t>　　　增建北斗交流道工程</t>
  </si>
  <si>
    <t>　　　中山高增設后里交流道</t>
  </si>
  <si>
    <t>　　　省立彰化醫院遷建工程</t>
  </si>
  <si>
    <t>　　　省立嘉義醫院遷建工程</t>
  </si>
  <si>
    <t>計畫內容
（含目標能量）</t>
  </si>
  <si>
    <t>新建成功及關山分院醫療大樓，以減少重病患者往返台東、花蓮之苦。</t>
  </si>
  <si>
    <t>　　非計畫型</t>
  </si>
  <si>
    <t>新建病床五百床以上之醫療大樓，以改善醫療品質。</t>
  </si>
  <si>
    <t>新建病床一百床之新化分院，以加強服務新化地區病患。</t>
  </si>
  <si>
    <t>　　　中小企業創新育成中心計畫</t>
  </si>
  <si>
    <t>　　延續性計畫本次未編列預算需求者，未於本表列示。</t>
  </si>
  <si>
    <t>行政院主管</t>
  </si>
  <si>
    <t>國防部主管</t>
  </si>
  <si>
    <t>財政部主管</t>
  </si>
  <si>
    <t>教育部主管</t>
  </si>
  <si>
    <t>經濟部主管</t>
  </si>
  <si>
    <t>國家科學委員會主管</t>
  </si>
  <si>
    <t>勞工委員會主管</t>
  </si>
  <si>
    <t>衛生署主管</t>
  </si>
  <si>
    <t>環境保護署主管</t>
  </si>
  <si>
    <t>文化建設委員會主管</t>
  </si>
  <si>
    <t>大陸委員會主管</t>
  </si>
  <si>
    <t>法務部主管</t>
  </si>
  <si>
    <t>交通部主管</t>
  </si>
  <si>
    <t>農業委員會主管</t>
  </si>
  <si>
    <t>　　　包含利息資本化之金額。</t>
  </si>
  <si>
    <t>新竹科學工業園區三、四期擴建及設立台南科學工業園區以：
促進土地資源利用，提
　高土地經濟價值。
促進區域整體發展。
帶動相關產業之發展，
　及增加就業機會。</t>
  </si>
  <si>
    <r>
      <t>引進產業提升國家競爭力，發展客、貨園區共</t>
    </r>
    <r>
      <rPr>
        <sz val="11"/>
        <rFont val="Times New Roman"/>
        <family val="1"/>
      </rPr>
      <t>245.2</t>
    </r>
    <r>
      <rPr>
        <sz val="11"/>
        <rFont val="新細明體"/>
        <family val="1"/>
      </rPr>
      <t>公頃。</t>
    </r>
  </si>
  <si>
    <r>
      <t>為配合政府推動規劃建設及維護休閒遊憩設施施政重點，辦理各國家風景區之建設及維護，完成後將提供</t>
    </r>
    <r>
      <rPr>
        <sz val="11"/>
        <rFont val="Times New Roman"/>
        <family val="1"/>
      </rPr>
      <t>600</t>
    </r>
    <r>
      <rPr>
        <sz val="11"/>
        <rFont val="新細明體"/>
        <family val="1"/>
      </rPr>
      <t>公頃土地供民間投資業者參與投資大型觀光遊憩設施。</t>
    </r>
  </si>
  <si>
    <r>
      <t>配合交通需求及新員拓寬計畫，除拓寬主線外，將新建高架及平面道路，該路段長度達</t>
    </r>
    <r>
      <rPr>
        <sz val="11"/>
        <rFont val="Times New Roman"/>
        <family val="1"/>
      </rPr>
      <t>158.4</t>
    </r>
    <r>
      <rPr>
        <sz val="11"/>
        <rFont val="新細明體"/>
        <family val="1"/>
      </rPr>
      <t>公里。</t>
    </r>
  </si>
  <si>
    <t>88.7-89.12</t>
  </si>
  <si>
    <t>87.7-92.6</t>
  </si>
  <si>
    <t>88.7-89.12</t>
  </si>
  <si>
    <t>86.12-95.6</t>
  </si>
  <si>
    <t>86.12-94.12</t>
  </si>
  <si>
    <t>88.7-90.6</t>
  </si>
  <si>
    <t>87.6-90.6</t>
  </si>
  <si>
    <t>78.7-88.6</t>
  </si>
  <si>
    <t>87.7-90.12</t>
  </si>
  <si>
    <t>86.7-91.12</t>
  </si>
  <si>
    <t>78.7-88.12</t>
  </si>
  <si>
    <t>85.7-90.12</t>
  </si>
  <si>
    <t>82.6-90.12</t>
  </si>
  <si>
    <t>82.11-90.12</t>
  </si>
  <si>
    <t>83.11-93.6</t>
  </si>
  <si>
    <t>84.7-90.6</t>
  </si>
  <si>
    <t>85.6-90.12</t>
  </si>
  <si>
    <t>78.3-92.12</t>
  </si>
  <si>
    <t>78.7-92.6</t>
  </si>
  <si>
    <t>87.4-89.6</t>
  </si>
  <si>
    <t>86.7-92.6</t>
  </si>
  <si>
    <t>85.7-90.6</t>
  </si>
  <si>
    <t>85.7-89.12</t>
  </si>
  <si>
    <t>89.1-93.12</t>
  </si>
  <si>
    <t>87.7-91.6</t>
  </si>
  <si>
    <t>81.7-90.12</t>
  </si>
  <si>
    <t>85.1-90.12</t>
  </si>
  <si>
    <r>
      <t>解決離島交通，促進建設，年運量可達</t>
    </r>
    <r>
      <rPr>
        <sz val="11"/>
        <rFont val="Times New Roman"/>
        <family val="1"/>
      </rPr>
      <t>404</t>
    </r>
    <r>
      <rPr>
        <sz val="11"/>
        <rFont val="新細明體"/>
        <family val="1"/>
      </rPr>
      <t>萬人次。</t>
    </r>
  </si>
  <si>
    <r>
      <t>紓解新竹交流道以南交通壅塞問題，完成後南北各拓寬一車道，該路段長度達</t>
    </r>
    <r>
      <rPr>
        <sz val="11"/>
        <rFont val="Times New Roman"/>
        <family val="1"/>
      </rPr>
      <t>111.6</t>
    </r>
    <r>
      <rPr>
        <sz val="11"/>
        <rFont val="新細明體"/>
        <family val="1"/>
      </rPr>
      <t>公里。</t>
    </r>
  </si>
  <si>
    <t>　國立臺灣大學附設醫院作業基金</t>
  </si>
  <si>
    <t>　國立成功大學附設醫院作業基金</t>
  </si>
  <si>
    <r>
      <t>預計增加急診加護病房區、檢查區、觀察區等</t>
    </r>
    <r>
      <rPr>
        <sz val="11"/>
        <rFont val="Times New Roman"/>
        <family val="1"/>
      </rPr>
      <t>230</t>
    </r>
    <r>
      <rPr>
        <sz val="11"/>
        <rFont val="新細明體"/>
        <family val="1"/>
      </rPr>
      <t>病床，停車位</t>
    </r>
    <r>
      <rPr>
        <sz val="11"/>
        <rFont val="Times New Roman"/>
        <family val="1"/>
      </rPr>
      <t>180</t>
    </r>
    <r>
      <rPr>
        <sz val="11"/>
        <rFont val="新細明體"/>
        <family val="1"/>
      </rPr>
      <t>位及直昇機坪等。</t>
    </r>
  </si>
  <si>
    <t>為因應日漸增加之病患並補足員林、二水、北斗、田中等區域不足病床數，提供民眾良好就醫環境及醫療服務。</t>
  </si>
  <si>
    <r>
      <t>紓解交通壅塞並促進區域間均衡發展，完成後南北各拓寬一車道，該路段長度達</t>
    </r>
    <r>
      <rPr>
        <sz val="11"/>
        <rFont val="Times New Roman"/>
        <family val="1"/>
      </rPr>
      <t>30.32</t>
    </r>
    <r>
      <rPr>
        <sz val="11"/>
        <rFont val="新細明體"/>
        <family val="1"/>
      </rPr>
      <t>公里。</t>
    </r>
  </si>
  <si>
    <t>興建病床三百床之分院房舍一棟，診療急性及慢性門診與住院病人，以解決新屋與觀音等沿海地區醫療資源不足，提昇桃園縣西南地區醫療水準。</t>
  </si>
  <si>
    <r>
      <t>為配合政府推動規劃建設及維護休閒遊憩設施施政重點，辦理各國家風景區之建設及維護，完成後每年旅遊人數可達</t>
    </r>
    <r>
      <rPr>
        <sz val="11"/>
        <rFont val="Times New Roman"/>
        <family val="1"/>
      </rPr>
      <t>200</t>
    </r>
    <r>
      <rPr>
        <sz val="11"/>
        <rFont val="新細明體"/>
        <family val="1"/>
      </rPr>
      <t>萬人次。</t>
    </r>
  </si>
  <si>
    <t>　　　　　　　　　　　　　　　　　　　　　　　　　　　　　</t>
  </si>
  <si>
    <r>
      <t>為配合政府推動規劃建設及維護休閒遊憩設施施政重點，辦理各國家風景區建設及維護，完成後估計旅遊人數可達每年</t>
    </r>
    <r>
      <rPr>
        <sz val="11"/>
        <rFont val="Times New Roman"/>
        <family val="1"/>
      </rPr>
      <t>10</t>
    </r>
    <r>
      <rPr>
        <sz val="11"/>
        <rFont val="新細明體"/>
        <family val="1"/>
      </rPr>
      <t>％之成長率。</t>
    </r>
  </si>
  <si>
    <r>
      <t>立大學校院校務基金（綜計）購置土地</t>
    </r>
    <r>
      <rPr>
        <sz val="11"/>
        <rFont val="Times New Roman"/>
        <family val="1"/>
      </rPr>
      <t xml:space="preserve"> 4,109</t>
    </r>
    <r>
      <rPr>
        <sz val="11"/>
        <rFont val="新細明體"/>
        <family val="1"/>
      </rPr>
      <t>千元，土地改良物修建工程</t>
    </r>
    <r>
      <rPr>
        <sz val="11"/>
        <rFont val="Times New Roman"/>
        <family val="1"/>
      </rPr>
      <t xml:space="preserve"> 14,770</t>
    </r>
    <r>
      <rPr>
        <sz val="11"/>
        <rFont val="新細明體"/>
        <family val="1"/>
      </rPr>
      <t>千元，</t>
    </r>
    <r>
      <rPr>
        <sz val="11"/>
        <rFont val="Times New Roman"/>
        <family val="1"/>
      </rPr>
      <t xml:space="preserve"> </t>
    </r>
    <r>
      <rPr>
        <sz val="11"/>
        <rFont val="新細明體"/>
        <family val="1"/>
      </rPr>
      <t>房屋及建築新建與整修工程</t>
    </r>
  </si>
  <si>
    <r>
      <t xml:space="preserve"> 5,600</t>
    </r>
    <r>
      <rPr>
        <sz val="11"/>
        <rFont val="新細明體"/>
        <family val="1"/>
      </rPr>
      <t>千元；法務部監所作業基金整建土地改良物</t>
    </r>
    <r>
      <rPr>
        <sz val="11"/>
        <rFont val="Times New Roman"/>
        <family val="1"/>
      </rPr>
      <t xml:space="preserve"> 750</t>
    </r>
    <r>
      <rPr>
        <sz val="11"/>
        <rFont val="新細明體"/>
        <family val="1"/>
      </rPr>
      <t>千元，房屋及建築</t>
    </r>
    <r>
      <rPr>
        <sz val="11"/>
        <rFont val="Times New Roman"/>
        <family val="1"/>
      </rPr>
      <t xml:space="preserve"> 3,240</t>
    </r>
    <r>
      <rPr>
        <sz val="11"/>
        <rFont val="新細明體"/>
        <family val="1"/>
      </rPr>
      <t>千元；經濟發展基金臺北世貿中心南</t>
    </r>
  </si>
  <si>
    <r>
      <t>畫</t>
    </r>
    <r>
      <rPr>
        <sz val="11"/>
        <rFont val="Times New Roman"/>
        <family val="1"/>
      </rPr>
      <t xml:space="preserve"> 1,348,077</t>
    </r>
    <r>
      <rPr>
        <sz val="11"/>
        <rFont val="新細明體"/>
        <family val="1"/>
      </rPr>
      <t>千元，中山高大業隧道基隆端北上出口及基隆交流道改善工程</t>
    </r>
    <r>
      <rPr>
        <sz val="11"/>
        <rFont val="Times New Roman"/>
        <family val="1"/>
      </rPr>
      <t>50,000</t>
    </r>
    <r>
      <rPr>
        <sz val="11"/>
        <rFont val="新細明體"/>
        <family val="1"/>
      </rPr>
      <t>千元，中山高路竹岡山段積水緊急</t>
    </r>
  </si>
  <si>
    <r>
      <t>緊急工程及中沙大橋耐震維修補強等共九項土地改良物工程</t>
    </r>
    <r>
      <rPr>
        <sz val="11"/>
        <rFont val="Times New Roman"/>
        <family val="1"/>
      </rPr>
      <t>293,001</t>
    </r>
    <r>
      <rPr>
        <sz val="11"/>
        <rFont val="新細明體"/>
        <family val="1"/>
      </rPr>
      <t>千元，房屋及建築新建與改善工程七項</t>
    </r>
    <r>
      <rPr>
        <sz val="11"/>
        <rFont val="Times New Roman"/>
        <family val="1"/>
      </rPr>
      <t>72,251</t>
    </r>
    <r>
      <rPr>
        <sz val="11"/>
        <rFont val="新細明體"/>
        <family val="1"/>
      </rPr>
      <t>千</t>
    </r>
  </si>
  <si>
    <r>
      <t>購置土地</t>
    </r>
    <r>
      <rPr>
        <sz val="11"/>
        <rFont val="Times New Roman"/>
        <family val="1"/>
      </rPr>
      <t xml:space="preserve"> 1,350</t>
    </r>
    <r>
      <rPr>
        <sz val="11"/>
        <rFont val="新細明體"/>
        <family val="1"/>
      </rPr>
      <t>千元，整建醫療設施工程及辦理各項設備擴充與更新計</t>
    </r>
    <r>
      <rPr>
        <sz val="11"/>
        <rFont val="Times New Roman"/>
        <family val="1"/>
      </rPr>
      <t xml:space="preserve"> 187,012</t>
    </r>
    <r>
      <rPr>
        <sz val="11"/>
        <rFont val="新細明體"/>
        <family val="1"/>
      </rPr>
      <t>千元；科學工業園區管理局作業基金</t>
    </r>
  </si>
  <si>
    <r>
      <t>機械及設備</t>
    </r>
    <r>
      <rPr>
        <sz val="11"/>
        <rFont val="Times New Roman"/>
        <family val="1"/>
      </rPr>
      <t>1,200</t>
    </r>
    <r>
      <rPr>
        <sz val="11"/>
        <rFont val="新細明體"/>
        <family val="1"/>
      </rPr>
      <t>千元。</t>
    </r>
  </si>
  <si>
    <r>
      <t>列特別預算及公務預算，</t>
    </r>
    <r>
      <rPr>
        <sz val="11"/>
        <rFont val="Times New Roman"/>
        <family val="1"/>
      </rPr>
      <t xml:space="preserve"> </t>
    </r>
    <r>
      <rPr>
        <sz val="11"/>
        <rFont val="新細明體"/>
        <family val="1"/>
      </rPr>
      <t>自</t>
    </r>
    <r>
      <rPr>
        <sz val="11"/>
        <rFont val="Times New Roman"/>
        <family val="1"/>
      </rPr>
      <t>88</t>
    </r>
    <r>
      <rPr>
        <sz val="11"/>
        <rFont val="新細明體"/>
        <family val="1"/>
      </rPr>
      <t>年度始納入基金辦理，</t>
    </r>
    <r>
      <rPr>
        <sz val="11"/>
        <rFont val="Times New Roman"/>
        <family val="1"/>
      </rPr>
      <t xml:space="preserve"> </t>
    </r>
    <r>
      <rPr>
        <sz val="11"/>
        <rFont val="新細明體"/>
        <family val="1"/>
      </rPr>
      <t>故投資總額及截至本次累計數均包含承接數，另投資總額未</t>
    </r>
  </si>
  <si>
    <r>
      <t>中美經濟社會發展基金整修房舍</t>
    </r>
    <r>
      <rPr>
        <sz val="11"/>
        <rFont val="Times New Roman"/>
        <family val="1"/>
      </rPr>
      <t xml:space="preserve"> 5,402</t>
    </r>
    <r>
      <rPr>
        <sz val="11"/>
        <rFont val="新細明體"/>
        <family val="1"/>
      </rPr>
      <t>千元；</t>
    </r>
    <r>
      <rPr>
        <sz val="11"/>
        <rFont val="Times New Roman"/>
        <family val="1"/>
      </rPr>
      <t xml:space="preserve"> </t>
    </r>
    <r>
      <rPr>
        <sz val="11"/>
        <rFont val="新細明體"/>
        <family val="1"/>
      </rPr>
      <t>國軍生產及服務作業基金購置醫療與資訊設備及支付「砲彈生產機具</t>
    </r>
  </si>
  <si>
    <r>
      <t>　　</t>
    </r>
    <r>
      <rPr>
        <sz val="11"/>
        <rFont val="細明體"/>
        <family val="3"/>
      </rPr>
      <t></t>
    </r>
    <r>
      <rPr>
        <sz val="11"/>
        <rFont val="華康中明體"/>
        <family val="3"/>
      </rPr>
      <t>繼續計畫</t>
    </r>
  </si>
  <si>
    <r>
      <t>　　</t>
    </r>
    <r>
      <rPr>
        <sz val="11"/>
        <rFont val="細明體"/>
        <family val="3"/>
      </rPr>
      <t></t>
    </r>
    <r>
      <rPr>
        <sz val="11"/>
        <rFont val="華康中明體"/>
        <family val="3"/>
      </rPr>
      <t>非計畫型</t>
    </r>
  </si>
  <si>
    <r>
      <t>　　　臺中港區設置倉儲轉運專區</t>
    </r>
    <r>
      <rPr>
        <sz val="11"/>
        <rFont val="Times New Roman"/>
        <family val="1"/>
      </rPr>
      <t xml:space="preserve">
</t>
    </r>
    <r>
      <rPr>
        <sz val="11"/>
        <rFont val="新細明體"/>
        <family val="1"/>
      </rPr>
      <t>　　　　計</t>
    </r>
    <r>
      <rPr>
        <sz val="11"/>
        <rFont val="新細明體"/>
        <family val="1"/>
      </rPr>
      <t>畫</t>
    </r>
  </si>
  <si>
    <r>
      <t>　　</t>
    </r>
    <r>
      <rPr>
        <sz val="11"/>
        <rFont val="細明體"/>
        <family val="3"/>
      </rPr>
      <t></t>
    </r>
    <r>
      <rPr>
        <sz val="11"/>
        <rFont val="華康中明體"/>
        <family val="3"/>
      </rPr>
      <t>繼續計畫</t>
    </r>
  </si>
  <si>
    <r>
      <t>　　　高雄加工出口區（含擴區）</t>
    </r>
    <r>
      <rPr>
        <sz val="11"/>
        <rFont val="Times New Roman"/>
        <family val="1"/>
      </rPr>
      <t xml:space="preserve">
</t>
    </r>
    <r>
      <rPr>
        <sz val="11"/>
        <rFont val="新細明體"/>
        <family val="1"/>
      </rPr>
      <t>　　　　設</t>
    </r>
    <r>
      <rPr>
        <sz val="11"/>
        <rFont val="新細明體"/>
        <family val="1"/>
      </rPr>
      <t>置倉儲轉運專區計畫</t>
    </r>
  </si>
  <si>
    <r>
      <t>　　　臺北世貿中心南港展覽館計</t>
    </r>
    <r>
      <rPr>
        <sz val="11"/>
        <rFont val="Times New Roman"/>
        <family val="1"/>
      </rPr>
      <t xml:space="preserve">
</t>
    </r>
    <r>
      <rPr>
        <sz val="11"/>
        <rFont val="新細明體"/>
        <family val="1"/>
      </rPr>
      <t>　　　　畫</t>
    </r>
  </si>
  <si>
    <r>
      <t>　　</t>
    </r>
    <r>
      <rPr>
        <sz val="11"/>
        <rFont val="細明體"/>
        <family val="3"/>
      </rPr>
      <t></t>
    </r>
    <r>
      <rPr>
        <sz val="11"/>
        <rFont val="華康中明體"/>
        <family val="3"/>
      </rPr>
      <t>非計畫型</t>
    </r>
  </si>
  <si>
    <r>
      <t>　　　桃園航空城先期發展計畫貨</t>
    </r>
    <r>
      <rPr>
        <sz val="11"/>
        <rFont val="Times New Roman"/>
        <family val="1"/>
      </rPr>
      <t xml:space="preserve">
</t>
    </r>
    <r>
      <rPr>
        <sz val="11"/>
        <rFont val="新細明體"/>
        <family val="1"/>
      </rPr>
      <t>　　　　運園區暨大園（南港地區）</t>
    </r>
    <r>
      <rPr>
        <sz val="11"/>
        <rFont val="Times New Roman"/>
        <family val="1"/>
      </rPr>
      <t xml:space="preserve">
</t>
    </r>
    <r>
      <rPr>
        <sz val="11"/>
        <rFont val="新細明體"/>
        <family val="1"/>
      </rPr>
      <t>　　　　特定</t>
    </r>
    <r>
      <rPr>
        <sz val="11"/>
        <rFont val="新細明體"/>
        <family val="1"/>
      </rPr>
      <t>區計畫</t>
    </r>
  </si>
  <si>
    <r>
      <t>　　　高雄國際機場擴建計畫第二</t>
    </r>
    <r>
      <rPr>
        <sz val="11"/>
        <rFont val="Times New Roman"/>
        <family val="1"/>
      </rPr>
      <t xml:space="preserve">
</t>
    </r>
    <r>
      <rPr>
        <sz val="11"/>
        <rFont val="新細明體"/>
        <family val="1"/>
      </rPr>
      <t>　　　　期</t>
    </r>
    <r>
      <rPr>
        <sz val="11"/>
        <rFont val="新細明體"/>
        <family val="1"/>
      </rPr>
      <t>工程</t>
    </r>
  </si>
  <si>
    <r>
      <t>　　　新竹系統交流道至員林交流</t>
    </r>
    <r>
      <rPr>
        <sz val="11"/>
        <rFont val="Times New Roman"/>
        <family val="1"/>
      </rPr>
      <t xml:space="preserve">
</t>
    </r>
    <r>
      <rPr>
        <sz val="11"/>
        <rFont val="新細明體"/>
        <family val="1"/>
      </rPr>
      <t>　　　　道</t>
    </r>
    <r>
      <rPr>
        <sz val="11"/>
        <rFont val="新細明體"/>
        <family val="1"/>
      </rPr>
      <t>拓寬計畫</t>
    </r>
  </si>
  <si>
    <r>
      <t>　　　中山高大安溪橋及大甲溪橋</t>
    </r>
    <r>
      <rPr>
        <sz val="11"/>
        <rFont val="Times New Roman"/>
        <family val="1"/>
      </rPr>
      <t xml:space="preserve">
</t>
    </r>
    <r>
      <rPr>
        <sz val="11"/>
        <rFont val="新細明體"/>
        <family val="1"/>
      </rPr>
      <t>　　　　增</t>
    </r>
    <r>
      <rPr>
        <sz val="11"/>
        <rFont val="新細明體"/>
        <family val="1"/>
      </rPr>
      <t>設下游潛堰工程</t>
    </r>
  </si>
  <si>
    <r>
      <t>　　　中山高大業隧道基隆端北上</t>
    </r>
    <r>
      <rPr>
        <sz val="11"/>
        <rFont val="Times New Roman"/>
        <family val="1"/>
      </rPr>
      <t xml:space="preserve">
</t>
    </r>
    <r>
      <rPr>
        <sz val="11"/>
        <rFont val="新細明體"/>
        <family val="1"/>
      </rPr>
      <t>　　　　出</t>
    </r>
    <r>
      <rPr>
        <sz val="11"/>
        <rFont val="新細明體"/>
        <family val="1"/>
      </rPr>
      <t>口及基隆交流道改善工程</t>
    </r>
  </si>
  <si>
    <r>
      <t>　　　東北角海岸國家風景區建設</t>
    </r>
    <r>
      <rPr>
        <sz val="11"/>
        <rFont val="Times New Roman"/>
        <family val="1"/>
      </rPr>
      <t xml:space="preserve">
</t>
    </r>
    <r>
      <rPr>
        <sz val="11"/>
        <rFont val="新細明體"/>
        <family val="1"/>
      </rPr>
      <t>　　　　計</t>
    </r>
    <r>
      <rPr>
        <sz val="11"/>
        <rFont val="新細明體"/>
        <family val="1"/>
      </rPr>
      <t>畫</t>
    </r>
  </si>
  <si>
    <r>
      <t>　　</t>
    </r>
    <r>
      <rPr>
        <sz val="11"/>
        <rFont val="細明體"/>
        <family val="3"/>
      </rPr>
      <t></t>
    </r>
    <r>
      <rPr>
        <sz val="11"/>
        <rFont val="華康中明體"/>
        <family val="3"/>
      </rPr>
      <t>新興計畫</t>
    </r>
  </si>
  <si>
    <r>
      <t>　　</t>
    </r>
    <r>
      <rPr>
        <sz val="11"/>
        <rFont val="細明體"/>
        <family val="3"/>
      </rPr>
      <t></t>
    </r>
    <r>
      <rPr>
        <sz val="11"/>
        <rFont val="華康中明體"/>
        <family val="3"/>
      </rPr>
      <t>繼續計畫</t>
    </r>
  </si>
  <si>
    <r>
      <t>　　</t>
    </r>
    <r>
      <rPr>
        <sz val="11"/>
        <rFont val="細明體"/>
        <family val="3"/>
      </rPr>
      <t></t>
    </r>
    <r>
      <rPr>
        <sz val="11"/>
        <rFont val="華康中明體"/>
        <family val="3"/>
      </rPr>
      <t>非計畫型</t>
    </r>
  </si>
  <si>
    <t>　　繼續計畫</t>
  </si>
  <si>
    <r>
      <t>　</t>
    </r>
    <r>
      <rPr>
        <sz val="11"/>
        <rFont val="細明體"/>
        <family val="3"/>
      </rPr>
      <t></t>
    </r>
    <r>
      <rPr>
        <sz val="11"/>
        <rFont val="華康中明體"/>
        <family val="3"/>
      </rPr>
      <t>非計畫型</t>
    </r>
  </si>
  <si>
    <t>80.7-90.6</t>
  </si>
  <si>
    <r>
      <t>為配合政府推動規劃建設及維護休閒遊憩設施施政重點，辦理各國家風景區之建設及維護，完成後每年旅遊人數可達</t>
    </r>
    <r>
      <rPr>
        <sz val="11"/>
        <rFont val="Times New Roman"/>
        <family val="1"/>
      </rPr>
      <t>315</t>
    </r>
    <r>
      <rPr>
        <sz val="11"/>
        <rFont val="新細明體"/>
        <family val="1"/>
      </rPr>
      <t>萬人次。</t>
    </r>
  </si>
  <si>
    <r>
      <t>　　　東部海岸國家風景區建設計</t>
    </r>
    <r>
      <rPr>
        <sz val="11"/>
        <rFont val="Times New Roman"/>
        <family val="1"/>
      </rPr>
      <t xml:space="preserve">
</t>
    </r>
    <r>
      <rPr>
        <sz val="11"/>
        <rFont val="新細明體"/>
        <family val="1"/>
      </rPr>
      <t>　　　　畫</t>
    </r>
  </si>
  <si>
    <t>國軍退除役官兵輔導委員會主管</t>
  </si>
  <si>
    <r>
      <t>　　　臺北榮民總醫院醫學科技大</t>
    </r>
    <r>
      <rPr>
        <sz val="11"/>
        <rFont val="Times New Roman"/>
        <family val="1"/>
      </rPr>
      <t xml:space="preserve">
</t>
    </r>
    <r>
      <rPr>
        <sz val="11"/>
        <rFont val="新細明體"/>
        <family val="1"/>
      </rPr>
      <t>　　　樓</t>
    </r>
    <r>
      <rPr>
        <sz val="11"/>
        <rFont val="新細明體"/>
        <family val="1"/>
      </rPr>
      <t>興建計畫</t>
    </r>
  </si>
  <si>
    <r>
      <t>　　　臺中榮民總醫院第二醫療大</t>
    </r>
    <r>
      <rPr>
        <sz val="11"/>
        <rFont val="Times New Roman"/>
        <family val="1"/>
      </rPr>
      <t xml:space="preserve">
</t>
    </r>
    <r>
      <rPr>
        <sz val="11"/>
        <rFont val="新細明體"/>
        <family val="1"/>
      </rPr>
      <t>　　　　樓興建計畫</t>
    </r>
  </si>
  <si>
    <r>
      <t>　　　高雄榮民總醫院第二醫療大</t>
    </r>
    <r>
      <rPr>
        <sz val="11"/>
        <rFont val="Times New Roman"/>
        <family val="1"/>
      </rPr>
      <t xml:space="preserve">
</t>
    </r>
    <r>
      <rPr>
        <sz val="11"/>
        <rFont val="新細明體"/>
        <family val="1"/>
      </rPr>
      <t>　　　　樓</t>
    </r>
    <r>
      <rPr>
        <sz val="11"/>
        <rFont val="新細明體"/>
        <family val="1"/>
      </rPr>
      <t>興建計畫</t>
    </r>
  </si>
  <si>
    <r>
      <t>　　　省立桃園醫院新屋分院新建</t>
    </r>
    <r>
      <rPr>
        <sz val="11"/>
        <rFont val="Times New Roman"/>
        <family val="1"/>
      </rPr>
      <t xml:space="preserve">
</t>
    </r>
    <r>
      <rPr>
        <sz val="11"/>
        <rFont val="新細明體"/>
        <family val="1"/>
      </rPr>
      <t>　　　　工</t>
    </r>
    <r>
      <rPr>
        <sz val="11"/>
        <rFont val="新細明體"/>
        <family val="1"/>
      </rPr>
      <t>程</t>
    </r>
  </si>
  <si>
    <r>
      <t>　　　省立臺南醫院新化分院新建</t>
    </r>
    <r>
      <rPr>
        <sz val="11"/>
        <rFont val="Times New Roman"/>
        <family val="1"/>
      </rPr>
      <t xml:space="preserve">
</t>
    </r>
    <r>
      <rPr>
        <sz val="11"/>
        <rFont val="新細明體"/>
        <family val="1"/>
      </rPr>
      <t>　　　　工</t>
    </r>
    <r>
      <rPr>
        <sz val="11"/>
        <rFont val="新細明體"/>
        <family val="1"/>
      </rPr>
      <t>程</t>
    </r>
  </si>
  <si>
    <r>
      <t>　　　省立臺東醫院成功分院及關</t>
    </r>
    <r>
      <rPr>
        <sz val="11"/>
        <rFont val="Times New Roman"/>
        <family val="1"/>
      </rPr>
      <t xml:space="preserve">
</t>
    </r>
    <r>
      <rPr>
        <sz val="11"/>
        <rFont val="新細明體"/>
        <family val="1"/>
      </rPr>
      <t>　　　　山</t>
    </r>
    <r>
      <rPr>
        <sz val="11"/>
        <rFont val="新細明體"/>
        <family val="1"/>
      </rPr>
      <t>分院新建工程</t>
    </r>
  </si>
  <si>
    <t>　國立臺北護理學院附設醫院作業
　基金</t>
  </si>
  <si>
    <t>改善地區性交通。</t>
  </si>
  <si>
    <t>配合大型育樂區開發計畫開闢聯外道路。</t>
  </si>
  <si>
    <t>保護橋樑安全。</t>
  </si>
  <si>
    <t>減少交通壅塞以暢車流。</t>
  </si>
  <si>
    <t>改善區域交通。</t>
  </si>
  <si>
    <r>
      <t>提供每年旅客</t>
    </r>
    <r>
      <rPr>
        <sz val="11"/>
        <rFont val="Times New Roman"/>
        <family val="1"/>
      </rPr>
      <t>875</t>
    </r>
    <r>
      <rPr>
        <sz val="11"/>
        <rFont val="新細明體"/>
        <family val="1"/>
      </rPr>
      <t>萬人次服務能量。</t>
    </r>
  </si>
  <si>
    <r>
      <t>提供每年旅客</t>
    </r>
    <r>
      <rPr>
        <sz val="11"/>
        <rFont val="Times New Roman"/>
        <family val="1"/>
      </rPr>
      <t>1,400</t>
    </r>
    <r>
      <rPr>
        <sz val="11"/>
        <rFont val="新細明體"/>
        <family val="1"/>
      </rPr>
      <t>萬人次服務能量。</t>
    </r>
  </si>
  <si>
    <t>購置台北世貿中心南港展覽館土地。</t>
  </si>
  <si>
    <t>輔育中小企業。</t>
  </si>
  <si>
    <r>
      <t>年產值</t>
    </r>
    <r>
      <rPr>
        <sz val="11"/>
        <rFont val="Times New Roman"/>
        <family val="1"/>
      </rPr>
      <t>500</t>
    </r>
    <r>
      <rPr>
        <sz val="11"/>
        <rFont val="新細明體"/>
        <family val="1"/>
      </rPr>
      <t>億美元。</t>
    </r>
  </si>
  <si>
    <r>
      <t>年產值</t>
    </r>
    <r>
      <rPr>
        <sz val="11"/>
        <rFont val="Times New Roman"/>
        <family val="1"/>
      </rPr>
      <t>300</t>
    </r>
    <r>
      <rPr>
        <sz val="11"/>
        <rFont val="新細明體"/>
        <family val="1"/>
      </rPr>
      <t>億美元。</t>
    </r>
  </si>
  <si>
    <t>　</t>
  </si>
  <si>
    <r>
      <t>落實整合提昇全國基礎</t>
    </r>
    <r>
      <rPr>
        <sz val="11"/>
        <rFont val="Times New Roman"/>
        <family val="1"/>
      </rPr>
      <t xml:space="preserve">
</t>
    </r>
    <r>
      <rPr>
        <sz val="11"/>
        <rFont val="新細明體"/>
        <family val="1"/>
      </rPr>
      <t>　與臨床醫學研究之重任</t>
    </r>
    <r>
      <rPr>
        <sz val="11"/>
        <rFont val="Times New Roman"/>
        <family val="1"/>
      </rPr>
      <t xml:space="preserve">
</t>
    </r>
    <r>
      <rPr>
        <sz val="11"/>
        <rFont val="新細明體"/>
        <family val="1"/>
      </rPr>
      <t>　，發揮教學訓練與人才</t>
    </r>
    <r>
      <rPr>
        <sz val="11"/>
        <rFont val="Times New Roman"/>
        <family val="1"/>
      </rPr>
      <t xml:space="preserve">
</t>
    </r>
    <r>
      <rPr>
        <sz val="11"/>
        <rFont val="新細明體"/>
        <family val="1"/>
      </rPr>
      <t>　培訓之</t>
    </r>
    <r>
      <rPr>
        <sz val="11"/>
        <rFont val="新細明體"/>
        <family val="1"/>
      </rPr>
      <t>功能。</t>
    </r>
  </si>
  <si>
    <r>
      <t>解決離島交通，促進建設，年運量可達</t>
    </r>
    <r>
      <rPr>
        <sz val="11"/>
        <rFont val="Times New Roman"/>
        <family val="1"/>
      </rPr>
      <t>64</t>
    </r>
    <r>
      <rPr>
        <sz val="11"/>
        <rFont val="新細明體"/>
        <family val="1"/>
      </rPr>
      <t>萬人次。</t>
    </r>
  </si>
  <si>
    <r>
      <t>預計小兒部、婦產部之病床</t>
    </r>
    <r>
      <rPr>
        <sz val="11"/>
        <rFont val="新細明體"/>
        <family val="1"/>
      </rPr>
      <t>可增加</t>
    </r>
    <r>
      <rPr>
        <sz val="11"/>
        <rFont val="Times New Roman"/>
        <family val="1"/>
      </rPr>
      <t>60</t>
    </r>
    <r>
      <rPr>
        <sz val="11"/>
        <rFont val="新細明體"/>
        <family val="1"/>
      </rPr>
      <t>床，門診看診量可由</t>
    </r>
    <r>
      <rPr>
        <sz val="11"/>
        <rFont val="Times New Roman"/>
        <family val="1"/>
      </rPr>
      <t>200</t>
    </r>
    <r>
      <rPr>
        <sz val="11"/>
        <rFont val="新細明體"/>
        <family val="1"/>
      </rPr>
      <t>人次增為</t>
    </r>
    <r>
      <rPr>
        <sz val="11"/>
        <rFont val="Times New Roman"/>
        <family val="1"/>
      </rPr>
      <t>400</t>
    </r>
    <r>
      <rPr>
        <sz val="11"/>
        <rFont val="新細明體"/>
        <family val="1"/>
      </rPr>
      <t>人次。</t>
    </r>
  </si>
  <si>
    <r>
      <t>　　　港展覽館計畫</t>
    </r>
    <r>
      <rPr>
        <sz val="11"/>
        <rFont val="Times New Roman"/>
        <family val="1"/>
      </rPr>
      <t xml:space="preserve">387,327 </t>
    </r>
    <r>
      <rPr>
        <sz val="11"/>
        <rFont val="新細明體"/>
        <family val="1"/>
      </rPr>
      <t>千元，</t>
    </r>
    <r>
      <rPr>
        <sz val="11"/>
        <rFont val="Times New Roman"/>
        <family val="1"/>
      </rPr>
      <t xml:space="preserve"> </t>
    </r>
    <r>
      <rPr>
        <sz val="11"/>
        <rFont val="新細明體"/>
        <family val="1"/>
      </rPr>
      <t>中小企業創新育成中心計畫</t>
    </r>
    <r>
      <rPr>
        <sz val="11"/>
        <rFont val="Times New Roman"/>
        <family val="1"/>
      </rPr>
      <t>6,500</t>
    </r>
    <r>
      <rPr>
        <sz val="11"/>
        <rFont val="新細明體"/>
        <family val="1"/>
      </rPr>
      <t>千元；交通建設基金國道北宜高速公路建設計</t>
    </r>
  </si>
  <si>
    <r>
      <t>　　　自動化生產線」計畫之匯差不足款</t>
    </r>
    <r>
      <rPr>
        <sz val="11"/>
        <rFont val="Times New Roman"/>
        <family val="1"/>
      </rPr>
      <t>95,361</t>
    </r>
    <r>
      <rPr>
        <sz val="11"/>
        <rFont val="新細明體"/>
        <family val="1"/>
      </rPr>
      <t>千元；國立中正文化中心作業基金汰換實驗劇場座椅</t>
    </r>
    <r>
      <rPr>
        <sz val="11"/>
        <rFont val="Times New Roman"/>
        <family val="1"/>
      </rPr>
      <t>2,800</t>
    </r>
    <r>
      <rPr>
        <sz val="11"/>
        <rFont val="新細明體"/>
        <family val="1"/>
      </rPr>
      <t>千元；國</t>
    </r>
  </si>
  <si>
    <t xml:space="preserve">該大樓為地下三層，地上十二層之建築，包括中央管理控制室、動物室、會議中心、圖書館、資訊中心、病理檢驗室、臨床研究病房、高階實驗室、病毒研究室、分子醫學研究室等。其效益：
提昇全國整體醫療科技
　與品質。
創造更有效率、更高層
　之醫療服務環境。
提昇國內醫學研究成果
　之質與量。
</t>
  </si>
  <si>
    <r>
      <t>支出計畫及其成本效益分析表</t>
    </r>
    <r>
      <rPr>
        <sz val="12"/>
        <rFont val="華康中黑體"/>
        <family val="3"/>
      </rPr>
      <t>（續）</t>
    </r>
  </si>
  <si>
    <r>
      <t>註：部分基金奉准依預算法第八十八條規定</t>
    </r>
    <r>
      <rPr>
        <sz val="10"/>
        <rFont val="新細明體"/>
        <family val="1"/>
      </rPr>
      <t>，</t>
    </r>
    <r>
      <rPr>
        <sz val="11"/>
        <rFont val="Times New Roman"/>
        <family val="1"/>
      </rPr>
      <t xml:space="preserve"> </t>
    </r>
    <r>
      <rPr>
        <sz val="11"/>
        <rFont val="新細明體"/>
        <family val="1"/>
      </rPr>
      <t>於以前年度先行辦理</t>
    </r>
    <r>
      <rPr>
        <sz val="10"/>
        <rFont val="新細明體"/>
        <family val="1"/>
      </rPr>
      <t>，</t>
    </r>
    <r>
      <rPr>
        <sz val="11"/>
        <rFont val="新細明體"/>
        <family val="1"/>
      </rPr>
      <t>本次補辦預算之項目為</t>
    </r>
    <r>
      <rPr>
        <sz val="11"/>
        <rFont val="Times New Roman"/>
        <family val="1"/>
      </rPr>
      <t>6,191,608</t>
    </r>
    <r>
      <rPr>
        <sz val="11"/>
        <rFont val="新細明體"/>
        <family val="1"/>
      </rPr>
      <t>千元</t>
    </r>
    <r>
      <rPr>
        <sz val="10"/>
        <rFont val="新細明體"/>
        <family val="1"/>
      </rPr>
      <t>，</t>
    </r>
    <r>
      <rPr>
        <sz val="11"/>
        <rFont val="新細明體"/>
        <family val="1"/>
      </rPr>
      <t>包括</t>
    </r>
  </si>
  <si>
    <r>
      <t>　　　台南科學園區公私有土地徵收</t>
    </r>
    <r>
      <rPr>
        <sz val="11"/>
        <rFont val="Times New Roman"/>
        <family val="1"/>
      </rPr>
      <t>2,749,000</t>
    </r>
    <r>
      <rPr>
        <sz val="11"/>
        <rFont val="新細明體"/>
        <family val="1"/>
      </rPr>
      <t>千元</t>
    </r>
    <r>
      <rPr>
        <sz val="10"/>
        <rFont val="新細明體"/>
        <family val="1"/>
      </rPr>
      <t>，</t>
    </r>
    <r>
      <rPr>
        <sz val="11"/>
        <rFont val="新細明體"/>
        <family val="1"/>
      </rPr>
      <t>科學園區中長程建設計畫</t>
    </r>
    <r>
      <rPr>
        <sz val="11"/>
        <rFont val="Times New Roman"/>
        <family val="1"/>
      </rPr>
      <t>197,000</t>
    </r>
    <r>
      <rPr>
        <sz val="11"/>
        <rFont val="新細明體"/>
        <family val="1"/>
      </rPr>
      <t>千元</t>
    </r>
    <r>
      <rPr>
        <sz val="10"/>
        <rFont val="新細明體"/>
        <family val="1"/>
      </rPr>
      <t>；</t>
    </r>
    <r>
      <rPr>
        <sz val="11"/>
        <rFont val="新細明體"/>
        <family val="1"/>
      </rPr>
      <t>資源回收管理基金購置</t>
    </r>
  </si>
  <si>
    <t>85.7-90.6</t>
  </si>
  <si>
    <r>
      <t>　　　大鵬灣國家風景區建設計</t>
    </r>
    <r>
      <rPr>
        <sz val="11"/>
        <rFont val="新細明體"/>
        <family val="1"/>
      </rPr>
      <t>畫</t>
    </r>
  </si>
  <si>
    <r>
      <t xml:space="preserve">            181,747</t>
    </r>
    <r>
      <rPr>
        <sz val="11"/>
        <rFont val="新細明體"/>
        <family val="1"/>
      </rPr>
      <t>千元，</t>
    </r>
    <r>
      <rPr>
        <sz val="11"/>
        <rFont val="Times New Roman"/>
        <family val="1"/>
      </rPr>
      <t xml:space="preserve"> </t>
    </r>
    <r>
      <rPr>
        <sz val="11"/>
        <rFont val="新細明體"/>
        <family val="1"/>
      </rPr>
      <t>購置各項教學儀器等機械設備</t>
    </r>
    <r>
      <rPr>
        <sz val="11"/>
        <rFont val="Times New Roman"/>
        <family val="1"/>
      </rPr>
      <t>102,874</t>
    </r>
    <r>
      <rPr>
        <sz val="11"/>
        <rFont val="新細明體"/>
        <family val="1"/>
      </rPr>
      <t>千元，汰購交通及運輸設備等</t>
    </r>
    <r>
      <rPr>
        <sz val="11"/>
        <rFont val="Times New Roman"/>
        <family val="1"/>
      </rPr>
      <t>3,179</t>
    </r>
    <r>
      <rPr>
        <sz val="11"/>
        <rFont val="新細明體"/>
        <family val="1"/>
      </rPr>
      <t>千元，購置什項設備</t>
    </r>
  </si>
  <si>
    <r>
      <t xml:space="preserve">        </t>
    </r>
    <r>
      <rPr>
        <sz val="11"/>
        <rFont val="新細明體"/>
        <family val="1"/>
      </rPr>
      <t>交通部主管交通建設基金之第二高速公路後續建設計畫及國道北宜高速公路建設計畫， 因以前年度分別編</t>
    </r>
  </si>
  <si>
    <r>
      <t>　　　</t>
    </r>
    <r>
      <rPr>
        <sz val="11"/>
        <rFont val="Times New Roman"/>
        <family val="1"/>
      </rPr>
      <t>939</t>
    </r>
    <r>
      <rPr>
        <sz val="11"/>
        <rFont val="新細明體"/>
        <family val="1"/>
      </rPr>
      <t>千元，什項設備</t>
    </r>
    <r>
      <rPr>
        <sz val="11"/>
        <rFont val="Times New Roman"/>
        <family val="1"/>
      </rPr>
      <t>4,093</t>
    </r>
    <r>
      <rPr>
        <sz val="11"/>
        <rFont val="新細明體"/>
        <family val="1"/>
      </rPr>
      <t>千元；榮民醫療作業基金台中及高雄榮民總醫院第二醫療大樓興建計畫</t>
    </r>
    <r>
      <rPr>
        <sz val="11"/>
        <rFont val="Times New Roman"/>
        <family val="1"/>
      </rPr>
      <t>8,310</t>
    </r>
    <r>
      <rPr>
        <sz val="11"/>
        <rFont val="新細明體"/>
        <family val="1"/>
      </rPr>
      <t>千元，</t>
    </r>
  </si>
  <si>
    <r>
      <t>　　　元，</t>
    </r>
    <r>
      <rPr>
        <sz val="11"/>
        <rFont val="Times New Roman"/>
        <family val="1"/>
      </rPr>
      <t xml:space="preserve"> </t>
    </r>
    <r>
      <rPr>
        <sz val="11"/>
        <rFont val="新細明體"/>
        <family val="1"/>
      </rPr>
      <t>購置交通及運輸設備</t>
    </r>
    <r>
      <rPr>
        <sz val="11"/>
        <rFont val="Times New Roman"/>
        <family val="1"/>
      </rPr>
      <t xml:space="preserve">30,699 </t>
    </r>
    <r>
      <rPr>
        <sz val="11"/>
        <rFont val="新細明體"/>
        <family val="1"/>
      </rPr>
      <t>千元，機械及設備</t>
    </r>
    <r>
      <rPr>
        <sz val="11"/>
        <rFont val="Times New Roman"/>
        <family val="1"/>
      </rPr>
      <t xml:space="preserve">58,098 </t>
    </r>
    <r>
      <rPr>
        <sz val="11"/>
        <rFont val="新細明體"/>
        <family val="1"/>
      </rPr>
      <t>千元，什項設備</t>
    </r>
    <r>
      <rPr>
        <sz val="11"/>
        <rFont val="Times New Roman"/>
        <family val="1"/>
      </rPr>
      <t>46,400</t>
    </r>
    <r>
      <rPr>
        <sz val="11"/>
        <rFont val="新細明體"/>
        <family val="1"/>
      </rPr>
      <t>千元；國軍退除役官兵安置</t>
    </r>
  </si>
  <si>
    <r>
      <t>　　　改善工程</t>
    </r>
    <r>
      <rPr>
        <sz val="11"/>
        <rFont val="Times New Roman"/>
        <family val="1"/>
      </rPr>
      <t>26,000</t>
    </r>
    <r>
      <rPr>
        <sz val="11"/>
        <rFont val="新細明體"/>
        <family val="1"/>
      </rPr>
      <t>千元，價購松山機場未辦產權移轉登記土地</t>
    </r>
    <r>
      <rPr>
        <sz val="11"/>
        <rFont val="Times New Roman"/>
        <family val="1"/>
      </rPr>
      <t>286,000</t>
    </r>
    <r>
      <rPr>
        <sz val="11"/>
        <rFont val="新細明體"/>
        <family val="1"/>
      </rPr>
      <t>千元，辦理蘭嶼機場跑道葛樂禮颱風災損</t>
    </r>
  </si>
  <si>
    <r>
      <t>基金辦理土地改良物</t>
    </r>
    <r>
      <rPr>
        <sz val="11"/>
        <rFont val="Times New Roman"/>
        <family val="1"/>
      </rPr>
      <t xml:space="preserve"> 5,730</t>
    </r>
    <r>
      <rPr>
        <sz val="11"/>
        <rFont val="新細明體"/>
        <family val="1"/>
      </rPr>
      <t>千元，整建房屋及建築等五項</t>
    </r>
    <r>
      <rPr>
        <sz val="11"/>
        <rFont val="Times New Roman"/>
        <family val="1"/>
      </rPr>
      <t xml:space="preserve"> 10,729</t>
    </r>
    <r>
      <rPr>
        <sz val="11"/>
        <rFont val="新細明體"/>
        <family val="1"/>
      </rPr>
      <t>千元，購置機械及設備</t>
    </r>
    <r>
      <rPr>
        <sz val="11"/>
        <rFont val="Times New Roman"/>
        <family val="1"/>
      </rPr>
      <t xml:space="preserve"> 2,060</t>
    </r>
    <r>
      <rPr>
        <sz val="11"/>
        <rFont val="新細明體"/>
        <family val="1"/>
      </rPr>
      <t>千元，交通及運輸設備</t>
    </r>
  </si>
  <si>
    <t>90.1-90.12</t>
  </si>
  <si>
    <t>　學產基金</t>
  </si>
  <si>
    <t>90.1-91.12</t>
  </si>
  <si>
    <t>90.1-90.12</t>
  </si>
  <si>
    <t>本年度</t>
  </si>
  <si>
    <t xml:space="preserve"> 截至本年度累計</t>
  </si>
  <si>
    <t>90.1-92.12</t>
  </si>
  <si>
    <t>　行政院國家科學技術發展基金</t>
  </si>
  <si>
    <t>　九二一震災社區重建更新基金</t>
  </si>
  <si>
    <t>內政部主管</t>
  </si>
  <si>
    <t>　營建建設基金</t>
  </si>
  <si>
    <r>
      <t>　　　新建實驗室計畫</t>
    </r>
    <r>
      <rPr>
        <sz val="11"/>
        <rFont val="Times New Roman"/>
        <family val="1"/>
      </rPr>
      <t xml:space="preserve">
</t>
    </r>
    <r>
      <rPr>
        <sz val="11"/>
        <rFont val="新細明體"/>
        <family val="1"/>
      </rPr>
      <t>　　　</t>
    </r>
  </si>
  <si>
    <t>　醫療藥品基金</t>
  </si>
  <si>
    <t>　　　雲林分院</t>
  </si>
  <si>
    <t>　　　竹北分院</t>
  </si>
  <si>
    <t>　　　會議中心暨醫學研究大樓</t>
  </si>
  <si>
    <t>90.1-95.12</t>
  </si>
  <si>
    <t>86.2-92.3</t>
  </si>
  <si>
    <r>
      <t>建構完整之醫學中心；提供舉辦大型醫學研討會及醫學繼續教育的場所；增加該院實驗及研究空間；改善動物中心。</t>
    </r>
    <r>
      <rPr>
        <sz val="11"/>
        <rFont val="Times New Roman"/>
        <family val="1"/>
      </rPr>
      <t>(</t>
    </r>
    <r>
      <rPr>
        <sz val="11"/>
        <rFont val="新細明體"/>
        <family val="1"/>
      </rPr>
      <t>地下三層及地上十二層大樓，總樓板面積約</t>
    </r>
    <r>
      <rPr>
        <sz val="11"/>
        <rFont val="Times New Roman"/>
        <family val="1"/>
      </rPr>
      <t>33,983</t>
    </r>
    <r>
      <rPr>
        <sz val="11"/>
        <rFont val="新細明體"/>
        <family val="1"/>
      </rPr>
      <t>平方公尺</t>
    </r>
    <r>
      <rPr>
        <sz val="11"/>
        <rFont val="Times New Roman"/>
        <family val="1"/>
      </rPr>
      <t>)</t>
    </r>
  </si>
  <si>
    <t>　　　宜蘭醫院新大樓相關設備</t>
  </si>
  <si>
    <t>　　　八里療養院醫療大樓增（整
　　　　）建工程</t>
  </si>
  <si>
    <t>　　　草屯療養院醫療大樓增（整
　　　　）建工程</t>
  </si>
  <si>
    <t>　　　樂生療養院整建計畫工程</t>
  </si>
  <si>
    <t>90.1-91.12</t>
  </si>
  <si>
    <r>
      <t>門診遷移新大樓，舊址重新整修</t>
    </r>
    <r>
      <rPr>
        <sz val="11"/>
        <rFont val="Times New Roman"/>
        <family val="1"/>
      </rPr>
      <t>(</t>
    </r>
    <r>
      <rPr>
        <sz val="11"/>
        <rFont val="新細明體"/>
        <family val="1"/>
      </rPr>
      <t>含慢性病、精神科病房及洗腎室等</t>
    </r>
    <r>
      <rPr>
        <sz val="11"/>
        <rFont val="Times New Roman"/>
        <family val="1"/>
      </rPr>
      <t>)</t>
    </r>
    <r>
      <rPr>
        <sz val="11"/>
        <rFont val="新細明體"/>
        <family val="1"/>
      </rPr>
      <t>；新醫療大樓配置資訊設施及新購醫療儀器；</t>
    </r>
    <r>
      <rPr>
        <sz val="11"/>
        <rFont val="新細明體"/>
        <family val="1"/>
      </rPr>
      <t>舊醫療大樓電梯汰換及新醫療大樓鍋爐及會議室桌椅等設備。</t>
    </r>
  </si>
  <si>
    <t>院區整建工程，為癩病防治暨癩病患者照護，預期可達成之效益為病舍集中，方便管理及照顧並節省人力、物力，改善患者生活環境，提高醫療服務品質。</t>
  </si>
  <si>
    <r>
      <t>新增建床位數：急性床</t>
    </r>
    <r>
      <rPr>
        <sz val="11"/>
        <rFont val="Times New Roman"/>
        <family val="1"/>
      </rPr>
      <t>80</t>
    </r>
    <r>
      <rPr>
        <sz val="11"/>
        <rFont val="新細明體"/>
        <family val="1"/>
      </rPr>
      <t>床，養護床</t>
    </r>
    <r>
      <rPr>
        <sz val="11"/>
        <rFont val="Times New Roman"/>
        <family val="1"/>
      </rPr>
      <t>200</t>
    </r>
    <r>
      <rPr>
        <sz val="11"/>
        <rFont val="新細明體"/>
        <family val="1"/>
      </rPr>
      <t>床，日間留院</t>
    </r>
    <r>
      <rPr>
        <sz val="11"/>
        <rFont val="Times New Roman"/>
        <family val="1"/>
      </rPr>
      <t>50</t>
    </r>
    <r>
      <rPr>
        <sz val="11"/>
        <rFont val="新細明體"/>
        <family val="1"/>
      </rPr>
      <t>床。</t>
    </r>
  </si>
  <si>
    <t>新建「精神醫療大樓」一棟(含醫護人員職務宿舍，規劃於地上九~十層)為地上十層，地下二層之建物，可容納600床(其中急性及慢性復健各300床)。</t>
  </si>
  <si>
    <t>86.7-91.6</t>
  </si>
  <si>
    <r>
      <t>　　</t>
    </r>
    <r>
      <rPr>
        <sz val="11"/>
        <rFont val="細明體"/>
        <family val="3"/>
      </rPr>
      <t>繼續</t>
    </r>
    <r>
      <rPr>
        <sz val="11"/>
        <rFont val="華康中明體"/>
        <family val="3"/>
      </rPr>
      <t>計畫</t>
    </r>
  </si>
  <si>
    <r>
      <t>　　</t>
    </r>
    <r>
      <rPr>
        <sz val="11"/>
        <rFont val="細明體"/>
        <family val="3"/>
      </rPr>
      <t>非</t>
    </r>
    <r>
      <rPr>
        <sz val="11"/>
        <rFont val="華康中明體"/>
        <family val="3"/>
      </rPr>
      <t>計畫型</t>
    </r>
  </si>
  <si>
    <t>該大樓為地下二層，地上十層之建築，基地面積4,386平方公尺，總樓板面積37,600平方公尺，包括GLP實驗室、符合GLP實驗病房、符合BL-BL3生物實驗室、SPF實驗動物中心、病毒研究室及分子醫學研究室等。其效益：
有效運用醫療資源，提
    昇全國整體醫療科技與
    品質。
創造更有效率、更高層
　之醫療服務環境。
提昇國內醫學研究成果
　之質與量。
落實整合提昇全國基礎
    與臨床醫學研究之重任
    ，發揮教學訓練與人才
    培訓之功能。</t>
  </si>
  <si>
    <r>
      <t>　　</t>
    </r>
    <r>
      <rPr>
        <sz val="11"/>
        <rFont val="Times New Roman"/>
        <family val="1"/>
      </rPr>
      <t xml:space="preserve">    </t>
    </r>
    <r>
      <rPr>
        <sz val="11"/>
        <rFont val="新細明體"/>
        <family val="1"/>
      </rPr>
      <t>武陵國民賓館新館擴建工程</t>
    </r>
  </si>
  <si>
    <t>90.1-90.12</t>
  </si>
  <si>
    <t>86.7-90.6</t>
  </si>
  <si>
    <t>　地方建設基金</t>
  </si>
  <si>
    <t>　管制藥品管理局製藥工廠作業基金</t>
  </si>
  <si>
    <t>　水資源作業基金</t>
  </si>
  <si>
    <t>　　　彰化醫院遷建工程</t>
  </si>
  <si>
    <r>
      <t>　　　桃園醫院新屋分院新建</t>
    </r>
    <r>
      <rPr>
        <sz val="11"/>
        <rFont val="Times New Roman"/>
        <family val="1"/>
      </rPr>
      <t xml:space="preserve">
</t>
    </r>
    <r>
      <rPr>
        <sz val="11"/>
        <rFont val="新細明體"/>
        <family val="1"/>
      </rPr>
      <t>　　　　工</t>
    </r>
    <r>
      <rPr>
        <sz val="11"/>
        <rFont val="新細明體"/>
        <family val="1"/>
      </rPr>
      <t>程</t>
    </r>
  </si>
  <si>
    <t>　　　桃園療養院新建精神醫療大
　　　　樓工程</t>
  </si>
  <si>
    <t>　　　花蓮航空站航廈擴建工程</t>
  </si>
  <si>
    <t>　　　東部海岸國家風景區第三
　　　　期建設計畫</t>
  </si>
  <si>
    <t>87.7-92.12</t>
  </si>
  <si>
    <t>90.1-93.12</t>
  </si>
  <si>
    <t>配合政府東移政策，因應觀光及工商業發展，增加航廈面積與設施，以服務旅客。</t>
  </si>
  <si>
    <r>
      <t>配合政府推動規劃建設及維護休閒遊憩設施施政重點，辦理各國家風景區之建設及維護，完成後每年旅遊人數可達</t>
    </r>
    <r>
      <rPr>
        <sz val="11"/>
        <rFont val="Times New Roman"/>
        <family val="1"/>
      </rPr>
      <t>287</t>
    </r>
    <r>
      <rPr>
        <sz val="11"/>
        <rFont val="新細明體"/>
        <family val="1"/>
      </rPr>
      <t>萬人次。</t>
    </r>
  </si>
  <si>
    <r>
      <t>配合政府推動規劃建設及維護休閒遊憩設施施政重點，辦理各國家風景區之建設及維護，完成後每年旅遊人數可達</t>
    </r>
    <r>
      <rPr>
        <sz val="11"/>
        <rFont val="Times New Roman"/>
        <family val="1"/>
      </rPr>
      <t>211</t>
    </r>
    <r>
      <rPr>
        <sz val="11"/>
        <rFont val="新細明體"/>
        <family val="1"/>
      </rPr>
      <t>萬人次。</t>
    </r>
  </si>
  <si>
    <r>
      <t>配合政府推動規劃建設及維護休閒遊憩設施施政重點，辦理各國家風景區之建設及維護，完成後將提供</t>
    </r>
    <r>
      <rPr>
        <sz val="11"/>
        <rFont val="Times New Roman"/>
        <family val="1"/>
      </rPr>
      <t>600</t>
    </r>
    <r>
      <rPr>
        <sz val="11"/>
        <rFont val="新細明體"/>
        <family val="1"/>
      </rPr>
      <t>公頃土地供民間投資業者參與投資大型觀光遊憩設施</t>
    </r>
    <r>
      <rPr>
        <sz val="11"/>
        <rFont val="新細明體"/>
        <family val="1"/>
      </rPr>
      <t>。</t>
    </r>
  </si>
  <si>
    <r>
      <t>提供</t>
    </r>
    <r>
      <rPr>
        <sz val="11"/>
        <rFont val="Times New Roman"/>
        <family val="1"/>
      </rPr>
      <t>15</t>
    </r>
    <r>
      <rPr>
        <sz val="11"/>
        <rFont val="新細明體"/>
        <family val="1"/>
      </rPr>
      <t>架</t>
    </r>
    <r>
      <rPr>
        <sz val="11"/>
        <rFont val="Times New Roman"/>
        <family val="1"/>
      </rPr>
      <t>B747</t>
    </r>
    <r>
      <rPr>
        <sz val="11"/>
        <rFont val="新細明體"/>
        <family val="1"/>
      </rPr>
      <t>機型及</t>
    </r>
    <r>
      <rPr>
        <sz val="11"/>
        <rFont val="Times New Roman"/>
        <family val="1"/>
      </rPr>
      <t>6</t>
    </r>
    <r>
      <rPr>
        <sz val="11"/>
        <rFont val="新細明體"/>
        <family val="1"/>
      </rPr>
      <t>架廣體機停靠能量。</t>
    </r>
  </si>
  <si>
    <t>84.7-90.6</t>
  </si>
  <si>
    <t>　　　馬公機場民航站區擴建工程</t>
  </si>
  <si>
    <t>　　　楊梅新竹段拓寬計畫</t>
  </si>
  <si>
    <t>82.11-92.12</t>
  </si>
  <si>
    <t>82.6-91.12</t>
  </si>
  <si>
    <t>　　　員林高雄段拓寬計畫</t>
  </si>
  <si>
    <t>83.11-96.12</t>
  </si>
  <si>
    <t>　　　中山高增設后里交流道</t>
  </si>
  <si>
    <t>81.7-90.12</t>
  </si>
  <si>
    <t>84.7-91.12</t>
  </si>
  <si>
    <t>　　　中山高內壢交流道改善工程</t>
  </si>
  <si>
    <t>　　　第二高速公路後續建設計畫</t>
  </si>
  <si>
    <t>　　　國道北宜高速公路建設計畫</t>
  </si>
  <si>
    <r>
      <t>　　　中山高大業隧道基隆端北上</t>
    </r>
    <r>
      <rPr>
        <sz val="11"/>
        <rFont val="Times New Roman"/>
        <family val="1"/>
      </rPr>
      <t xml:space="preserve">
</t>
    </r>
    <r>
      <rPr>
        <sz val="11"/>
        <rFont val="新細明體"/>
        <family val="1"/>
      </rPr>
      <t>　　　　出口及基隆交流道改善工程</t>
    </r>
  </si>
  <si>
    <t>86.7-93.12</t>
  </si>
  <si>
    <r>
      <t xml:space="preserve">            440,000</t>
    </r>
    <r>
      <rPr>
        <sz val="11"/>
        <rFont val="新細明體"/>
        <family val="1"/>
      </rPr>
      <t>千元，土地改良物美化工程</t>
    </r>
    <r>
      <rPr>
        <sz val="11"/>
        <rFont val="Times New Roman"/>
        <family val="1"/>
      </rPr>
      <t>5,534</t>
    </r>
    <r>
      <rPr>
        <sz val="11"/>
        <rFont val="新細明體"/>
        <family val="1"/>
      </rPr>
      <t>千元，房屋及建築新建與整修工程</t>
    </r>
    <r>
      <rPr>
        <sz val="11"/>
        <rFont val="Times New Roman"/>
        <family val="1"/>
      </rPr>
      <t>559,814</t>
    </r>
    <r>
      <rPr>
        <sz val="11"/>
        <rFont val="新細明體"/>
        <family val="1"/>
      </rPr>
      <t>千元，</t>
    </r>
    <r>
      <rPr>
        <sz val="11"/>
        <rFont val="Times New Roman"/>
        <family val="1"/>
      </rPr>
      <t xml:space="preserve"> </t>
    </r>
    <r>
      <rPr>
        <sz val="11"/>
        <rFont val="新細明體"/>
        <family val="1"/>
      </rPr>
      <t>購置各項教學儀器</t>
    </r>
  </si>
  <si>
    <r>
      <t xml:space="preserve">       </t>
    </r>
    <r>
      <rPr>
        <sz val="11"/>
        <rFont val="新細明體"/>
        <family val="1"/>
      </rPr>
      <t>交通部主管交通建設基金之第二高速公路後續建設計畫及國道北宜高速公路建設計畫， 因以前年度分別編</t>
    </r>
  </si>
  <si>
    <t>　　　中正機場第二期計畫後續工
　　　　程</t>
  </si>
  <si>
    <r>
      <t>　　　東北角國家風景區</t>
    </r>
    <r>
      <rPr>
        <sz val="11"/>
        <rFont val="Times New Roman"/>
        <family val="1"/>
      </rPr>
      <t>90</t>
    </r>
    <r>
      <rPr>
        <sz val="11"/>
        <rFont val="新細明體"/>
        <family val="1"/>
      </rPr>
      <t>至</t>
    </r>
    <r>
      <rPr>
        <sz val="11"/>
        <rFont val="Times New Roman"/>
        <family val="1"/>
      </rPr>
      <t xml:space="preserve">93
        </t>
    </r>
    <r>
      <rPr>
        <sz val="11"/>
        <rFont val="新細明體"/>
        <family val="1"/>
      </rPr>
      <t>　</t>
    </r>
    <r>
      <rPr>
        <sz val="11"/>
        <rFont val="Times New Roman"/>
        <family val="1"/>
      </rPr>
      <t xml:space="preserve">    </t>
    </r>
    <r>
      <rPr>
        <sz val="11"/>
        <rFont val="新細明體"/>
        <family val="1"/>
      </rPr>
      <t>年度建設計畫</t>
    </r>
  </si>
  <si>
    <r>
      <t>　　　大鵬灣國家風景區</t>
    </r>
    <r>
      <rPr>
        <sz val="11"/>
        <rFont val="Times New Roman"/>
        <family val="1"/>
      </rPr>
      <t>90</t>
    </r>
    <r>
      <rPr>
        <sz val="11"/>
        <rFont val="新細明體"/>
        <family val="1"/>
      </rPr>
      <t>至</t>
    </r>
    <r>
      <rPr>
        <sz val="11"/>
        <rFont val="Times New Roman"/>
        <family val="1"/>
      </rPr>
      <t xml:space="preserve">93
                </t>
    </r>
    <r>
      <rPr>
        <sz val="11"/>
        <rFont val="新細明體"/>
        <family val="1"/>
      </rPr>
      <t>年度建設計畫</t>
    </r>
  </si>
  <si>
    <r>
      <t>　　</t>
    </r>
    <r>
      <rPr>
        <sz val="11"/>
        <rFont val="Times New Roman"/>
        <family val="1"/>
      </rPr>
      <t xml:space="preserve">    </t>
    </r>
    <r>
      <rPr>
        <sz val="11"/>
        <rFont val="新細明體"/>
        <family val="1"/>
      </rPr>
      <t>臺北榮民總醫院醫學科技大</t>
    </r>
    <r>
      <rPr>
        <sz val="11"/>
        <rFont val="Times New Roman"/>
        <family val="1"/>
      </rPr>
      <t xml:space="preserve">
</t>
    </r>
    <r>
      <rPr>
        <sz val="11"/>
        <rFont val="新細明體"/>
        <family val="1"/>
      </rPr>
      <t>　　　</t>
    </r>
    <r>
      <rPr>
        <sz val="11"/>
        <rFont val="Times New Roman"/>
        <family val="1"/>
      </rPr>
      <t xml:space="preserve">    </t>
    </r>
    <r>
      <rPr>
        <sz val="11"/>
        <rFont val="新細明體"/>
        <family val="1"/>
      </rPr>
      <t>樓興建工程</t>
    </r>
  </si>
  <si>
    <r>
      <t>　　　臺中榮民總醫院第二醫療大</t>
    </r>
    <r>
      <rPr>
        <sz val="11"/>
        <rFont val="Times New Roman"/>
        <family val="1"/>
      </rPr>
      <t xml:space="preserve">
</t>
    </r>
    <r>
      <rPr>
        <sz val="11"/>
        <rFont val="新細明體"/>
        <family val="1"/>
      </rPr>
      <t>　　　　樓興建工程</t>
    </r>
  </si>
  <si>
    <r>
      <t>　　　高雄榮民總醫院第二醫療大</t>
    </r>
    <r>
      <rPr>
        <sz val="11"/>
        <rFont val="Times New Roman"/>
        <family val="1"/>
      </rPr>
      <t xml:space="preserve">
</t>
    </r>
    <r>
      <rPr>
        <sz val="11"/>
        <rFont val="新細明體"/>
        <family val="1"/>
      </rPr>
      <t>　　　　樓興建工程</t>
    </r>
  </si>
  <si>
    <t>　故宮文物藝術發展基金</t>
  </si>
  <si>
    <t>新竹科學工業園區三、四期擴建及設立台南科學工業園區，以：
促進土地資源利用，提
　高土地經濟價值。
促進區域整體發展。
帶動相關產業之發展，
　及增加就業機會。</t>
  </si>
  <si>
    <r>
      <t>減少竹苗地區民眾就醫之障蔽、提高就醫之可近性及醫療照護水準；促進竹苗地區社區整體之營造與發展；提昇國家整體醫學水準與發展；結合竹科晶圓研發能力，發展尖端生物醫學技術。</t>
    </r>
    <r>
      <rPr>
        <sz val="11"/>
        <rFont val="Times New Roman"/>
        <family val="1"/>
      </rPr>
      <t>(</t>
    </r>
    <r>
      <rPr>
        <sz val="11"/>
        <rFont val="新細明體"/>
        <family val="1"/>
      </rPr>
      <t>總樓板面積約</t>
    </r>
    <r>
      <rPr>
        <sz val="11"/>
        <rFont val="Times New Roman"/>
        <family val="1"/>
      </rPr>
      <t>129,126</t>
    </r>
    <r>
      <rPr>
        <sz val="11"/>
        <rFont val="新細明體"/>
        <family val="1"/>
      </rPr>
      <t>平方公尺</t>
    </r>
    <r>
      <rPr>
        <sz val="11"/>
        <rFont val="Times New Roman"/>
        <family val="1"/>
      </rPr>
      <t>)</t>
    </r>
  </si>
  <si>
    <r>
      <t>豐富當地醫療資源、提昇醫療水準及維護民眾健康；培育優秀醫學及醫事人才；</t>
    </r>
    <r>
      <rPr>
        <sz val="11"/>
        <rFont val="新細明體"/>
        <family val="1"/>
      </rPr>
      <t>結合台大雲林分校生物科技發展，增加國家整體競爭力。</t>
    </r>
    <r>
      <rPr>
        <sz val="11"/>
        <rFont val="Times New Roman"/>
        <family val="1"/>
      </rPr>
      <t>(</t>
    </r>
    <r>
      <rPr>
        <sz val="11"/>
        <rFont val="新細明體"/>
        <family val="1"/>
      </rPr>
      <t>總樓板面積約</t>
    </r>
    <r>
      <rPr>
        <sz val="11"/>
        <rFont val="Times New Roman"/>
        <family val="1"/>
      </rPr>
      <t>120,000</t>
    </r>
    <r>
      <rPr>
        <sz val="11"/>
        <rFont val="新細明體"/>
        <family val="1"/>
      </rPr>
      <t>平方公尺</t>
    </r>
    <r>
      <rPr>
        <sz val="11"/>
        <rFont val="Times New Roman"/>
        <family val="1"/>
      </rPr>
      <t>)</t>
    </r>
  </si>
  <si>
    <r>
      <t>新建急性醫療大樓</t>
    </r>
    <r>
      <rPr>
        <sz val="11"/>
        <rFont val="Times New Roman"/>
        <family val="1"/>
      </rPr>
      <t>200</t>
    </r>
    <r>
      <rPr>
        <sz val="11"/>
        <rFont val="新細明體"/>
        <family val="1"/>
      </rPr>
      <t>床。</t>
    </r>
  </si>
  <si>
    <t>87.7-90.12</t>
  </si>
  <si>
    <r>
      <t>紓解交通壅塞並促進區域間均衡發展，完成後南北各拓寬一車道，該路段長度達</t>
    </r>
    <r>
      <rPr>
        <sz val="11"/>
        <rFont val="Times New Roman"/>
        <family val="1"/>
      </rPr>
      <t>30.32</t>
    </r>
    <r>
      <rPr>
        <sz val="11"/>
        <rFont val="新細明體"/>
        <family val="1"/>
      </rPr>
      <t>公里。</t>
    </r>
  </si>
  <si>
    <t>　　　臺東醫院特別醫療大樓設備</t>
  </si>
  <si>
    <r>
      <t>　　　臺北市南港線捷運系統聯合開
　　　發計畫</t>
    </r>
    <r>
      <rPr>
        <sz val="11"/>
        <rFont val="Times New Roman"/>
        <family val="1"/>
      </rPr>
      <t xml:space="preserve">
</t>
    </r>
    <r>
      <rPr>
        <sz val="11"/>
        <rFont val="新細明體"/>
        <family val="1"/>
      </rPr>
      <t>　　　</t>
    </r>
  </si>
  <si>
    <t>購置臺北世貿中心南港展覽館土地。</t>
  </si>
  <si>
    <r>
      <t>特別醫療大樓新建工程內裝設備工程</t>
    </r>
    <r>
      <rPr>
        <sz val="11"/>
        <rFont val="Times New Roman"/>
        <family val="1"/>
      </rPr>
      <t>(</t>
    </r>
    <r>
      <rPr>
        <sz val="11"/>
        <rFont val="新細明體"/>
        <family val="1"/>
      </rPr>
      <t>含醫療設備、氣體設備、資訊設備</t>
    </r>
    <r>
      <rPr>
        <sz val="11"/>
        <rFont val="Times New Roman"/>
        <family val="1"/>
      </rPr>
      <t>)</t>
    </r>
    <r>
      <rPr>
        <sz val="11"/>
        <rFont val="新細明體"/>
        <family val="1"/>
      </rPr>
      <t>，提高臺東地區醫療服務。</t>
    </r>
  </si>
  <si>
    <t>新建成功分院醫療大樓，以減少重病患者往返臺東、花蓮之苦。</t>
  </si>
  <si>
    <t>　　　臺東醫院成功分院工程</t>
  </si>
  <si>
    <r>
      <t>包括中美經濟社會發展基金有償撥用臺北市政府土地</t>
    </r>
    <r>
      <rPr>
        <sz val="11"/>
        <rFont val="Times New Roman"/>
        <family val="1"/>
      </rPr>
      <t>1,481</t>
    </r>
    <r>
      <rPr>
        <sz val="11"/>
        <rFont val="新細明體"/>
        <family val="1"/>
      </rPr>
      <t>千元，更新宿舍空調設備</t>
    </r>
    <r>
      <rPr>
        <sz val="11"/>
        <rFont val="Times New Roman"/>
        <family val="1"/>
      </rPr>
      <t>126</t>
    </r>
    <r>
      <rPr>
        <sz val="11"/>
        <rFont val="新細明體"/>
        <family val="1"/>
      </rPr>
      <t>千元；國軍生產及服務作業</t>
    </r>
  </si>
  <si>
    <r>
      <t>　　　基金辦理精神科病房土木工程</t>
    </r>
    <r>
      <rPr>
        <sz val="11"/>
        <rFont val="Times New Roman"/>
        <family val="1"/>
      </rPr>
      <t>3,968</t>
    </r>
    <r>
      <rPr>
        <sz val="11"/>
        <rFont val="新細明體"/>
        <family val="1"/>
      </rPr>
      <t>千元，購置資訊與醫療等機械及設備</t>
    </r>
    <r>
      <rPr>
        <sz val="11"/>
        <rFont val="Times New Roman"/>
        <family val="1"/>
      </rPr>
      <t>48,442</t>
    </r>
    <r>
      <rPr>
        <sz val="11"/>
        <rFont val="新細明體"/>
        <family val="1"/>
      </rPr>
      <t>千元，交通及運輸設備</t>
    </r>
    <r>
      <rPr>
        <sz val="11"/>
        <rFont val="Times New Roman"/>
        <family val="1"/>
      </rPr>
      <t>787</t>
    </r>
    <r>
      <rPr>
        <sz val="11"/>
        <rFont val="新細明體"/>
        <family val="1"/>
      </rPr>
      <t>千</t>
    </r>
  </si>
  <si>
    <r>
      <t>機械及設備</t>
    </r>
    <r>
      <rPr>
        <sz val="11"/>
        <rFont val="Times New Roman"/>
        <family val="1"/>
      </rPr>
      <t>5,390</t>
    </r>
    <r>
      <rPr>
        <sz val="11"/>
        <rFont val="新細明體"/>
        <family val="1"/>
      </rPr>
      <t>千元；國立臺北護理學院附設醫院作業基金整修醫療大樓</t>
    </r>
    <r>
      <rPr>
        <sz val="11"/>
        <rFont val="Times New Roman"/>
        <family val="1"/>
      </rPr>
      <t>22,600</t>
    </r>
    <r>
      <rPr>
        <sz val="11"/>
        <rFont val="新細明體"/>
        <family val="1"/>
      </rPr>
      <t>千元；學產基金辦理臺中市臺中港</t>
    </r>
  </si>
  <si>
    <t>　　延續性計畫本年度未編列預算需求者，未於本表列示。</t>
  </si>
  <si>
    <r>
      <t>　　　基金整修精神科大樓工程</t>
    </r>
    <r>
      <rPr>
        <sz val="11"/>
        <rFont val="Times New Roman"/>
        <family val="1"/>
      </rPr>
      <t>1,919</t>
    </r>
    <r>
      <rPr>
        <sz val="11"/>
        <rFont val="新細明體"/>
        <family val="1"/>
      </rPr>
      <t>千元，購置醫療用機械設備</t>
    </r>
    <r>
      <rPr>
        <sz val="11"/>
        <rFont val="Times New Roman"/>
        <family val="1"/>
      </rPr>
      <t>42,000</t>
    </r>
    <r>
      <rPr>
        <sz val="11"/>
        <rFont val="新細明體"/>
        <family val="1"/>
      </rPr>
      <t>千元；國立成功大學附設醫院作業基金購置</t>
    </r>
  </si>
  <si>
    <r>
      <t>　　　商業大樓興建計畫</t>
    </r>
    <r>
      <rPr>
        <sz val="11"/>
        <rFont val="Times New Roman"/>
        <family val="1"/>
      </rPr>
      <t>7,000</t>
    </r>
    <r>
      <rPr>
        <sz val="11"/>
        <rFont val="新細明體"/>
        <family val="1"/>
      </rPr>
      <t>千元；法務部監所作業基金辦理發電機室之興建</t>
    </r>
    <r>
      <rPr>
        <sz val="11"/>
        <rFont val="Times New Roman"/>
        <family val="1"/>
      </rPr>
      <t>2,350</t>
    </r>
    <r>
      <rPr>
        <sz val="11"/>
        <rFont val="新細明體"/>
        <family val="1"/>
      </rPr>
      <t>千元，改善現有發電機、增購</t>
    </r>
  </si>
  <si>
    <r>
      <t>平版印刷及線鋸機等設備</t>
    </r>
    <r>
      <rPr>
        <sz val="11"/>
        <rFont val="Times New Roman"/>
        <family val="1"/>
      </rPr>
      <t>13,424</t>
    </r>
    <r>
      <rPr>
        <sz val="11"/>
        <rFont val="新細明體"/>
        <family val="1"/>
      </rPr>
      <t>千元；經濟發展基金高雄加工出口區（含擴區）設置倉儲轉運專區計畫</t>
    </r>
    <r>
      <rPr>
        <sz val="11"/>
        <rFont val="Times New Roman"/>
        <family val="1"/>
      </rPr>
      <t>1,790,728</t>
    </r>
  </si>
  <si>
    <r>
      <t>　　　千元，台中港區設置倉儲轉運專區計畫</t>
    </r>
    <r>
      <rPr>
        <sz val="11"/>
        <rFont val="Times New Roman"/>
        <family val="1"/>
      </rPr>
      <t>77,100</t>
    </r>
    <r>
      <rPr>
        <sz val="11"/>
        <rFont val="新細明體"/>
        <family val="1"/>
      </rPr>
      <t>千元，南港資訊軟體創新育成中心</t>
    </r>
    <r>
      <rPr>
        <sz val="11"/>
        <rFont val="Times New Roman"/>
        <family val="1"/>
      </rPr>
      <t xml:space="preserve">1,001,378 </t>
    </r>
    <r>
      <rPr>
        <sz val="11"/>
        <rFont val="新細明體"/>
        <family val="1"/>
      </rPr>
      <t>千元，購置機械及</t>
    </r>
  </si>
  <si>
    <r>
      <t>設備</t>
    </r>
    <r>
      <rPr>
        <sz val="11"/>
        <rFont val="Times New Roman"/>
        <family val="1"/>
      </rPr>
      <t>71</t>
    </r>
    <r>
      <rPr>
        <sz val="11"/>
        <rFont val="新細明體"/>
        <family val="1"/>
      </rPr>
      <t>千元；核能發電後端營運基金推動蘭嶼貯存場低放射性廢料桶檢整重裝計畫相關工程</t>
    </r>
    <r>
      <rPr>
        <sz val="11"/>
        <rFont val="Times New Roman"/>
        <family val="1"/>
      </rPr>
      <t>90,550</t>
    </r>
    <r>
      <rPr>
        <sz val="11"/>
        <rFont val="新細明體"/>
        <family val="1"/>
      </rPr>
      <t>千元；交通建</t>
    </r>
  </si>
  <si>
    <r>
      <t>　　　設基金新竹系統交流道至員林交流道拓寬計畫</t>
    </r>
    <r>
      <rPr>
        <sz val="11"/>
        <rFont val="Times New Roman"/>
        <family val="1"/>
      </rPr>
      <t>3,142,000</t>
    </r>
    <r>
      <rPr>
        <sz val="11"/>
        <rFont val="新細明體"/>
        <family val="1"/>
      </rPr>
      <t>千元，楊梅新竹段拓寬計畫</t>
    </r>
    <r>
      <rPr>
        <sz val="11"/>
        <rFont val="Times New Roman"/>
        <family val="1"/>
      </rPr>
      <t>373,575</t>
    </r>
    <r>
      <rPr>
        <sz val="11"/>
        <rFont val="新細明體"/>
        <family val="1"/>
      </rPr>
      <t>千元，增建北斗</t>
    </r>
  </si>
  <si>
    <r>
      <t>交流道工程</t>
    </r>
    <r>
      <rPr>
        <sz val="11"/>
        <rFont val="Times New Roman"/>
        <family val="1"/>
      </rPr>
      <t>169,600</t>
    </r>
    <r>
      <rPr>
        <sz val="11"/>
        <rFont val="新細明體"/>
        <family val="1"/>
      </rPr>
      <t>千元，增設后里交流道</t>
    </r>
    <r>
      <rPr>
        <sz val="11"/>
        <rFont val="Times New Roman"/>
        <family val="1"/>
      </rPr>
      <t>200,000</t>
    </r>
    <r>
      <rPr>
        <sz val="11"/>
        <rFont val="新細明體"/>
        <family val="1"/>
      </rPr>
      <t>千元，安定交流道新建工程</t>
    </r>
    <r>
      <rPr>
        <sz val="11"/>
        <rFont val="Times New Roman"/>
        <family val="1"/>
      </rPr>
      <t>96,000</t>
    </r>
    <r>
      <rPr>
        <sz val="11"/>
        <rFont val="新細明體"/>
        <family val="1"/>
      </rPr>
      <t>千元，第二高速公路後續建設計</t>
    </r>
  </si>
  <si>
    <r>
      <t>　　　畫</t>
    </r>
    <r>
      <rPr>
        <sz val="11"/>
        <rFont val="Times New Roman"/>
        <family val="1"/>
      </rPr>
      <t>11,274,976</t>
    </r>
    <r>
      <rPr>
        <sz val="11"/>
        <rFont val="新細明體"/>
        <family val="1"/>
      </rPr>
      <t>千元，撥用及徵購土地</t>
    </r>
    <r>
      <rPr>
        <sz val="11"/>
        <rFont val="Times New Roman"/>
        <family val="1"/>
      </rPr>
      <t>44,299</t>
    </r>
    <r>
      <rPr>
        <sz val="11"/>
        <rFont val="新細明體"/>
        <family val="1"/>
      </rPr>
      <t>千元，土地改良物</t>
    </r>
    <r>
      <rPr>
        <sz val="11"/>
        <rFont val="Times New Roman"/>
        <family val="1"/>
      </rPr>
      <t>139,999</t>
    </r>
    <r>
      <rPr>
        <sz val="11"/>
        <rFont val="新細明體"/>
        <family val="1"/>
      </rPr>
      <t>千元，購置與裝修房屋及建築</t>
    </r>
    <r>
      <rPr>
        <sz val="11"/>
        <rFont val="Times New Roman"/>
        <family val="1"/>
      </rPr>
      <t>115,280</t>
    </r>
  </si>
  <si>
    <r>
      <t>千元，辦理工務段養護及汰換抗滑儀等設備</t>
    </r>
    <r>
      <rPr>
        <sz val="11"/>
        <rFont val="Times New Roman"/>
        <family val="1"/>
      </rPr>
      <t>49,076</t>
    </r>
    <r>
      <rPr>
        <sz val="11"/>
        <rFont val="新細明體"/>
        <family val="1"/>
      </rPr>
      <t>千元，購置機場助導航及養護車等機械及設備</t>
    </r>
    <r>
      <rPr>
        <sz val="11"/>
        <rFont val="Times New Roman"/>
        <family val="1"/>
      </rPr>
      <t>124,175</t>
    </r>
    <r>
      <rPr>
        <sz val="11"/>
        <rFont val="新細明體"/>
        <family val="1"/>
      </rPr>
      <t>千元，購置</t>
    </r>
  </si>
  <si>
    <r>
      <t>　　　雜項設備</t>
    </r>
    <r>
      <rPr>
        <sz val="11"/>
        <rFont val="Times New Roman"/>
        <family val="1"/>
      </rPr>
      <t>116,825</t>
    </r>
    <r>
      <rPr>
        <sz val="11"/>
        <rFont val="新細明體"/>
        <family val="1"/>
      </rPr>
      <t>千元；國軍退除役官兵安置基金辦理土地改良工程</t>
    </r>
    <r>
      <rPr>
        <sz val="11"/>
        <rFont val="Times New Roman"/>
        <family val="1"/>
      </rPr>
      <t xml:space="preserve"> 52,968</t>
    </r>
    <r>
      <rPr>
        <sz val="11"/>
        <rFont val="新細明體"/>
        <family val="1"/>
      </rPr>
      <t>千元，整修房屋及建築</t>
    </r>
    <r>
      <rPr>
        <sz val="11"/>
        <rFont val="Times New Roman"/>
        <family val="1"/>
      </rPr>
      <t>131,653</t>
    </r>
    <r>
      <rPr>
        <sz val="11"/>
        <rFont val="新細明體"/>
        <family val="1"/>
      </rPr>
      <t>千</t>
    </r>
  </si>
  <si>
    <r>
      <t>　　　置土地</t>
    </r>
    <r>
      <rPr>
        <sz val="11"/>
        <rFont val="Times New Roman"/>
        <family val="1"/>
      </rPr>
      <t>4,678</t>
    </r>
    <r>
      <rPr>
        <sz val="11"/>
        <rFont val="新細明體"/>
        <family val="1"/>
      </rPr>
      <t>千元，整建醫療大樓及病房等房屋及建築</t>
    </r>
    <r>
      <rPr>
        <sz val="11"/>
        <rFont val="Times New Roman"/>
        <family val="1"/>
      </rPr>
      <t>31,733</t>
    </r>
    <r>
      <rPr>
        <sz val="11"/>
        <rFont val="新細明體"/>
        <family val="1"/>
      </rPr>
      <t>千元，購置醫療器材等機械及設備</t>
    </r>
    <r>
      <rPr>
        <sz val="11"/>
        <rFont val="Times New Roman"/>
        <family val="1"/>
      </rPr>
      <t>175,540</t>
    </r>
    <r>
      <rPr>
        <sz val="11"/>
        <rFont val="新細明體"/>
        <family val="1"/>
      </rPr>
      <t>千</t>
    </r>
  </si>
  <si>
    <r>
      <t>　　　</t>
    </r>
    <r>
      <rPr>
        <sz val="11"/>
        <rFont val="新細明體"/>
        <family val="1"/>
      </rPr>
      <t>千元。</t>
    </r>
  </si>
  <si>
    <r>
      <t>　　　</t>
    </r>
    <r>
      <rPr>
        <sz val="11"/>
        <rFont val="Times New Roman"/>
        <family val="1"/>
      </rPr>
      <t xml:space="preserve"> 860,000</t>
    </r>
    <r>
      <rPr>
        <sz val="11"/>
        <rFont val="新細明體"/>
        <family val="1"/>
      </rPr>
      <t>千元；資源回收管理基金購置機械及設備</t>
    </r>
    <r>
      <rPr>
        <sz val="11"/>
        <rFont val="Times New Roman"/>
        <family val="1"/>
      </rPr>
      <t xml:space="preserve"> 2,000</t>
    </r>
    <r>
      <rPr>
        <sz val="11"/>
        <rFont val="新細明體"/>
        <family val="1"/>
      </rPr>
      <t>千元，雜項設備</t>
    </r>
    <r>
      <rPr>
        <sz val="11"/>
        <rFont val="Times New Roman"/>
        <family val="1"/>
      </rPr>
      <t>210</t>
    </r>
    <r>
      <rPr>
        <sz val="11"/>
        <rFont val="新細明體"/>
        <family val="1"/>
      </rPr>
      <t>千元；就業安定基金購置各項訓</t>
    </r>
  </si>
  <si>
    <r>
      <t>元，雜項設備</t>
    </r>
    <r>
      <rPr>
        <sz val="11"/>
        <rFont val="Times New Roman"/>
        <family val="1"/>
      </rPr>
      <t xml:space="preserve"> 3,640</t>
    </r>
    <r>
      <rPr>
        <sz val="11"/>
        <rFont val="新細明體"/>
        <family val="1"/>
      </rPr>
      <t>千元，租購醫療資訊設備</t>
    </r>
    <r>
      <rPr>
        <sz val="11"/>
        <rFont val="Times New Roman"/>
        <family val="1"/>
      </rPr>
      <t xml:space="preserve"> 11,599</t>
    </r>
    <r>
      <rPr>
        <sz val="11"/>
        <rFont val="新細明體"/>
        <family val="1"/>
      </rPr>
      <t>千元；國立大學校院校務基金（綜計）購置土地</t>
    </r>
  </si>
  <si>
    <r>
      <t>等機械及設備</t>
    </r>
    <r>
      <rPr>
        <sz val="11"/>
        <rFont val="Times New Roman"/>
        <family val="1"/>
      </rPr>
      <t>45,914</t>
    </r>
    <r>
      <rPr>
        <sz val="11"/>
        <rFont val="新細明體"/>
        <family val="1"/>
      </rPr>
      <t>千元，汰購交通及運輸設備</t>
    </r>
    <r>
      <rPr>
        <sz val="11"/>
        <rFont val="Times New Roman"/>
        <family val="1"/>
      </rPr>
      <t>8,185</t>
    </r>
    <r>
      <rPr>
        <sz val="11"/>
        <rFont val="新細明體"/>
        <family val="1"/>
      </rPr>
      <t>千元，購置雜項設備</t>
    </r>
    <r>
      <rPr>
        <sz val="11"/>
        <rFont val="Times New Roman"/>
        <family val="1"/>
      </rPr>
      <t>20,942</t>
    </r>
    <r>
      <rPr>
        <sz val="11"/>
        <rFont val="新細明體"/>
        <family val="1"/>
      </rPr>
      <t>千元；國立臺灣大學附設醫院作業</t>
    </r>
  </si>
  <si>
    <r>
      <t>元，購置生產機具等機械及設備</t>
    </r>
    <r>
      <rPr>
        <sz val="11"/>
        <rFont val="Times New Roman"/>
        <family val="1"/>
      </rPr>
      <t xml:space="preserve"> 4,696</t>
    </r>
    <r>
      <rPr>
        <sz val="11"/>
        <rFont val="新細明體"/>
        <family val="1"/>
      </rPr>
      <t>千元，交通及運輸設備</t>
    </r>
    <r>
      <rPr>
        <sz val="11"/>
        <rFont val="Times New Roman"/>
        <family val="1"/>
      </rPr>
      <t>1,198</t>
    </r>
    <r>
      <rPr>
        <sz val="11"/>
        <rFont val="新細明體"/>
        <family val="1"/>
      </rPr>
      <t>千元，雜項設備</t>
    </r>
    <r>
      <rPr>
        <sz val="11"/>
        <rFont val="Times New Roman"/>
        <family val="1"/>
      </rPr>
      <t>4,503</t>
    </r>
    <r>
      <rPr>
        <sz val="11"/>
        <rFont val="新細明體"/>
        <family val="1"/>
      </rPr>
      <t>千元；榮民醫療作業基金購</t>
    </r>
  </si>
  <si>
    <r>
      <t>練設備</t>
    </r>
    <r>
      <rPr>
        <sz val="11"/>
        <rFont val="Times New Roman"/>
        <family val="1"/>
      </rPr>
      <t>703,452</t>
    </r>
    <r>
      <rPr>
        <sz val="11"/>
        <rFont val="新細明體"/>
        <family val="1"/>
      </rPr>
      <t>千元；醫療藥品基金整建醫療大樓</t>
    </r>
    <r>
      <rPr>
        <sz val="11"/>
        <rFont val="Times New Roman"/>
        <family val="1"/>
      </rPr>
      <t xml:space="preserve">  27,086</t>
    </r>
    <r>
      <rPr>
        <sz val="11"/>
        <rFont val="新細明體"/>
        <family val="1"/>
      </rPr>
      <t>千元，購置醫療用機械及設備</t>
    </r>
    <r>
      <rPr>
        <sz val="11"/>
        <rFont val="Times New Roman"/>
        <family val="1"/>
      </rPr>
      <t>16,000</t>
    </r>
    <r>
      <rPr>
        <sz val="11"/>
        <rFont val="新細明體"/>
        <family val="1"/>
      </rPr>
      <t>千元，雜項設備</t>
    </r>
    <r>
      <rPr>
        <sz val="11"/>
        <rFont val="Times New Roman"/>
        <family val="1"/>
      </rPr>
      <t>1,291</t>
    </r>
  </si>
  <si>
    <r>
      <t>列特別預算及公務預算，</t>
    </r>
    <r>
      <rPr>
        <sz val="11"/>
        <rFont val="Times New Roman"/>
        <family val="1"/>
      </rPr>
      <t xml:space="preserve"> </t>
    </r>
    <r>
      <rPr>
        <sz val="11"/>
        <rFont val="新細明體"/>
        <family val="1"/>
      </rPr>
      <t>自</t>
    </r>
    <r>
      <rPr>
        <sz val="11"/>
        <rFont val="Times New Roman"/>
        <family val="1"/>
      </rPr>
      <t>88</t>
    </r>
    <r>
      <rPr>
        <sz val="11"/>
        <rFont val="新細明體"/>
        <family val="1"/>
      </rPr>
      <t>年度始納入基金辦理，</t>
    </r>
    <r>
      <rPr>
        <sz val="11"/>
        <rFont val="Times New Roman"/>
        <family val="1"/>
      </rPr>
      <t xml:space="preserve"> </t>
    </r>
    <r>
      <rPr>
        <sz val="11"/>
        <rFont val="新細明體"/>
        <family val="1"/>
      </rPr>
      <t>故投資總額及截至本年度累計數均包含承接數，另投資總</t>
    </r>
  </si>
  <si>
    <t>　　　額未包含利息資本化之金額。</t>
  </si>
  <si>
    <r>
      <t>新建毫微米實驗室，以：
擴大培訓我國半導體產
　業所需的高級技術及研
　發人才，尤其加強極大
　型</t>
    </r>
    <r>
      <rPr>
        <sz val="11"/>
        <rFont val="Times New Roman"/>
        <family val="1"/>
      </rPr>
      <t>IC</t>
    </r>
    <r>
      <rPr>
        <sz val="11"/>
        <rFont val="新細明體"/>
        <family val="1"/>
      </rPr>
      <t>製程實作訓練。
加強提供學術界與產業
　技術服務，並擴大與其
　之合作研究。</t>
    </r>
  </si>
  <si>
    <r>
      <t>配合發展臺灣成為亞太營運中心推動計畫；年產值</t>
    </r>
    <r>
      <rPr>
        <sz val="11"/>
        <rFont val="Times New Roman"/>
        <family val="1"/>
      </rPr>
      <t>300</t>
    </r>
    <r>
      <rPr>
        <sz val="11"/>
        <rFont val="新細明體"/>
        <family val="1"/>
      </rPr>
      <t>億美元。</t>
    </r>
  </si>
  <si>
    <r>
      <t>配合發展臺灣成為亞太營運中心推動計畫；年產值</t>
    </r>
    <r>
      <rPr>
        <sz val="11"/>
        <rFont val="Times New Roman"/>
        <family val="1"/>
      </rPr>
      <t>500</t>
    </r>
    <r>
      <rPr>
        <sz val="11"/>
        <rFont val="新細明體"/>
        <family val="1"/>
      </rPr>
      <t>億美元。</t>
    </r>
  </si>
  <si>
    <r>
      <t>預計可增加房間</t>
    </r>
    <r>
      <rPr>
        <sz val="11"/>
        <rFont val="Times New Roman"/>
        <family val="1"/>
      </rPr>
      <t>155</t>
    </r>
    <r>
      <rPr>
        <sz val="11"/>
        <rFont val="新細明體"/>
        <family val="1"/>
      </rPr>
      <t>間，平均每年約可產生</t>
    </r>
    <r>
      <rPr>
        <sz val="11"/>
        <rFont val="Times New Roman"/>
        <family val="1"/>
      </rPr>
      <t>287,846</t>
    </r>
    <r>
      <rPr>
        <sz val="11"/>
        <rFont val="新細明體"/>
        <family val="1"/>
      </rPr>
      <t>千元之營收。</t>
    </r>
  </si>
  <si>
    <r>
      <t>註：部分基金依預算法第八十八條規定</t>
    </r>
    <r>
      <rPr>
        <sz val="10"/>
        <rFont val="新細明體"/>
        <family val="1"/>
      </rPr>
      <t>，奉准</t>
    </r>
    <r>
      <rPr>
        <sz val="11"/>
        <rFont val="新細明體"/>
        <family val="1"/>
      </rPr>
      <t>於以前年度先行辦理</t>
    </r>
    <r>
      <rPr>
        <sz val="10"/>
        <rFont val="新細明體"/>
        <family val="1"/>
      </rPr>
      <t>，</t>
    </r>
    <r>
      <rPr>
        <sz val="11"/>
        <rFont val="新細明體"/>
        <family val="1"/>
      </rPr>
      <t>本年度補辦預算之項目為</t>
    </r>
    <r>
      <rPr>
        <sz val="11"/>
        <rFont val="Times New Roman"/>
        <family val="1"/>
      </rPr>
      <t xml:space="preserve"> 22,080,996</t>
    </r>
    <r>
      <rPr>
        <sz val="11"/>
        <rFont val="新細明體"/>
        <family val="1"/>
      </rPr>
      <t>千元</t>
    </r>
    <r>
      <rPr>
        <sz val="10"/>
        <rFont val="新細明體"/>
        <family val="1"/>
      </rPr>
      <t>，</t>
    </r>
  </si>
  <si>
    <r>
      <t>元，交通及運輸設備</t>
    </r>
    <r>
      <rPr>
        <sz val="11"/>
        <rFont val="Times New Roman"/>
        <family val="1"/>
      </rPr>
      <t>6,194</t>
    </r>
    <r>
      <rPr>
        <sz val="11"/>
        <rFont val="新細明體"/>
        <family val="1"/>
      </rPr>
      <t>千元，雜項設備</t>
    </r>
    <r>
      <rPr>
        <sz val="11"/>
        <rFont val="Times New Roman"/>
        <family val="1"/>
      </rPr>
      <t>7,047</t>
    </r>
    <r>
      <rPr>
        <sz val="11"/>
        <rFont val="新細明體"/>
        <family val="1"/>
      </rPr>
      <t>千元；科學工業園區管理局作業基金科學園區中長程建設計畫</t>
    </r>
  </si>
  <si>
    <t>九十年度</t>
  </si>
  <si>
    <t>中華民國</t>
  </si>
  <si>
    <r>
      <t>以學產畸零地參與聯合開發，可創造年租金收入</t>
    </r>
    <r>
      <rPr>
        <sz val="11"/>
        <rFont val="Times New Roman"/>
        <family val="1"/>
      </rPr>
      <t>37,800</t>
    </r>
    <r>
      <rPr>
        <sz val="11"/>
        <rFont val="新細明體"/>
        <family val="1"/>
      </rPr>
      <t>千元。</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</si>
</sst>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
    <numFmt numFmtId="185" formatCode="0.0"/>
    <numFmt numFmtId="186" formatCode="#,##0.0"/>
    <numFmt numFmtId="187" formatCode="_(* #,##0.000_);_(* \(#,##0.000\);_(* &quot;-&quot;??_);_(@_)"/>
    <numFmt numFmtId="188" formatCode="_(* #,##0.0_);_(* \(#,##0.0\);_(* &quot;-&quot;??_);_(@_)"/>
    <numFmt numFmtId="189" formatCode="_(* #,##0_);_(* \(#,##0\);_(* &quot;-&quot;??_);_(@_)"/>
    <numFmt numFmtId="190" formatCode="#,##0.000"/>
    <numFmt numFmtId="191" formatCode="#,##0.0000"/>
    <numFmt numFmtId="192" formatCode="#,##0_ "/>
    <numFmt numFmtId="193" formatCode="_(* #,##0.0_);_(* \(#,##0.0\);_(* &quot;-&quot;_);_(@_)"/>
    <numFmt numFmtId="194" formatCode="_(* #,##0.00_);_(* \(#,##0.00\);_(* &quot;-&quot;_);_(@_)"/>
  </numFmts>
  <fonts count="23">
    <font>
      <sz val="12"/>
      <name val="Times New Roman"/>
      <family val="1"/>
    </font>
    <font>
      <b/>
      <sz val="12"/>
      <name val="Times New Roman"/>
      <family val="1"/>
    </font>
    <font>
      <i/>
      <sz val="12"/>
      <name val="Times New Roman"/>
      <family val="1"/>
    </font>
    <font>
      <b/>
      <i/>
      <sz val="12"/>
      <name val="Times New Roman"/>
      <family val="1"/>
    </font>
    <font>
      <sz val="9"/>
      <name val="新細明體"/>
      <family val="1"/>
    </font>
    <font>
      <b/>
      <sz val="11"/>
      <name val="細明體"/>
      <family val="3"/>
    </font>
    <font>
      <sz val="11"/>
      <name val="Times New Roman"/>
      <family val="1"/>
    </font>
    <font>
      <b/>
      <sz val="11"/>
      <name val="華康粗明體"/>
      <family val="3"/>
    </font>
    <font>
      <sz val="11"/>
      <name val="細明體"/>
      <family val="3"/>
    </font>
    <font>
      <b/>
      <sz val="11"/>
      <name val="華康中黑體"/>
      <family val="3"/>
    </font>
    <font>
      <sz val="11"/>
      <name val="新細明體"/>
      <family val="1"/>
    </font>
    <font>
      <b/>
      <sz val="11"/>
      <name val="Times New Roman"/>
      <family val="1"/>
    </font>
    <font>
      <sz val="18"/>
      <name val="華康中黑體"/>
      <family val="3"/>
    </font>
    <font>
      <b/>
      <sz val="14"/>
      <name val="華康粗明體"/>
      <family val="3"/>
    </font>
    <font>
      <b/>
      <sz val="12"/>
      <name val="華康粗明體"/>
      <family val="3"/>
    </font>
    <font>
      <b/>
      <sz val="12"/>
      <name val="華康中黑體"/>
      <family val="3"/>
    </font>
    <font>
      <sz val="12"/>
      <name val="華康中黑體"/>
      <family val="3"/>
    </font>
    <font>
      <sz val="11"/>
      <name val="華康粗明體"/>
      <family val="3"/>
    </font>
    <font>
      <sz val="11"/>
      <name val="華康中明體"/>
      <family val="3"/>
    </font>
    <font>
      <b/>
      <sz val="13"/>
      <name val="華康中黑體"/>
      <family val="3"/>
    </font>
    <font>
      <b/>
      <sz val="11"/>
      <name val="Arial"/>
      <family val="2"/>
    </font>
    <font>
      <sz val="11"/>
      <name val="Arial"/>
      <family val="2"/>
    </font>
    <font>
      <sz val="10"/>
      <name val="新細明體"/>
      <family val="1"/>
    </font>
  </fonts>
  <fills count="2">
    <fill>
      <patternFill/>
    </fill>
    <fill>
      <patternFill patternType="gray125"/>
    </fill>
  </fills>
  <borders count="20">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style="thin"/>
      <bottom>
        <color indexed="63"/>
      </bottom>
    </border>
    <border>
      <left style="thin"/>
      <right style="thin"/>
      <top>
        <color indexed="63"/>
      </top>
      <bottom style="medium"/>
    </border>
    <border>
      <left style="thin"/>
      <right>
        <color indexed="63"/>
      </right>
      <top>
        <color indexed="63"/>
      </top>
      <bottom style="mediu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48">
    <xf numFmtId="0" fontId="0" fillId="0" borderId="0" xfId="0" applyAlignment="1">
      <alignment/>
    </xf>
    <xf numFmtId="0" fontId="5" fillId="0" borderId="0" xfId="0" applyFont="1" applyAlignment="1" quotePrefix="1">
      <alignment horizontal="left"/>
    </xf>
    <xf numFmtId="0" fontId="6" fillId="0" borderId="0" xfId="0" applyFont="1" applyAlignment="1">
      <alignment/>
    </xf>
    <xf numFmtId="0" fontId="6" fillId="0" borderId="1" xfId="0" applyFont="1" applyBorder="1" applyAlignment="1">
      <alignment/>
    </xf>
    <xf numFmtId="0" fontId="8" fillId="0" borderId="1" xfId="0" applyFont="1" applyBorder="1" applyAlignment="1">
      <alignment/>
    </xf>
    <xf numFmtId="0" fontId="6" fillId="0" borderId="0" xfId="0" applyFont="1" applyBorder="1" applyAlignment="1">
      <alignment/>
    </xf>
    <xf numFmtId="0" fontId="12" fillId="0" borderId="0" xfId="0" applyFont="1" applyAlignment="1">
      <alignment horizontal="right" vertical="top"/>
    </xf>
    <xf numFmtId="0" fontId="12" fillId="0" borderId="0" xfId="0" applyFont="1" applyAlignment="1" quotePrefix="1">
      <alignment horizontal="left" vertical="top"/>
    </xf>
    <xf numFmtId="0" fontId="13" fillId="0" borderId="1" xfId="0" applyFont="1" applyBorder="1" applyAlignment="1">
      <alignment horizontal="right" vertical="center"/>
    </xf>
    <xf numFmtId="0" fontId="13" fillId="0" borderId="1" xfId="0" applyFont="1" applyBorder="1" applyAlignment="1">
      <alignment vertical="center"/>
    </xf>
    <xf numFmtId="0" fontId="14" fillId="0" borderId="2" xfId="0" applyFont="1" applyBorder="1" applyAlignment="1">
      <alignment horizontal="distributed" vertical="center"/>
    </xf>
    <xf numFmtId="0" fontId="14" fillId="0" borderId="2" xfId="0" applyFont="1" applyBorder="1" applyAlignment="1" quotePrefix="1">
      <alignment horizontal="distributed" vertical="center"/>
    </xf>
    <xf numFmtId="3" fontId="14" fillId="0" borderId="2" xfId="0" applyNumberFormat="1" applyFont="1" applyBorder="1" applyAlignment="1" quotePrefix="1">
      <alignment horizontal="distributed" vertical="center" wrapText="1"/>
    </xf>
    <xf numFmtId="0" fontId="7" fillId="0" borderId="1" xfId="0" applyFont="1" applyBorder="1" applyAlignment="1">
      <alignment horizontal="right"/>
    </xf>
    <xf numFmtId="49" fontId="18" fillId="0" borderId="3" xfId="0" applyNumberFormat="1" applyFont="1" applyBorder="1" applyAlignment="1" applyProtection="1">
      <alignment vertical="top"/>
      <protection/>
    </xf>
    <xf numFmtId="181" fontId="6" fillId="0" borderId="4" xfId="0" applyNumberFormat="1" applyFont="1" applyBorder="1" applyAlignment="1">
      <alignment vertical="top"/>
    </xf>
    <xf numFmtId="0" fontId="6" fillId="0" borderId="4" xfId="0" applyFont="1" applyBorder="1" applyAlignment="1">
      <alignment horizontal="center" vertical="top"/>
    </xf>
    <xf numFmtId="0" fontId="6" fillId="0" borderId="0" xfId="0" applyFont="1" applyAlignment="1">
      <alignment vertical="top"/>
    </xf>
    <xf numFmtId="194" fontId="6" fillId="0" borderId="4" xfId="0" applyNumberFormat="1" applyFont="1" applyBorder="1" applyAlignment="1">
      <alignment vertical="top"/>
    </xf>
    <xf numFmtId="49" fontId="18" fillId="0" borderId="3" xfId="0" applyNumberFormat="1" applyFont="1" applyBorder="1" applyAlignment="1" applyProtection="1" quotePrefix="1">
      <alignment vertical="top"/>
      <protection/>
    </xf>
    <xf numFmtId="49" fontId="10" fillId="0" borderId="3" xfId="0" applyNumberFormat="1" applyFont="1" applyBorder="1" applyAlignment="1" applyProtection="1">
      <alignment vertical="top"/>
      <protection/>
    </xf>
    <xf numFmtId="49" fontId="10" fillId="0" borderId="3" xfId="0" applyNumberFormat="1" applyFont="1" applyBorder="1" applyAlignment="1" applyProtection="1">
      <alignment vertical="top" wrapText="1"/>
      <protection/>
    </xf>
    <xf numFmtId="0" fontId="6" fillId="0" borderId="0" xfId="0" applyFont="1" applyAlignment="1">
      <alignment vertical="center"/>
    </xf>
    <xf numFmtId="194" fontId="6" fillId="0" borderId="5" xfId="0" applyNumberFormat="1" applyFont="1" applyBorder="1" applyAlignment="1">
      <alignment vertical="top"/>
    </xf>
    <xf numFmtId="49" fontId="10" fillId="0" borderId="3" xfId="15" applyNumberFormat="1" applyFont="1" applyBorder="1" applyAlignment="1" applyProtection="1">
      <alignment vertical="top"/>
      <protection/>
    </xf>
    <xf numFmtId="0" fontId="10" fillId="0" borderId="0" xfId="0" applyFont="1" applyBorder="1" applyAlignment="1">
      <alignment vertical="center"/>
    </xf>
    <xf numFmtId="0" fontId="10" fillId="0" borderId="0" xfId="0" applyFont="1" applyAlignment="1">
      <alignment vertical="center"/>
    </xf>
    <xf numFmtId="181" fontId="6" fillId="0" borderId="5" xfId="0" applyNumberFormat="1" applyFont="1" applyBorder="1" applyAlignment="1">
      <alignment vertical="top"/>
    </xf>
    <xf numFmtId="181" fontId="10" fillId="0" borderId="4" xfId="0" applyNumberFormat="1" applyFont="1" applyBorder="1" applyAlignment="1">
      <alignment vertical="top"/>
    </xf>
    <xf numFmtId="181" fontId="6" fillId="0" borderId="0" xfId="0" applyNumberFormat="1"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0" fillId="0" borderId="3" xfId="0" applyFont="1" applyBorder="1" applyAlignment="1">
      <alignment horizontal="justify" vertical="top" wrapText="1"/>
    </xf>
    <xf numFmtId="49" fontId="19" fillId="0" borderId="3" xfId="0" applyNumberFormat="1" applyFont="1" applyBorder="1" applyAlignment="1">
      <alignment vertical="top" wrapText="1"/>
    </xf>
    <xf numFmtId="49" fontId="17" fillId="0" borderId="3" xfId="0" applyNumberFormat="1" applyFont="1" applyBorder="1" applyAlignment="1">
      <alignment vertical="top" wrapText="1"/>
    </xf>
    <xf numFmtId="49" fontId="17" fillId="0" borderId="3" xfId="0" applyNumberFormat="1" applyFont="1" applyBorder="1" applyAlignment="1" applyProtection="1" quotePrefix="1">
      <alignment vertical="top"/>
      <protection/>
    </xf>
    <xf numFmtId="181" fontId="6" fillId="0" borderId="4" xfId="0" applyNumberFormat="1" applyFont="1" applyBorder="1" applyAlignment="1" quotePrefix="1">
      <alignment vertical="top"/>
    </xf>
    <xf numFmtId="181" fontId="6" fillId="0" borderId="5" xfId="0" applyNumberFormat="1" applyFont="1" applyBorder="1" applyAlignment="1" quotePrefix="1">
      <alignment vertical="top"/>
    </xf>
    <xf numFmtId="49" fontId="17" fillId="0" borderId="3" xfId="0" applyNumberFormat="1" applyFont="1" applyBorder="1" applyAlignment="1" applyProtection="1">
      <alignment vertical="top"/>
      <protection/>
    </xf>
    <xf numFmtId="181" fontId="11" fillId="0" borderId="5" xfId="0" applyNumberFormat="1" applyFont="1" applyBorder="1" applyAlignment="1">
      <alignment vertical="top"/>
    </xf>
    <xf numFmtId="0" fontId="6" fillId="0" borderId="4" xfId="0" applyFont="1" applyBorder="1" applyAlignment="1" quotePrefix="1">
      <alignment horizontal="center" vertical="top"/>
    </xf>
    <xf numFmtId="181" fontId="11" fillId="0" borderId="4" xfId="0" applyNumberFormat="1" applyFont="1" applyBorder="1" applyAlignment="1">
      <alignment vertical="top"/>
    </xf>
    <xf numFmtId="49" fontId="10" fillId="0" borderId="3" xfId="15" applyNumberFormat="1" applyFont="1" applyBorder="1" applyAlignment="1" applyProtection="1">
      <alignment vertical="top" wrapText="1"/>
      <protection/>
    </xf>
    <xf numFmtId="49" fontId="15" fillId="0" borderId="6" xfId="0" applyNumberFormat="1" applyFont="1" applyBorder="1" applyAlignment="1">
      <alignment vertical="top" wrapText="1"/>
    </xf>
    <xf numFmtId="181" fontId="20" fillId="0" borderId="3" xfId="0" applyNumberFormat="1" applyFont="1" applyBorder="1" applyAlignment="1" applyProtection="1">
      <alignment vertical="top"/>
      <protection/>
    </xf>
    <xf numFmtId="181" fontId="20" fillId="0" borderId="4" xfId="0" applyNumberFormat="1" applyFont="1" applyBorder="1" applyAlignment="1" applyProtection="1">
      <alignment vertical="top"/>
      <protection/>
    </xf>
    <xf numFmtId="181" fontId="21" fillId="0" borderId="3" xfId="0" applyNumberFormat="1" applyFont="1" applyBorder="1" applyAlignment="1" applyProtection="1">
      <alignment vertical="top"/>
      <protection/>
    </xf>
    <xf numFmtId="181" fontId="11" fillId="0" borderId="3" xfId="0" applyNumberFormat="1" applyFont="1" applyBorder="1" applyAlignment="1" applyProtection="1">
      <alignment vertical="top"/>
      <protection/>
    </xf>
    <xf numFmtId="181" fontId="11" fillId="0" borderId="4" xfId="0" applyNumberFormat="1" applyFont="1" applyBorder="1" applyAlignment="1" applyProtection="1">
      <alignment vertical="top"/>
      <protection/>
    </xf>
    <xf numFmtId="0" fontId="6" fillId="0" borderId="4" xfId="0" applyFont="1" applyBorder="1" applyAlignment="1">
      <alignment horizontal="left" vertical="top"/>
    </xf>
    <xf numFmtId="181" fontId="11" fillId="0" borderId="5" xfId="0" applyNumberFormat="1" applyFont="1" applyBorder="1" applyAlignment="1" applyProtection="1">
      <alignment vertical="top"/>
      <protection/>
    </xf>
    <xf numFmtId="194" fontId="11" fillId="0" borderId="3" xfId="0" applyNumberFormat="1" applyFont="1" applyBorder="1" applyAlignment="1" applyProtection="1">
      <alignment vertical="top"/>
      <protection/>
    </xf>
    <xf numFmtId="194" fontId="11" fillId="0" borderId="5" xfId="0" applyNumberFormat="1" applyFont="1" applyBorder="1" applyAlignment="1" applyProtection="1">
      <alignment vertical="top"/>
      <protection/>
    </xf>
    <xf numFmtId="181" fontId="6" fillId="0" borderId="3" xfId="0" applyNumberFormat="1" applyFont="1" applyBorder="1" applyAlignment="1" applyProtection="1">
      <alignment vertical="top"/>
      <protection/>
    </xf>
    <xf numFmtId="181" fontId="6" fillId="0" borderId="4" xfId="0" applyNumberFormat="1" applyFont="1" applyBorder="1" applyAlignment="1" applyProtection="1">
      <alignment vertical="top"/>
      <protection/>
    </xf>
    <xf numFmtId="181" fontId="6" fillId="0" borderId="5" xfId="0" applyNumberFormat="1" applyFont="1" applyBorder="1" applyAlignment="1" applyProtection="1">
      <alignment vertical="top"/>
      <protection/>
    </xf>
    <xf numFmtId="181" fontId="20" fillId="0" borderId="7" xfId="0" applyNumberFormat="1" applyFont="1" applyBorder="1" applyAlignment="1" applyProtection="1">
      <alignment vertical="top"/>
      <protection/>
    </xf>
    <xf numFmtId="181" fontId="20" fillId="0" borderId="5" xfId="0" applyNumberFormat="1" applyFont="1" applyBorder="1" applyAlignment="1" applyProtection="1">
      <alignment vertical="top"/>
      <protection/>
    </xf>
    <xf numFmtId="181" fontId="20" fillId="0" borderId="5" xfId="0" applyNumberFormat="1" applyFont="1" applyBorder="1" applyAlignment="1">
      <alignment vertical="top"/>
    </xf>
    <xf numFmtId="194" fontId="20" fillId="0" borderId="3" xfId="0" applyNumberFormat="1" applyFont="1" applyBorder="1" applyAlignment="1" applyProtection="1">
      <alignment vertical="top"/>
      <protection/>
    </xf>
    <xf numFmtId="194" fontId="20" fillId="0" borderId="5" xfId="0" applyNumberFormat="1" applyFont="1" applyBorder="1" applyAlignment="1" applyProtection="1">
      <alignment vertical="top"/>
      <protection/>
    </xf>
    <xf numFmtId="181" fontId="20" fillId="0" borderId="8" xfId="0" applyNumberFormat="1" applyFont="1" applyBorder="1" applyAlignment="1">
      <alignment vertical="top"/>
    </xf>
    <xf numFmtId="183" fontId="6" fillId="0" borderId="5" xfId="0" applyNumberFormat="1" applyFont="1" applyBorder="1" applyAlignment="1" applyProtection="1">
      <alignment vertical="top"/>
      <protection/>
    </xf>
    <xf numFmtId="183" fontId="11" fillId="0" borderId="5" xfId="0" applyNumberFormat="1" applyFont="1" applyBorder="1" applyAlignment="1" applyProtection="1">
      <alignment vertical="top"/>
      <protection/>
    </xf>
    <xf numFmtId="183" fontId="6" fillId="0" borderId="5" xfId="0" applyNumberFormat="1" applyFont="1" applyBorder="1" applyAlignment="1">
      <alignment vertical="top"/>
    </xf>
    <xf numFmtId="183" fontId="20" fillId="0" borderId="9" xfId="0" applyNumberFormat="1" applyFont="1" applyBorder="1" applyAlignment="1">
      <alignment vertical="top"/>
    </xf>
    <xf numFmtId="183" fontId="6" fillId="0" borderId="4" xfId="0" applyNumberFormat="1" applyFont="1" applyBorder="1" applyAlignment="1">
      <alignment horizontal="center" vertical="top"/>
    </xf>
    <xf numFmtId="183" fontId="6" fillId="0" borderId="4" xfId="0" applyNumberFormat="1" applyFont="1" applyBorder="1" applyAlignment="1">
      <alignment vertical="top"/>
    </xf>
    <xf numFmtId="183" fontId="20" fillId="0" borderId="3" xfId="0" applyNumberFormat="1" applyFont="1" applyBorder="1" applyAlignment="1" applyProtection="1">
      <alignment vertical="top"/>
      <protection/>
    </xf>
    <xf numFmtId="183" fontId="11" fillId="0" borderId="3" xfId="0" applyNumberFormat="1" applyFont="1" applyBorder="1" applyAlignment="1" applyProtection="1">
      <alignment vertical="top"/>
      <protection/>
    </xf>
    <xf numFmtId="183" fontId="6" fillId="0" borderId="3" xfId="0" applyNumberFormat="1" applyFont="1" applyBorder="1" applyAlignment="1" applyProtection="1">
      <alignment vertical="top"/>
      <protection/>
    </xf>
    <xf numFmtId="183" fontId="20" fillId="0" borderId="8" xfId="0" applyNumberFormat="1" applyFont="1" applyBorder="1" applyAlignment="1">
      <alignment vertical="top"/>
    </xf>
    <xf numFmtId="183" fontId="20" fillId="0" borderId="5" xfId="0" applyNumberFormat="1" applyFont="1" applyBorder="1" applyAlignment="1" applyProtection="1">
      <alignment vertical="top"/>
      <protection/>
    </xf>
    <xf numFmtId="0" fontId="21" fillId="0" borderId="10" xfId="0" applyFont="1" applyBorder="1" applyAlignment="1">
      <alignment horizontal="justify" vertical="top"/>
    </xf>
    <xf numFmtId="0" fontId="6" fillId="0" borderId="3" xfId="0" applyFont="1" applyBorder="1" applyAlignment="1">
      <alignment horizontal="justify" vertical="top"/>
    </xf>
    <xf numFmtId="0" fontId="20" fillId="0" borderId="3" xfId="0" applyFont="1" applyBorder="1" applyAlignment="1">
      <alignment horizontal="justify" vertical="top"/>
    </xf>
    <xf numFmtId="0" fontId="6" fillId="0" borderId="3" xfId="0" applyFont="1" applyBorder="1" applyAlignment="1" quotePrefix="1">
      <alignment horizontal="justify" vertical="top"/>
    </xf>
    <xf numFmtId="0" fontId="11" fillId="0" borderId="3" xfId="0" applyFont="1" applyBorder="1" applyAlignment="1">
      <alignment horizontal="justify" vertical="top"/>
    </xf>
    <xf numFmtId="0" fontId="10" fillId="0" borderId="3" xfId="0" applyFont="1" applyBorder="1" applyAlignment="1">
      <alignment horizontal="justify" vertical="top"/>
    </xf>
    <xf numFmtId="0" fontId="21" fillId="0" borderId="3" xfId="0" applyFont="1" applyBorder="1" applyAlignment="1">
      <alignment horizontal="justify" vertical="top"/>
    </xf>
    <xf numFmtId="0" fontId="20" fillId="0" borderId="6" xfId="0" applyFont="1" applyBorder="1" applyAlignment="1">
      <alignment horizontal="justify" vertical="top"/>
    </xf>
    <xf numFmtId="0" fontId="6" fillId="0" borderId="11" xfId="0" applyFont="1" applyBorder="1" applyAlignment="1">
      <alignment horizontal="left" vertical="top"/>
    </xf>
    <xf numFmtId="181" fontId="6" fillId="0" borderId="3" xfId="0" applyNumberFormat="1" applyFont="1" applyBorder="1" applyAlignment="1" applyProtection="1">
      <alignment horizontal="center" vertical="top"/>
      <protection/>
    </xf>
    <xf numFmtId="0" fontId="6" fillId="0" borderId="8" xfId="0" applyFont="1" applyBorder="1" applyAlignment="1">
      <alignment horizontal="center" vertical="top"/>
    </xf>
    <xf numFmtId="49" fontId="18" fillId="0" borderId="6" xfId="0" applyNumberFormat="1" applyFont="1" applyBorder="1" applyAlignment="1" applyProtection="1" quotePrefix="1">
      <alignment vertical="top"/>
      <protection/>
    </xf>
    <xf numFmtId="181" fontId="6" fillId="0" borderId="8" xfId="0" applyNumberFormat="1" applyFont="1" applyBorder="1" applyAlignment="1">
      <alignment vertical="top"/>
    </xf>
    <xf numFmtId="0" fontId="6" fillId="0" borderId="6" xfId="0" applyFont="1" applyBorder="1" applyAlignment="1">
      <alignment horizontal="justify" vertical="top"/>
    </xf>
    <xf numFmtId="181" fontId="6" fillId="0" borderId="9" xfId="0" applyNumberFormat="1" applyFont="1" applyBorder="1" applyAlignment="1">
      <alignment vertical="top"/>
    </xf>
    <xf numFmtId="49" fontId="10" fillId="0" borderId="6" xfId="0" applyNumberFormat="1" applyFont="1" applyBorder="1" applyAlignment="1" applyProtection="1">
      <alignment vertical="top"/>
      <protection/>
    </xf>
    <xf numFmtId="0" fontId="10" fillId="0" borderId="6" xfId="0" applyFont="1" applyBorder="1" applyAlignment="1">
      <alignment horizontal="justify" vertical="top" wrapText="1"/>
    </xf>
    <xf numFmtId="194" fontId="6" fillId="0" borderId="8" xfId="0" applyNumberFormat="1" applyFont="1" applyBorder="1" applyAlignment="1">
      <alignment vertical="top"/>
    </xf>
    <xf numFmtId="194" fontId="6" fillId="0" borderId="9" xfId="0" applyNumberFormat="1" applyFont="1" applyBorder="1" applyAlignment="1">
      <alignment vertical="top"/>
    </xf>
    <xf numFmtId="49" fontId="10" fillId="0" borderId="6" xfId="0" applyNumberFormat="1" applyFont="1" applyBorder="1" applyAlignment="1" applyProtection="1">
      <alignment vertical="top" wrapText="1"/>
      <protection/>
    </xf>
    <xf numFmtId="183" fontId="6" fillId="0" borderId="8" xfId="0" applyNumberFormat="1" applyFont="1" applyBorder="1" applyAlignment="1">
      <alignment vertical="top"/>
    </xf>
    <xf numFmtId="49" fontId="9" fillId="0" borderId="3" xfId="0" applyNumberFormat="1" applyFont="1" applyBorder="1" applyAlignment="1">
      <alignment vertical="top" wrapText="1"/>
    </xf>
    <xf numFmtId="49" fontId="18" fillId="0" borderId="6" xfId="0" applyNumberFormat="1" applyFont="1" applyBorder="1" applyAlignment="1" applyProtection="1">
      <alignment vertical="top"/>
      <protection/>
    </xf>
    <xf numFmtId="49" fontId="17" fillId="0" borderId="3" xfId="0" applyNumberFormat="1" applyFont="1" applyBorder="1" applyAlignment="1" applyProtection="1" quotePrefix="1">
      <alignment vertical="top" wrapText="1"/>
      <protection/>
    </xf>
    <xf numFmtId="182" fontId="6" fillId="0" borderId="4" xfId="18" applyFont="1" applyBorder="1" applyAlignment="1">
      <alignment horizontal="center" vertical="top"/>
    </xf>
    <xf numFmtId="0" fontId="11" fillId="0" borderId="3" xfId="0" applyFont="1" applyBorder="1" applyAlignment="1" quotePrefix="1">
      <alignment horizontal="justify" vertical="top"/>
    </xf>
    <xf numFmtId="0" fontId="11" fillId="0" borderId="4" xfId="0" applyFont="1" applyBorder="1" applyAlignment="1" quotePrefix="1">
      <alignment horizontal="center" vertical="top"/>
    </xf>
    <xf numFmtId="194" fontId="20" fillId="0" borderId="7" xfId="0" applyNumberFormat="1" applyFont="1" applyBorder="1" applyAlignment="1" applyProtection="1">
      <alignment vertical="top"/>
      <protection/>
    </xf>
    <xf numFmtId="189" fontId="20" fillId="0" borderId="3" xfId="0" applyNumberFormat="1" applyFont="1" applyBorder="1" applyAlignment="1" applyProtection="1">
      <alignment vertical="top"/>
      <protection/>
    </xf>
    <xf numFmtId="189" fontId="20" fillId="0" borderId="5" xfId="0" applyNumberFormat="1" applyFont="1" applyBorder="1" applyAlignment="1" applyProtection="1">
      <alignment vertical="top"/>
      <protection/>
    </xf>
    <xf numFmtId="194" fontId="20" fillId="0" borderId="5" xfId="0" applyNumberFormat="1" applyFont="1" applyBorder="1" applyAlignment="1">
      <alignment vertical="top"/>
    </xf>
    <xf numFmtId="194" fontId="11" fillId="0" borderId="5" xfId="0" applyNumberFormat="1" applyFont="1" applyBorder="1" applyAlignment="1">
      <alignment vertical="top"/>
    </xf>
    <xf numFmtId="0" fontId="0" fillId="0" borderId="0" xfId="0" applyAlignment="1">
      <alignment horizontal="left" vertical="center"/>
    </xf>
    <xf numFmtId="0" fontId="10" fillId="0" borderId="6" xfId="0" applyFont="1" applyBorder="1" applyAlignment="1">
      <alignment horizontal="justify" vertical="top"/>
    </xf>
    <xf numFmtId="181" fontId="6" fillId="0" borderId="8" xfId="0" applyNumberFormat="1" applyFont="1" applyBorder="1" applyAlignment="1" applyProtection="1">
      <alignment vertical="top"/>
      <protection/>
    </xf>
    <xf numFmtId="181" fontId="6" fillId="0" borderId="6" xfId="0" applyNumberFormat="1" applyFont="1" applyBorder="1" applyAlignment="1" applyProtection="1">
      <alignment vertical="top"/>
      <protection/>
    </xf>
    <xf numFmtId="181" fontId="6" fillId="0" borderId="9" xfId="0" applyNumberFormat="1" applyFont="1" applyBorder="1" applyAlignment="1" applyProtection="1">
      <alignment vertical="top"/>
      <protection/>
    </xf>
    <xf numFmtId="189" fontId="6" fillId="0" borderId="8" xfId="0" applyNumberFormat="1" applyFont="1" applyBorder="1" applyAlignment="1">
      <alignment vertical="top"/>
    </xf>
    <xf numFmtId="189" fontId="6" fillId="0" borderId="4" xfId="0" applyNumberFormat="1" applyFont="1" applyBorder="1" applyAlignment="1">
      <alignment vertical="top"/>
    </xf>
    <xf numFmtId="49" fontId="10" fillId="0" borderId="3" xfId="0" applyNumberFormat="1" applyFont="1" applyBorder="1" applyAlignment="1" applyProtection="1">
      <alignment horizontal="left" vertical="top" wrapText="1"/>
      <protection/>
    </xf>
    <xf numFmtId="49" fontId="15" fillId="0" borderId="3" xfId="0" applyNumberFormat="1" applyFont="1" applyBorder="1" applyAlignment="1">
      <alignment vertical="top" wrapText="1"/>
    </xf>
    <xf numFmtId="0" fontId="10" fillId="0" borderId="0" xfId="0" applyFont="1" applyBorder="1" applyAlignment="1">
      <alignment horizontal="left" vertical="center"/>
    </xf>
    <xf numFmtId="0" fontId="10" fillId="0" borderId="0" xfId="0" applyFont="1" applyBorder="1" applyAlignment="1">
      <alignment horizontal="distributed" vertical="center"/>
    </xf>
    <xf numFmtId="0" fontId="14" fillId="0" borderId="10" xfId="0" applyFont="1" applyBorder="1" applyAlignment="1">
      <alignment horizontal="distributed" vertical="center" wrapText="1"/>
    </xf>
    <xf numFmtId="0" fontId="14" fillId="0" borderId="3" xfId="0" applyFont="1" applyBorder="1" applyAlignment="1">
      <alignment horizontal="distributed" vertical="center"/>
    </xf>
    <xf numFmtId="0" fontId="14" fillId="0" borderId="12" xfId="0" applyFont="1" applyBorder="1" applyAlignment="1">
      <alignment horizontal="distributed" vertical="center"/>
    </xf>
    <xf numFmtId="0" fontId="14" fillId="0" borderId="11" xfId="0" applyFont="1" applyBorder="1" applyAlignment="1">
      <alignment horizontal="distributed" vertical="center" wrapText="1"/>
    </xf>
    <xf numFmtId="0" fontId="14" fillId="0" borderId="4" xfId="0" applyFont="1" applyBorder="1" applyAlignment="1">
      <alignment horizontal="distributed" vertical="center" wrapText="1"/>
    </xf>
    <xf numFmtId="0" fontId="14" fillId="0" borderId="13" xfId="0" applyFont="1" applyBorder="1" applyAlignment="1">
      <alignment horizontal="distributed" vertical="center" wrapText="1"/>
    </xf>
    <xf numFmtId="0" fontId="14" fillId="0" borderId="2" xfId="0" applyFont="1" applyBorder="1" applyAlignment="1">
      <alignment horizontal="distributed" vertical="center" wrapText="1"/>
    </xf>
    <xf numFmtId="0" fontId="14" fillId="0" borderId="2" xfId="0" applyFont="1" applyBorder="1" applyAlignment="1" quotePrefix="1">
      <alignment horizontal="distributed"/>
    </xf>
    <xf numFmtId="0" fontId="14" fillId="0" borderId="14" xfId="0" applyFont="1" applyBorder="1" applyAlignment="1">
      <alignment horizontal="distributed" vertical="center"/>
    </xf>
    <xf numFmtId="0" fontId="14" fillId="0" borderId="2" xfId="0" applyFont="1" applyBorder="1" applyAlignment="1">
      <alignment horizontal="distributed" vertical="center"/>
    </xf>
    <xf numFmtId="0" fontId="14" fillId="0" borderId="15" xfId="0" applyFont="1" applyBorder="1" applyAlignment="1">
      <alignment horizontal="distributed" vertical="center"/>
    </xf>
    <xf numFmtId="0" fontId="14" fillId="0" borderId="16" xfId="0" applyFont="1" applyBorder="1" applyAlignment="1">
      <alignment horizontal="distributed" vertical="center"/>
    </xf>
    <xf numFmtId="0" fontId="14" fillId="0" borderId="14" xfId="0" applyFont="1" applyBorder="1" applyAlignment="1" quotePrefix="1">
      <alignment horizontal="distributed"/>
    </xf>
    <xf numFmtId="0" fontId="14" fillId="0" borderId="17" xfId="0" applyFont="1" applyBorder="1" applyAlignment="1">
      <alignment horizontal="distributed" vertical="center"/>
    </xf>
    <xf numFmtId="0" fontId="14" fillId="0" borderId="18" xfId="0" applyFont="1" applyBorder="1" applyAlignment="1">
      <alignment horizontal="distributed" vertical="center"/>
    </xf>
    <xf numFmtId="0" fontId="14" fillId="0" borderId="15" xfId="0" applyFont="1" applyBorder="1" applyAlignment="1">
      <alignment horizontal="distributed"/>
    </xf>
    <xf numFmtId="0" fontId="14" fillId="0" borderId="17" xfId="0" applyFont="1" applyBorder="1" applyAlignment="1">
      <alignment horizontal="distributed"/>
    </xf>
    <xf numFmtId="0" fontId="14" fillId="0" borderId="2" xfId="0" applyFont="1" applyBorder="1" applyAlignment="1" quotePrefix="1">
      <alignment horizontal="distributed" vertical="center"/>
    </xf>
    <xf numFmtId="0" fontId="14" fillId="0" borderId="2" xfId="0" applyFont="1" applyBorder="1" applyAlignment="1">
      <alignment horizontal="distributed"/>
    </xf>
    <xf numFmtId="0" fontId="14" fillId="0" borderId="14" xfId="0" applyFont="1" applyBorder="1" applyAlignment="1">
      <alignment horizontal="center" vertical="center"/>
    </xf>
    <xf numFmtId="0" fontId="14" fillId="0" borderId="17" xfId="0" applyFont="1" applyBorder="1" applyAlignment="1" quotePrefix="1">
      <alignment horizontal="distributed"/>
    </xf>
    <xf numFmtId="0" fontId="14" fillId="0" borderId="18" xfId="0" applyFont="1" applyBorder="1" applyAlignment="1" quotePrefix="1">
      <alignment horizontal="distributed"/>
    </xf>
    <xf numFmtId="49" fontId="10" fillId="0" borderId="0" xfId="0" applyNumberFormat="1" applyFont="1" applyBorder="1" applyAlignment="1">
      <alignment horizontal="distributed" vertical="center"/>
    </xf>
    <xf numFmtId="0" fontId="0" fillId="0" borderId="0" xfId="0" applyAlignment="1">
      <alignment horizontal="distributed" vertical="center"/>
    </xf>
    <xf numFmtId="49" fontId="10" fillId="0" borderId="19"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0" fontId="10" fillId="0" borderId="19" xfId="0" applyFont="1" applyBorder="1" applyAlignment="1">
      <alignment horizontal="distributed" vertical="center"/>
    </xf>
    <xf numFmtId="0" fontId="0" fillId="0" borderId="19" xfId="0" applyBorder="1" applyAlignment="1">
      <alignment horizontal="distributed" vertical="center"/>
    </xf>
    <xf numFmtId="0" fontId="6" fillId="0" borderId="0" xfId="0" applyFont="1" applyBorder="1" applyAlignment="1">
      <alignment horizontal="distributed" vertical="center"/>
    </xf>
    <xf numFmtId="49" fontId="10" fillId="0" borderId="0" xfId="0" applyNumberFormat="1" applyFont="1" applyBorder="1" applyAlignment="1">
      <alignment horizontal="left" vertical="center"/>
    </xf>
    <xf numFmtId="0" fontId="0" fillId="0" borderId="0" xfId="0" applyAlignment="1">
      <alignment horizontal="left" vertical="center"/>
    </xf>
    <xf numFmtId="0" fontId="14" fillId="0" borderId="2"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159"/>
  <sheetViews>
    <sheetView showGridLines="0" showZeros="0" workbookViewId="0" topLeftCell="A6">
      <selection activeCell="A12" sqref="A12"/>
    </sheetView>
  </sheetViews>
  <sheetFormatPr defaultColWidth="9.00390625" defaultRowHeight="15.75"/>
  <cols>
    <col min="1" max="1" width="31.25390625" style="2" customWidth="1"/>
    <col min="2" max="2" width="12.75390625" style="2" customWidth="1"/>
    <col min="3" max="3" width="12.25390625" style="2" customWidth="1"/>
    <col min="4" max="4" width="11.25390625" style="2" customWidth="1"/>
    <col min="5" max="5" width="12.75390625" style="2" customWidth="1"/>
    <col min="6" max="6" width="12.875" style="2" customWidth="1"/>
    <col min="7" max="7" width="22.375" style="2" customWidth="1"/>
    <col min="8" max="8" width="10.00390625" style="2" customWidth="1"/>
    <col min="9" max="10" width="7.875" style="2" customWidth="1"/>
    <col min="11" max="11" width="6.375" style="2" bestFit="1" customWidth="1"/>
    <col min="12" max="12" width="12.375" style="2" bestFit="1" customWidth="1"/>
    <col min="13" max="13" width="6.625" style="2" customWidth="1"/>
    <col min="14" max="14" width="12.00390625" style="2" customWidth="1"/>
    <col min="15" max="15" width="7.125" style="5" customWidth="1"/>
    <col min="16" max="30" width="8.75390625" style="0" customWidth="1"/>
    <col min="31" max="16384" width="8.75390625" style="2" customWidth="1"/>
  </cols>
  <sheetData>
    <row r="1" spans="1:13" ht="30" customHeight="1">
      <c r="A1" s="1"/>
      <c r="F1" s="6" t="s">
        <v>9</v>
      </c>
      <c r="G1" s="7" t="s">
        <v>199</v>
      </c>
      <c r="J1" s="26"/>
      <c r="M1" s="1"/>
    </row>
    <row r="2" spans="1:15" ht="19.5" customHeight="1" thickBot="1">
      <c r="A2" s="3"/>
      <c r="B2" s="3"/>
      <c r="C2" s="3"/>
      <c r="D2" s="3"/>
      <c r="E2" s="3"/>
      <c r="F2" s="8" t="s">
        <v>10</v>
      </c>
      <c r="G2" s="9" t="s">
        <v>11</v>
      </c>
      <c r="H2" s="3"/>
      <c r="I2" s="3"/>
      <c r="J2" s="3"/>
      <c r="K2" s="3"/>
      <c r="L2" s="3"/>
      <c r="N2" s="4"/>
      <c r="O2" s="13" t="s">
        <v>21</v>
      </c>
    </row>
    <row r="3" spans="1:15" ht="15.75" customHeight="1">
      <c r="A3" s="126" t="s">
        <v>22</v>
      </c>
      <c r="B3" s="129" t="s">
        <v>4</v>
      </c>
      <c r="C3" s="129"/>
      <c r="D3" s="129"/>
      <c r="E3" s="129"/>
      <c r="F3" s="130"/>
      <c r="G3" s="131" t="s">
        <v>5</v>
      </c>
      <c r="H3" s="132"/>
      <c r="I3" s="132"/>
      <c r="J3" s="132"/>
      <c r="K3" s="132"/>
      <c r="L3" s="136" t="s">
        <v>7</v>
      </c>
      <c r="M3" s="136"/>
      <c r="N3" s="136"/>
      <c r="O3" s="137"/>
    </row>
    <row r="4" spans="1:15" ht="15.75" customHeight="1">
      <c r="A4" s="127"/>
      <c r="B4" s="133" t="s">
        <v>0</v>
      </c>
      <c r="C4" s="123" t="s">
        <v>6</v>
      </c>
      <c r="D4" s="123"/>
      <c r="E4" s="123"/>
      <c r="F4" s="128"/>
      <c r="G4" s="116" t="s">
        <v>80</v>
      </c>
      <c r="H4" s="122" t="s">
        <v>12</v>
      </c>
      <c r="I4" s="119" t="s">
        <v>13</v>
      </c>
      <c r="J4" s="119" t="s">
        <v>14</v>
      </c>
      <c r="K4" s="122" t="s">
        <v>15</v>
      </c>
      <c r="L4" s="123" t="s">
        <v>8</v>
      </c>
      <c r="M4" s="123"/>
      <c r="N4" s="123" t="s">
        <v>16</v>
      </c>
      <c r="O4" s="128"/>
    </row>
    <row r="5" spans="1:15" ht="15.75" customHeight="1">
      <c r="A5" s="127"/>
      <c r="B5" s="133"/>
      <c r="C5" s="134" t="s">
        <v>17</v>
      </c>
      <c r="D5" s="134"/>
      <c r="E5" s="134"/>
      <c r="F5" s="135" t="s">
        <v>1</v>
      </c>
      <c r="G5" s="117"/>
      <c r="H5" s="122"/>
      <c r="I5" s="120"/>
      <c r="J5" s="120"/>
      <c r="K5" s="122"/>
      <c r="L5" s="125" t="s">
        <v>2</v>
      </c>
      <c r="M5" s="125" t="s">
        <v>18</v>
      </c>
      <c r="N5" s="125" t="s">
        <v>2</v>
      </c>
      <c r="O5" s="124" t="s">
        <v>18</v>
      </c>
    </row>
    <row r="6" spans="1:15" ht="33" customHeight="1">
      <c r="A6" s="127"/>
      <c r="B6" s="133"/>
      <c r="C6" s="11" t="s">
        <v>3</v>
      </c>
      <c r="D6" s="12" t="s">
        <v>19</v>
      </c>
      <c r="E6" s="10" t="s">
        <v>20</v>
      </c>
      <c r="F6" s="135"/>
      <c r="G6" s="118"/>
      <c r="H6" s="122"/>
      <c r="I6" s="121"/>
      <c r="J6" s="121"/>
      <c r="K6" s="122"/>
      <c r="L6" s="125"/>
      <c r="M6" s="125"/>
      <c r="N6" s="125"/>
      <c r="O6" s="124"/>
    </row>
    <row r="7" spans="1:30" s="22" customFormat="1" ht="24.75" customHeight="1">
      <c r="A7" s="33" t="s">
        <v>87</v>
      </c>
      <c r="B7" s="44">
        <f>SUM(C7:F7)</f>
        <v>20936</v>
      </c>
      <c r="C7" s="45">
        <f>C8+C10</f>
        <v>20936</v>
      </c>
      <c r="D7" s="44">
        <f>D8+D10</f>
        <v>0</v>
      </c>
      <c r="E7" s="44">
        <f>E8+E10</f>
        <v>0</v>
      </c>
      <c r="F7" s="44">
        <f>F8+F10</f>
        <v>0</v>
      </c>
      <c r="G7" s="73"/>
      <c r="H7" s="81"/>
      <c r="I7" s="44">
        <v>0</v>
      </c>
      <c r="J7" s="44">
        <v>0</v>
      </c>
      <c r="K7" s="44">
        <v>0</v>
      </c>
      <c r="L7" s="44">
        <f>L8+L10</f>
        <v>20936</v>
      </c>
      <c r="M7" s="44">
        <f>IF(B7=0,0,L7/B7*100)</f>
        <v>100</v>
      </c>
      <c r="N7" s="44">
        <f>N8+N10</f>
        <v>20936</v>
      </c>
      <c r="O7" s="56">
        <f>IF(B7=0,0,N7/B7*100)</f>
        <v>100</v>
      </c>
      <c r="P7"/>
      <c r="Q7"/>
      <c r="R7"/>
      <c r="S7"/>
      <c r="T7"/>
      <c r="U7"/>
      <c r="V7"/>
      <c r="W7"/>
      <c r="X7"/>
      <c r="Y7"/>
      <c r="Z7"/>
      <c r="AA7"/>
      <c r="AB7"/>
      <c r="AC7"/>
      <c r="AD7"/>
    </row>
    <row r="8" spans="1:30" s="22" customFormat="1" ht="22.5" customHeight="1">
      <c r="A8" s="34" t="s">
        <v>25</v>
      </c>
      <c r="B8" s="47">
        <f>SUM(C8:F8)</f>
        <v>406</v>
      </c>
      <c r="C8" s="48">
        <f>C9</f>
        <v>406</v>
      </c>
      <c r="D8" s="47">
        <f>D9</f>
        <v>0</v>
      </c>
      <c r="E8" s="47">
        <f>E9</f>
        <v>0</v>
      </c>
      <c r="F8" s="47">
        <f>F9</f>
        <v>0</v>
      </c>
      <c r="G8" s="74"/>
      <c r="H8" s="49"/>
      <c r="I8" s="47">
        <v>0</v>
      </c>
      <c r="J8" s="47">
        <v>0</v>
      </c>
      <c r="K8" s="47">
        <v>0</v>
      </c>
      <c r="L8" s="47">
        <f>L9</f>
        <v>406</v>
      </c>
      <c r="M8" s="47">
        <f aca="true" t="shared" si="0" ref="M8:M71">IF(B8=0,0,L8/B8*100)</f>
        <v>100</v>
      </c>
      <c r="N8" s="47">
        <f>N9</f>
        <v>406</v>
      </c>
      <c r="O8" s="50">
        <f aca="true" t="shared" si="1" ref="O8:O71">IF(B8=0,0,N8/B8*100)</f>
        <v>100</v>
      </c>
      <c r="P8"/>
      <c r="Q8"/>
      <c r="R8"/>
      <c r="S8"/>
      <c r="T8"/>
      <c r="U8"/>
      <c r="V8"/>
      <c r="W8"/>
      <c r="X8"/>
      <c r="Y8"/>
      <c r="Z8"/>
      <c r="AA8"/>
      <c r="AB8"/>
      <c r="AC8"/>
      <c r="AD8"/>
    </row>
    <row r="9" spans="1:30" s="22" customFormat="1" ht="22.5" customHeight="1">
      <c r="A9" s="14" t="s">
        <v>26</v>
      </c>
      <c r="B9" s="15">
        <f>SUM(C9:F9)</f>
        <v>406</v>
      </c>
      <c r="C9" s="15">
        <v>406</v>
      </c>
      <c r="D9" s="15">
        <v>0</v>
      </c>
      <c r="E9" s="15">
        <v>0</v>
      </c>
      <c r="F9" s="15">
        <v>0</v>
      </c>
      <c r="G9" s="74"/>
      <c r="H9" s="16" t="s">
        <v>106</v>
      </c>
      <c r="I9" s="15">
        <v>0</v>
      </c>
      <c r="J9" s="15">
        <v>0</v>
      </c>
      <c r="K9" s="15">
        <v>0</v>
      </c>
      <c r="L9" s="15">
        <v>406</v>
      </c>
      <c r="M9" s="15">
        <f t="shared" si="0"/>
        <v>100</v>
      </c>
      <c r="N9" s="15">
        <v>406</v>
      </c>
      <c r="O9" s="27">
        <f t="shared" si="1"/>
        <v>100</v>
      </c>
      <c r="P9"/>
      <c r="Q9"/>
      <c r="R9"/>
      <c r="S9"/>
      <c r="T9"/>
      <c r="U9"/>
      <c r="V9"/>
      <c r="W9"/>
      <c r="X9"/>
      <c r="Y9"/>
      <c r="Z9"/>
      <c r="AA9"/>
      <c r="AB9"/>
      <c r="AC9"/>
      <c r="AD9"/>
    </row>
    <row r="10" spans="1:30" s="22" customFormat="1" ht="22.5" customHeight="1">
      <c r="A10" s="35" t="s">
        <v>27</v>
      </c>
      <c r="B10" s="47">
        <f aca="true" t="shared" si="2" ref="B10:B71">SUM(C10:F10)</f>
        <v>20530</v>
      </c>
      <c r="C10" s="48">
        <f>C11</f>
        <v>20530</v>
      </c>
      <c r="D10" s="47">
        <f>D11</f>
        <v>0</v>
      </c>
      <c r="E10" s="47">
        <f>E11</f>
        <v>0</v>
      </c>
      <c r="F10" s="47">
        <f>F11</f>
        <v>0</v>
      </c>
      <c r="G10" s="74"/>
      <c r="H10" s="16"/>
      <c r="I10" s="47">
        <v>0</v>
      </c>
      <c r="J10" s="47">
        <v>0</v>
      </c>
      <c r="K10" s="47">
        <v>0</v>
      </c>
      <c r="L10" s="47">
        <f>L11</f>
        <v>20530</v>
      </c>
      <c r="M10" s="47">
        <f t="shared" si="0"/>
        <v>100</v>
      </c>
      <c r="N10" s="47">
        <f>N11</f>
        <v>20530</v>
      </c>
      <c r="O10" s="50">
        <f t="shared" si="1"/>
        <v>100</v>
      </c>
      <c r="P10"/>
      <c r="Q10"/>
      <c r="R10"/>
      <c r="S10"/>
      <c r="T10"/>
      <c r="U10"/>
      <c r="V10"/>
      <c r="W10"/>
      <c r="X10"/>
      <c r="Y10"/>
      <c r="Z10"/>
      <c r="AA10"/>
      <c r="AB10"/>
      <c r="AC10"/>
      <c r="AD10"/>
    </row>
    <row r="11" spans="1:30" s="22" customFormat="1" ht="22.5" customHeight="1">
      <c r="A11" s="14" t="s">
        <v>26</v>
      </c>
      <c r="B11" s="36">
        <f t="shared" si="2"/>
        <v>20530</v>
      </c>
      <c r="C11" s="36">
        <v>20530</v>
      </c>
      <c r="D11" s="36">
        <v>0</v>
      </c>
      <c r="E11" s="36">
        <v>0</v>
      </c>
      <c r="F11" s="36">
        <v>0</v>
      </c>
      <c r="G11" s="74"/>
      <c r="H11" s="16" t="s">
        <v>106</v>
      </c>
      <c r="I11" s="36">
        <v>0</v>
      </c>
      <c r="J11" s="36">
        <v>0</v>
      </c>
      <c r="K11" s="36">
        <v>0</v>
      </c>
      <c r="L11" s="36">
        <v>20530</v>
      </c>
      <c r="M11" s="36">
        <f t="shared" si="0"/>
        <v>100</v>
      </c>
      <c r="N11" s="36">
        <f>L11</f>
        <v>20530</v>
      </c>
      <c r="O11" s="37">
        <f t="shared" si="1"/>
        <v>100</v>
      </c>
      <c r="P11"/>
      <c r="Q11"/>
      <c r="R11"/>
      <c r="S11"/>
      <c r="T11"/>
      <c r="U11"/>
      <c r="V11"/>
      <c r="W11"/>
      <c r="X11"/>
      <c r="Y11"/>
      <c r="Z11"/>
      <c r="AA11"/>
      <c r="AB11"/>
      <c r="AC11"/>
      <c r="AD11"/>
    </row>
    <row r="12" spans="1:30" s="22" customFormat="1" ht="24" customHeight="1">
      <c r="A12" s="33" t="s">
        <v>88</v>
      </c>
      <c r="B12" s="44">
        <f>SUM(B13,B15,B17,B19)</f>
        <v>29839259</v>
      </c>
      <c r="C12" s="45">
        <f>SUM(C13,C15,C17,C19)</f>
        <v>889972</v>
      </c>
      <c r="D12" s="44">
        <f>SUM(D13,D15,D17,D19)</f>
        <v>28949287</v>
      </c>
      <c r="E12" s="44">
        <f>SUM(E13,E15,E17,E19)</f>
        <v>0</v>
      </c>
      <c r="F12" s="44">
        <f>SUM(F13,F15,F17,F19)</f>
        <v>0</v>
      </c>
      <c r="G12" s="75"/>
      <c r="H12" s="82"/>
      <c r="I12" s="44">
        <v>0</v>
      </c>
      <c r="J12" s="44">
        <v>0</v>
      </c>
      <c r="K12" s="44">
        <v>0</v>
      </c>
      <c r="L12" s="44">
        <f>SUM(L13,L15,L17,L19)</f>
        <v>4603170</v>
      </c>
      <c r="M12" s="68">
        <f>IF(B12=0,0,L12/B12*100)</f>
        <v>15.426556001273356</v>
      </c>
      <c r="N12" s="44">
        <f>SUM(N13,N15,N17,N19)</f>
        <v>5350774</v>
      </c>
      <c r="O12" s="72">
        <f>IF(B12=0,0,N12/B12*100)</f>
        <v>17.931993552520858</v>
      </c>
      <c r="P12"/>
      <c r="Q12"/>
      <c r="R12"/>
      <c r="S12"/>
      <c r="T12"/>
      <c r="U12"/>
      <c r="V12"/>
      <c r="W12"/>
      <c r="X12"/>
      <c r="Y12"/>
      <c r="Z12"/>
      <c r="AA12"/>
      <c r="AB12"/>
      <c r="AC12"/>
      <c r="AD12"/>
    </row>
    <row r="13" spans="1:30" s="22" customFormat="1" ht="22.5" customHeight="1">
      <c r="A13" s="38" t="s">
        <v>28</v>
      </c>
      <c r="B13" s="47">
        <f t="shared" si="2"/>
        <v>876517</v>
      </c>
      <c r="C13" s="48">
        <f>C14</f>
        <v>876517</v>
      </c>
      <c r="D13" s="47">
        <f>D14</f>
        <v>0</v>
      </c>
      <c r="E13" s="47">
        <f>E14</f>
        <v>0</v>
      </c>
      <c r="F13" s="47">
        <f>F14</f>
        <v>0</v>
      </c>
      <c r="G13" s="74"/>
      <c r="H13" s="16"/>
      <c r="I13" s="47">
        <v>0</v>
      </c>
      <c r="J13" s="47">
        <v>0</v>
      </c>
      <c r="K13" s="47">
        <v>0</v>
      </c>
      <c r="L13" s="47">
        <f>L14</f>
        <v>876517</v>
      </c>
      <c r="M13" s="47">
        <f t="shared" si="0"/>
        <v>100</v>
      </c>
      <c r="N13" s="47">
        <f>N14</f>
        <v>876517</v>
      </c>
      <c r="O13" s="50">
        <f t="shared" si="1"/>
        <v>100</v>
      </c>
      <c r="P13"/>
      <c r="Q13"/>
      <c r="R13"/>
      <c r="S13"/>
      <c r="T13"/>
      <c r="U13"/>
      <c r="V13"/>
      <c r="W13"/>
      <c r="X13"/>
      <c r="Y13"/>
      <c r="Z13"/>
      <c r="AA13"/>
      <c r="AB13"/>
      <c r="AC13"/>
      <c r="AD13"/>
    </row>
    <row r="14" spans="1:30" s="22" customFormat="1" ht="22.5" customHeight="1">
      <c r="A14" s="14" t="s">
        <v>26</v>
      </c>
      <c r="B14" s="15">
        <f t="shared" si="2"/>
        <v>876517</v>
      </c>
      <c r="C14" s="15">
        <v>876517</v>
      </c>
      <c r="D14" s="15">
        <v>0</v>
      </c>
      <c r="E14" s="15">
        <v>0</v>
      </c>
      <c r="F14" s="15">
        <v>0</v>
      </c>
      <c r="G14" s="74"/>
      <c r="H14" s="16" t="s">
        <v>106</v>
      </c>
      <c r="I14" s="15">
        <v>0</v>
      </c>
      <c r="J14" s="15">
        <v>0</v>
      </c>
      <c r="K14" s="15">
        <v>0</v>
      </c>
      <c r="L14" s="15">
        <v>876517</v>
      </c>
      <c r="M14" s="15">
        <f t="shared" si="0"/>
        <v>100</v>
      </c>
      <c r="N14" s="15">
        <f>L14</f>
        <v>876517</v>
      </c>
      <c r="O14" s="27">
        <f t="shared" si="1"/>
        <v>100</v>
      </c>
      <c r="P14"/>
      <c r="Q14"/>
      <c r="R14"/>
      <c r="S14"/>
      <c r="T14"/>
      <c r="U14"/>
      <c r="V14"/>
      <c r="W14"/>
      <c r="X14"/>
      <c r="Y14"/>
      <c r="Z14"/>
      <c r="AA14"/>
      <c r="AB14"/>
      <c r="AC14"/>
      <c r="AD14"/>
    </row>
    <row r="15" spans="1:30" s="22" customFormat="1" ht="22.5" customHeight="1">
      <c r="A15" s="38" t="s">
        <v>29</v>
      </c>
      <c r="B15" s="47">
        <f t="shared" si="2"/>
        <v>13200</v>
      </c>
      <c r="C15" s="48">
        <f>C16</f>
        <v>13200</v>
      </c>
      <c r="D15" s="47">
        <f>D16</f>
        <v>0</v>
      </c>
      <c r="E15" s="47">
        <f>E16</f>
        <v>0</v>
      </c>
      <c r="F15" s="47">
        <f>F16</f>
        <v>0</v>
      </c>
      <c r="G15" s="74"/>
      <c r="H15" s="16"/>
      <c r="I15" s="47">
        <v>0</v>
      </c>
      <c r="J15" s="47">
        <v>0</v>
      </c>
      <c r="K15" s="47">
        <v>0</v>
      </c>
      <c r="L15" s="47">
        <f>L16</f>
        <v>13200</v>
      </c>
      <c r="M15" s="47">
        <f t="shared" si="0"/>
        <v>100</v>
      </c>
      <c r="N15" s="47">
        <f>N16</f>
        <v>13200</v>
      </c>
      <c r="O15" s="50">
        <f t="shared" si="1"/>
        <v>100</v>
      </c>
      <c r="P15"/>
      <c r="Q15"/>
      <c r="R15"/>
      <c r="S15"/>
      <c r="T15"/>
      <c r="U15"/>
      <c r="V15"/>
      <c r="W15"/>
      <c r="X15"/>
      <c r="Y15"/>
      <c r="Z15"/>
      <c r="AA15"/>
      <c r="AB15"/>
      <c r="AC15"/>
      <c r="AD15"/>
    </row>
    <row r="16" spans="1:30" s="22" customFormat="1" ht="22.5" customHeight="1">
      <c r="A16" s="14" t="s">
        <v>26</v>
      </c>
      <c r="B16" s="15">
        <f t="shared" si="2"/>
        <v>13200</v>
      </c>
      <c r="C16" s="15">
        <v>13200</v>
      </c>
      <c r="D16" s="15">
        <v>0</v>
      </c>
      <c r="E16" s="15">
        <v>0</v>
      </c>
      <c r="F16" s="15">
        <v>0</v>
      </c>
      <c r="G16" s="74"/>
      <c r="H16" s="16" t="s">
        <v>106</v>
      </c>
      <c r="I16" s="15">
        <v>0</v>
      </c>
      <c r="J16" s="15">
        <v>0</v>
      </c>
      <c r="K16" s="15">
        <v>0</v>
      </c>
      <c r="L16" s="15">
        <v>13200</v>
      </c>
      <c r="M16" s="15">
        <f t="shared" si="0"/>
        <v>100</v>
      </c>
      <c r="N16" s="15">
        <f>L16</f>
        <v>13200</v>
      </c>
      <c r="O16" s="27">
        <f t="shared" si="1"/>
        <v>100</v>
      </c>
      <c r="P16"/>
      <c r="Q16"/>
      <c r="R16"/>
      <c r="S16"/>
      <c r="T16"/>
      <c r="U16"/>
      <c r="V16"/>
      <c r="W16"/>
      <c r="X16"/>
      <c r="Y16"/>
      <c r="Z16"/>
      <c r="AA16"/>
      <c r="AB16"/>
      <c r="AC16"/>
      <c r="AD16"/>
    </row>
    <row r="17" spans="1:30" s="22" customFormat="1" ht="22.5" customHeight="1">
      <c r="A17" s="38" t="s">
        <v>30</v>
      </c>
      <c r="B17" s="47">
        <f t="shared" si="2"/>
        <v>255</v>
      </c>
      <c r="C17" s="48">
        <f>C18</f>
        <v>255</v>
      </c>
      <c r="D17" s="47">
        <f>D18</f>
        <v>0</v>
      </c>
      <c r="E17" s="47">
        <f>E18</f>
        <v>0</v>
      </c>
      <c r="F17" s="47">
        <f>F18</f>
        <v>0</v>
      </c>
      <c r="G17" s="74"/>
      <c r="H17" s="16"/>
      <c r="I17" s="47">
        <v>0</v>
      </c>
      <c r="J17" s="47">
        <v>0</v>
      </c>
      <c r="K17" s="47">
        <v>0</v>
      </c>
      <c r="L17" s="47">
        <f>L18</f>
        <v>255</v>
      </c>
      <c r="M17" s="47">
        <f t="shared" si="0"/>
        <v>100</v>
      </c>
      <c r="N17" s="47">
        <f>N18</f>
        <v>255</v>
      </c>
      <c r="O17" s="50">
        <f t="shared" si="1"/>
        <v>100</v>
      </c>
      <c r="P17"/>
      <c r="Q17"/>
      <c r="R17"/>
      <c r="S17"/>
      <c r="T17"/>
      <c r="U17"/>
      <c r="V17"/>
      <c r="W17"/>
      <c r="X17"/>
      <c r="Y17"/>
      <c r="Z17"/>
      <c r="AA17"/>
      <c r="AB17"/>
      <c r="AC17"/>
      <c r="AD17"/>
    </row>
    <row r="18" spans="1:30" s="22" customFormat="1" ht="22.5" customHeight="1">
      <c r="A18" s="14" t="s">
        <v>26</v>
      </c>
      <c r="B18" s="15">
        <f t="shared" si="2"/>
        <v>255</v>
      </c>
      <c r="C18" s="15">
        <v>255</v>
      </c>
      <c r="D18" s="15">
        <v>0</v>
      </c>
      <c r="E18" s="15">
        <v>0</v>
      </c>
      <c r="F18" s="15">
        <v>0</v>
      </c>
      <c r="G18" s="74"/>
      <c r="H18" s="16" t="s">
        <v>106</v>
      </c>
      <c r="I18" s="15">
        <v>0</v>
      </c>
      <c r="J18" s="15">
        <v>0</v>
      </c>
      <c r="K18" s="15">
        <v>0</v>
      </c>
      <c r="L18" s="15">
        <v>255</v>
      </c>
      <c r="M18" s="15">
        <f t="shared" si="0"/>
        <v>100</v>
      </c>
      <c r="N18" s="15">
        <f>L18</f>
        <v>255</v>
      </c>
      <c r="O18" s="27">
        <f t="shared" si="1"/>
        <v>100</v>
      </c>
      <c r="P18"/>
      <c r="Q18"/>
      <c r="R18"/>
      <c r="S18"/>
      <c r="T18"/>
      <c r="U18"/>
      <c r="V18"/>
      <c r="W18"/>
      <c r="X18"/>
      <c r="Y18"/>
      <c r="Z18"/>
      <c r="AA18"/>
      <c r="AB18"/>
      <c r="AC18"/>
      <c r="AD18"/>
    </row>
    <row r="19" spans="1:30" s="22" customFormat="1" ht="22.5" customHeight="1">
      <c r="A19" s="38" t="s">
        <v>31</v>
      </c>
      <c r="B19" s="47">
        <f>SUM(B20,B22)</f>
        <v>28949287</v>
      </c>
      <c r="C19" s="48">
        <f>SUM(C20,C22)</f>
        <v>0</v>
      </c>
      <c r="D19" s="47">
        <f>SUM(D20,D22)</f>
        <v>28949287</v>
      </c>
      <c r="E19" s="47">
        <f>SUM(E20,E22)</f>
        <v>0</v>
      </c>
      <c r="F19" s="47">
        <f>SUM(F20,F22)</f>
        <v>0</v>
      </c>
      <c r="G19" s="74"/>
      <c r="H19" s="16"/>
      <c r="I19" s="47">
        <v>0</v>
      </c>
      <c r="J19" s="47">
        <v>0</v>
      </c>
      <c r="K19" s="47">
        <v>0</v>
      </c>
      <c r="L19" s="47">
        <f>SUM(L20,L22)</f>
        <v>3713198</v>
      </c>
      <c r="M19" s="51">
        <f t="shared" si="0"/>
        <v>12.826561151575167</v>
      </c>
      <c r="N19" s="47">
        <f>SUM(N20,N22)</f>
        <v>4460802</v>
      </c>
      <c r="O19" s="52">
        <f t="shared" si="1"/>
        <v>15.409021990766128</v>
      </c>
      <c r="P19"/>
      <c r="Q19"/>
      <c r="R19"/>
      <c r="S19"/>
      <c r="T19"/>
      <c r="U19"/>
      <c r="V19"/>
      <c r="W19"/>
      <c r="X19"/>
      <c r="Y19"/>
      <c r="Z19"/>
      <c r="AA19"/>
      <c r="AB19"/>
      <c r="AC19"/>
      <c r="AD19"/>
    </row>
    <row r="20" spans="1:30" s="22" customFormat="1" ht="22.5" customHeight="1">
      <c r="A20" s="19" t="s">
        <v>152</v>
      </c>
      <c r="B20" s="15">
        <f t="shared" si="2"/>
        <v>28000000</v>
      </c>
      <c r="C20" s="15">
        <f>C21</f>
        <v>0</v>
      </c>
      <c r="D20" s="15">
        <f>D21</f>
        <v>28000000</v>
      </c>
      <c r="E20" s="15">
        <f>E21</f>
        <v>0</v>
      </c>
      <c r="F20" s="15">
        <f>F21</f>
        <v>0</v>
      </c>
      <c r="G20" s="74"/>
      <c r="H20" s="16"/>
      <c r="I20" s="15">
        <v>0</v>
      </c>
      <c r="J20" s="15">
        <v>0</v>
      </c>
      <c r="K20" s="15">
        <v>0</v>
      </c>
      <c r="L20" s="15">
        <f>L21</f>
        <v>2763911</v>
      </c>
      <c r="M20" s="18">
        <f t="shared" si="0"/>
        <v>9.871110714285715</v>
      </c>
      <c r="N20" s="15">
        <f>N21</f>
        <v>3511515</v>
      </c>
      <c r="O20" s="23">
        <f t="shared" si="1"/>
        <v>12.541125000000001</v>
      </c>
      <c r="P20"/>
      <c r="Q20"/>
      <c r="R20"/>
      <c r="S20"/>
      <c r="T20"/>
      <c r="U20"/>
      <c r="V20"/>
      <c r="W20"/>
      <c r="X20"/>
      <c r="Y20"/>
      <c r="Z20"/>
      <c r="AA20"/>
      <c r="AB20"/>
      <c r="AC20"/>
      <c r="AD20"/>
    </row>
    <row r="21" spans="1:30" s="17" customFormat="1" ht="80.25" customHeight="1">
      <c r="A21" s="14" t="s">
        <v>66</v>
      </c>
      <c r="B21" s="15">
        <f t="shared" si="2"/>
        <v>28000000</v>
      </c>
      <c r="C21" s="15">
        <v>0</v>
      </c>
      <c r="D21" s="15">
        <v>28000000</v>
      </c>
      <c r="E21" s="15">
        <v>0</v>
      </c>
      <c r="F21" s="15">
        <v>0</v>
      </c>
      <c r="G21" s="32" t="s">
        <v>67</v>
      </c>
      <c r="H21" s="16" t="s">
        <v>107</v>
      </c>
      <c r="I21" s="15">
        <v>0</v>
      </c>
      <c r="J21" s="15">
        <v>0</v>
      </c>
      <c r="K21" s="15">
        <v>0</v>
      </c>
      <c r="L21" s="15">
        <v>2763911</v>
      </c>
      <c r="M21" s="18">
        <f t="shared" si="0"/>
        <v>9.871110714285715</v>
      </c>
      <c r="N21" s="15">
        <v>3511515</v>
      </c>
      <c r="O21" s="23">
        <f t="shared" si="1"/>
        <v>12.541125000000001</v>
      </c>
      <c r="P21"/>
      <c r="Q21"/>
      <c r="R21"/>
      <c r="S21"/>
      <c r="T21"/>
      <c r="U21"/>
      <c r="V21"/>
      <c r="W21"/>
      <c r="X21"/>
      <c r="Y21"/>
      <c r="Z21"/>
      <c r="AA21"/>
      <c r="AB21"/>
      <c r="AC21"/>
      <c r="AD21"/>
    </row>
    <row r="22" spans="1:30" s="17" customFormat="1" ht="22.5" customHeight="1">
      <c r="A22" s="19" t="s">
        <v>153</v>
      </c>
      <c r="B22" s="15">
        <f t="shared" si="2"/>
        <v>949287</v>
      </c>
      <c r="C22" s="15">
        <v>0</v>
      </c>
      <c r="D22" s="15">
        <v>949287</v>
      </c>
      <c r="E22" s="15">
        <v>0</v>
      </c>
      <c r="F22" s="15">
        <v>0</v>
      </c>
      <c r="G22" s="32"/>
      <c r="H22" s="16" t="s">
        <v>108</v>
      </c>
      <c r="I22" s="15">
        <v>0</v>
      </c>
      <c r="J22" s="15">
        <v>0</v>
      </c>
      <c r="K22" s="15">
        <v>0</v>
      </c>
      <c r="L22" s="15">
        <v>949287</v>
      </c>
      <c r="M22" s="15">
        <f t="shared" si="0"/>
        <v>100</v>
      </c>
      <c r="N22" s="15">
        <f>L22</f>
        <v>949287</v>
      </c>
      <c r="O22" s="27">
        <f t="shared" si="1"/>
        <v>100</v>
      </c>
      <c r="P22"/>
      <c r="Q22"/>
      <c r="R22"/>
      <c r="S22"/>
      <c r="T22"/>
      <c r="U22"/>
      <c r="V22"/>
      <c r="W22"/>
      <c r="X22"/>
      <c r="Y22"/>
      <c r="Z22"/>
      <c r="AA22"/>
      <c r="AB22"/>
      <c r="AC22"/>
      <c r="AD22"/>
    </row>
    <row r="23" spans="1:30" s="22" customFormat="1" ht="24.75" customHeight="1">
      <c r="A23" s="33" t="s">
        <v>89</v>
      </c>
      <c r="B23" s="44">
        <f>SUM(C23:F23)</f>
        <v>753</v>
      </c>
      <c r="C23" s="45">
        <f aca="true" t="shared" si="3" ref="C23:F24">C24</f>
        <v>753</v>
      </c>
      <c r="D23" s="44">
        <f t="shared" si="3"/>
        <v>0</v>
      </c>
      <c r="E23" s="44">
        <f t="shared" si="3"/>
        <v>0</v>
      </c>
      <c r="F23" s="44">
        <f t="shared" si="3"/>
        <v>0</v>
      </c>
      <c r="G23" s="75"/>
      <c r="H23" s="82"/>
      <c r="I23" s="44">
        <v>0</v>
      </c>
      <c r="J23" s="44">
        <v>0</v>
      </c>
      <c r="K23" s="44">
        <v>0</v>
      </c>
      <c r="L23" s="44">
        <f>L24</f>
        <v>753</v>
      </c>
      <c r="M23" s="44">
        <f>IF(B23=0,0,L23/B23*100)</f>
        <v>100</v>
      </c>
      <c r="N23" s="44">
        <f>N24</f>
        <v>753</v>
      </c>
      <c r="O23" s="57">
        <f>IF(B23=0,0,N23/B23*100)</f>
        <v>100</v>
      </c>
      <c r="P23"/>
      <c r="Q23"/>
      <c r="R23"/>
      <c r="S23"/>
      <c r="T23"/>
      <c r="U23"/>
      <c r="V23"/>
      <c r="W23"/>
      <c r="X23"/>
      <c r="Y23"/>
      <c r="Z23"/>
      <c r="AA23"/>
      <c r="AB23"/>
      <c r="AC23"/>
      <c r="AD23"/>
    </row>
    <row r="24" spans="1:30" s="22" customFormat="1" ht="22.5" customHeight="1">
      <c r="A24" s="38" t="s">
        <v>32</v>
      </c>
      <c r="B24" s="47">
        <f t="shared" si="2"/>
        <v>753</v>
      </c>
      <c r="C24" s="48">
        <f t="shared" si="3"/>
        <v>753</v>
      </c>
      <c r="D24" s="47">
        <f t="shared" si="3"/>
        <v>0</v>
      </c>
      <c r="E24" s="47">
        <f t="shared" si="3"/>
        <v>0</v>
      </c>
      <c r="F24" s="47">
        <f t="shared" si="3"/>
        <v>0</v>
      </c>
      <c r="G24" s="74"/>
      <c r="H24" s="16"/>
      <c r="I24" s="47">
        <v>0</v>
      </c>
      <c r="J24" s="47">
        <v>0</v>
      </c>
      <c r="K24" s="47">
        <v>0</v>
      </c>
      <c r="L24" s="47">
        <f>L25</f>
        <v>753</v>
      </c>
      <c r="M24" s="47">
        <f t="shared" si="0"/>
        <v>100</v>
      </c>
      <c r="N24" s="47">
        <f>N25</f>
        <v>753</v>
      </c>
      <c r="O24" s="50">
        <f t="shared" si="1"/>
        <v>100</v>
      </c>
      <c r="P24"/>
      <c r="Q24"/>
      <c r="R24"/>
      <c r="S24"/>
      <c r="T24"/>
      <c r="U24"/>
      <c r="V24"/>
      <c r="W24"/>
      <c r="X24"/>
      <c r="Y24"/>
      <c r="Z24"/>
      <c r="AA24"/>
      <c r="AB24"/>
      <c r="AC24"/>
      <c r="AD24"/>
    </row>
    <row r="25" spans="1:30" s="22" customFormat="1" ht="22.5" customHeight="1">
      <c r="A25" s="14" t="s">
        <v>26</v>
      </c>
      <c r="B25" s="15">
        <f t="shared" si="2"/>
        <v>753</v>
      </c>
      <c r="C25" s="15">
        <v>753</v>
      </c>
      <c r="D25" s="15">
        <v>0</v>
      </c>
      <c r="E25" s="15">
        <v>0</v>
      </c>
      <c r="F25" s="15">
        <v>0</v>
      </c>
      <c r="G25" s="74"/>
      <c r="H25" s="16" t="s">
        <v>108</v>
      </c>
      <c r="I25" s="15">
        <v>0</v>
      </c>
      <c r="J25" s="15">
        <v>0</v>
      </c>
      <c r="K25" s="15">
        <v>0</v>
      </c>
      <c r="L25" s="15">
        <v>753</v>
      </c>
      <c r="M25" s="15">
        <f t="shared" si="0"/>
        <v>100</v>
      </c>
      <c r="N25" s="15">
        <v>753</v>
      </c>
      <c r="O25" s="27">
        <f t="shared" si="1"/>
        <v>100</v>
      </c>
      <c r="P25"/>
      <c r="Q25"/>
      <c r="R25"/>
      <c r="S25"/>
      <c r="T25"/>
      <c r="U25"/>
      <c r="V25"/>
      <c r="W25"/>
      <c r="X25"/>
      <c r="Y25"/>
      <c r="Z25"/>
      <c r="AA25"/>
      <c r="AB25"/>
      <c r="AC25"/>
      <c r="AD25"/>
    </row>
    <row r="26" spans="1:30" s="22" customFormat="1" ht="25.5" customHeight="1">
      <c r="A26" s="33" t="s">
        <v>90</v>
      </c>
      <c r="B26" s="44">
        <f t="shared" si="2"/>
        <v>14783999</v>
      </c>
      <c r="C26" s="45">
        <f>SUM(C27,C29,C31,C33,C35)</f>
        <v>2173089</v>
      </c>
      <c r="D26" s="45">
        <f>SUM(D27,D29,D31,D33,D35)</f>
        <v>0</v>
      </c>
      <c r="E26" s="45">
        <f>SUM(E27,E29,E31,E33,E35)</f>
        <v>12480910</v>
      </c>
      <c r="F26" s="45">
        <f>SUM(F27,F29,F31,F33,F35)</f>
        <v>130000</v>
      </c>
      <c r="G26" s="75"/>
      <c r="H26" s="82"/>
      <c r="I26" s="44">
        <v>0</v>
      </c>
      <c r="J26" s="44">
        <v>0</v>
      </c>
      <c r="K26" s="44">
        <v>0</v>
      </c>
      <c r="L26" s="45">
        <f>SUM(L27,L29,L31,L33,L35)</f>
        <v>14783999</v>
      </c>
      <c r="M26" s="44">
        <f t="shared" si="0"/>
        <v>100</v>
      </c>
      <c r="N26" s="45">
        <f>SUM(N27,N29,N31,N33,N35)</f>
        <v>14783999</v>
      </c>
      <c r="O26" s="58">
        <f t="shared" si="1"/>
        <v>100</v>
      </c>
      <c r="P26"/>
      <c r="Q26"/>
      <c r="R26"/>
      <c r="S26"/>
      <c r="T26"/>
      <c r="U26"/>
      <c r="V26"/>
      <c r="W26"/>
      <c r="X26"/>
      <c r="Y26"/>
      <c r="Z26"/>
      <c r="AA26"/>
      <c r="AB26"/>
      <c r="AC26"/>
      <c r="AD26"/>
    </row>
    <row r="27" spans="1:30" s="22" customFormat="1" ht="22.5" customHeight="1">
      <c r="A27" s="38" t="s">
        <v>33</v>
      </c>
      <c r="B27" s="47">
        <f t="shared" si="2"/>
        <v>16390</v>
      </c>
      <c r="C27" s="48">
        <f>C28</f>
        <v>16390</v>
      </c>
      <c r="D27" s="47">
        <f>D28</f>
        <v>0</v>
      </c>
      <c r="E27" s="47">
        <f>E28</f>
        <v>0</v>
      </c>
      <c r="F27" s="47">
        <f>F28</f>
        <v>0</v>
      </c>
      <c r="G27" s="74"/>
      <c r="H27" s="40"/>
      <c r="I27" s="47">
        <v>0</v>
      </c>
      <c r="J27" s="47">
        <v>0</v>
      </c>
      <c r="K27" s="47">
        <v>0</v>
      </c>
      <c r="L27" s="47">
        <f>L28</f>
        <v>16390</v>
      </c>
      <c r="M27" s="47">
        <f t="shared" si="0"/>
        <v>100</v>
      </c>
      <c r="N27" s="47">
        <f>N28</f>
        <v>16390</v>
      </c>
      <c r="O27" s="50">
        <f t="shared" si="1"/>
        <v>100</v>
      </c>
      <c r="P27"/>
      <c r="Q27"/>
      <c r="R27"/>
      <c r="S27"/>
      <c r="T27"/>
      <c r="U27"/>
      <c r="V27"/>
      <c r="W27"/>
      <c r="X27"/>
      <c r="Y27"/>
      <c r="Z27"/>
      <c r="AA27"/>
      <c r="AB27"/>
      <c r="AC27"/>
      <c r="AD27"/>
    </row>
    <row r="28" spans="1:30" s="22" customFormat="1" ht="22.5" customHeight="1">
      <c r="A28" s="14" t="s">
        <v>26</v>
      </c>
      <c r="B28" s="15">
        <f t="shared" si="2"/>
        <v>16390</v>
      </c>
      <c r="C28" s="15">
        <v>16390</v>
      </c>
      <c r="D28" s="15">
        <v>0</v>
      </c>
      <c r="E28" s="15">
        <v>0</v>
      </c>
      <c r="F28" s="15">
        <v>0</v>
      </c>
      <c r="G28" s="76"/>
      <c r="H28" s="16" t="s">
        <v>108</v>
      </c>
      <c r="I28" s="15">
        <v>0</v>
      </c>
      <c r="J28" s="15">
        <v>0</v>
      </c>
      <c r="K28" s="15">
        <v>0</v>
      </c>
      <c r="L28" s="15">
        <v>16390</v>
      </c>
      <c r="M28" s="15">
        <f t="shared" si="0"/>
        <v>100</v>
      </c>
      <c r="N28" s="15">
        <f>L28</f>
        <v>16390</v>
      </c>
      <c r="O28" s="27">
        <f t="shared" si="1"/>
        <v>100</v>
      </c>
      <c r="P28"/>
      <c r="Q28"/>
      <c r="R28"/>
      <c r="S28"/>
      <c r="T28"/>
      <c r="U28"/>
      <c r="V28"/>
      <c r="W28"/>
      <c r="X28"/>
      <c r="Y28"/>
      <c r="Z28"/>
      <c r="AA28"/>
      <c r="AB28"/>
      <c r="AC28"/>
      <c r="AD28"/>
    </row>
    <row r="29" spans="1:30" s="22" customFormat="1" ht="22.5" customHeight="1">
      <c r="A29" s="38" t="s">
        <v>68</v>
      </c>
      <c r="B29" s="47">
        <f t="shared" si="2"/>
        <v>13789218</v>
      </c>
      <c r="C29" s="48">
        <f>C30</f>
        <v>1178308</v>
      </c>
      <c r="D29" s="47">
        <f>D30</f>
        <v>0</v>
      </c>
      <c r="E29" s="47">
        <f>E30</f>
        <v>12480910</v>
      </c>
      <c r="F29" s="47">
        <f>F30</f>
        <v>130000</v>
      </c>
      <c r="G29" s="76"/>
      <c r="H29" s="16"/>
      <c r="I29" s="47">
        <v>0</v>
      </c>
      <c r="J29" s="47">
        <v>0</v>
      </c>
      <c r="K29" s="47">
        <v>0</v>
      </c>
      <c r="L29" s="47">
        <f>L30</f>
        <v>13789218</v>
      </c>
      <c r="M29" s="47">
        <f t="shared" si="0"/>
        <v>100</v>
      </c>
      <c r="N29" s="47">
        <f>N30</f>
        <v>13789218</v>
      </c>
      <c r="O29" s="50">
        <f t="shared" si="1"/>
        <v>100</v>
      </c>
      <c r="P29"/>
      <c r="Q29"/>
      <c r="R29"/>
      <c r="S29"/>
      <c r="T29"/>
      <c r="U29"/>
      <c r="V29"/>
      <c r="W29"/>
      <c r="X29"/>
      <c r="Y29"/>
      <c r="Z29"/>
      <c r="AA29"/>
      <c r="AB29"/>
      <c r="AC29"/>
      <c r="AD29"/>
    </row>
    <row r="30" spans="1:30" s="22" customFormat="1" ht="22.5" customHeight="1" thickBot="1">
      <c r="A30" s="84" t="s">
        <v>26</v>
      </c>
      <c r="B30" s="85">
        <v>13789218</v>
      </c>
      <c r="C30" s="85">
        <v>1178308</v>
      </c>
      <c r="D30" s="85">
        <v>0</v>
      </c>
      <c r="E30" s="85">
        <v>12480910</v>
      </c>
      <c r="F30" s="85">
        <v>130000</v>
      </c>
      <c r="G30" s="86"/>
      <c r="H30" s="83" t="s">
        <v>108</v>
      </c>
      <c r="I30" s="85">
        <v>0</v>
      </c>
      <c r="J30" s="85">
        <v>0</v>
      </c>
      <c r="K30" s="85">
        <v>0</v>
      </c>
      <c r="L30" s="85">
        <v>13789218</v>
      </c>
      <c r="M30" s="85">
        <f t="shared" si="0"/>
        <v>100</v>
      </c>
      <c r="N30" s="85">
        <f>L30</f>
        <v>13789218</v>
      </c>
      <c r="O30" s="87">
        <f t="shared" si="1"/>
        <v>100</v>
      </c>
      <c r="P30"/>
      <c r="Q30"/>
      <c r="R30"/>
      <c r="S30"/>
      <c r="T30"/>
      <c r="U30"/>
      <c r="V30"/>
      <c r="W30"/>
      <c r="X30"/>
      <c r="Y30"/>
      <c r="Z30"/>
      <c r="AA30"/>
      <c r="AB30"/>
      <c r="AC30"/>
      <c r="AD30"/>
    </row>
    <row r="31" spans="1:30" s="22" customFormat="1" ht="21.75" customHeight="1">
      <c r="A31" s="35" t="s">
        <v>135</v>
      </c>
      <c r="B31" s="47">
        <f aca="true" t="shared" si="4" ref="B31:B36">SUM(C31:F31)</f>
        <v>620397</v>
      </c>
      <c r="C31" s="48">
        <f>SUM(C32)</f>
        <v>620397</v>
      </c>
      <c r="D31" s="47">
        <f>SUM(D32)</f>
        <v>0</v>
      </c>
      <c r="E31" s="47">
        <f>SUM(E32)</f>
        <v>0</v>
      </c>
      <c r="F31" s="47">
        <f>SUM(F32)</f>
        <v>0</v>
      </c>
      <c r="G31" s="74"/>
      <c r="H31" s="16"/>
      <c r="I31" s="47">
        <v>0</v>
      </c>
      <c r="J31" s="47">
        <v>0</v>
      </c>
      <c r="K31" s="47">
        <v>0</v>
      </c>
      <c r="L31" s="47">
        <f>SUM(L32)</f>
        <v>620397</v>
      </c>
      <c r="M31" s="47">
        <f t="shared" si="0"/>
        <v>100</v>
      </c>
      <c r="N31" s="47">
        <f>SUM(N32)</f>
        <v>620397</v>
      </c>
      <c r="O31" s="39">
        <f t="shared" si="1"/>
        <v>100</v>
      </c>
      <c r="P31"/>
      <c r="Q31"/>
      <c r="R31"/>
      <c r="S31"/>
      <c r="T31"/>
      <c r="U31"/>
      <c r="V31"/>
      <c r="W31"/>
      <c r="X31"/>
      <c r="Y31"/>
      <c r="Z31"/>
      <c r="AA31"/>
      <c r="AB31"/>
      <c r="AC31"/>
      <c r="AD31"/>
    </row>
    <row r="32" spans="1:30" s="22" customFormat="1" ht="21.75" customHeight="1">
      <c r="A32" s="14" t="s">
        <v>26</v>
      </c>
      <c r="B32" s="15">
        <f t="shared" si="4"/>
        <v>620397</v>
      </c>
      <c r="C32" s="15">
        <v>620397</v>
      </c>
      <c r="D32" s="15">
        <v>0</v>
      </c>
      <c r="E32" s="15">
        <v>0</v>
      </c>
      <c r="F32" s="15">
        <v>0</v>
      </c>
      <c r="G32" s="77"/>
      <c r="H32" s="16" t="s">
        <v>108</v>
      </c>
      <c r="I32" s="41">
        <v>0</v>
      </c>
      <c r="J32" s="41">
        <v>0</v>
      </c>
      <c r="K32" s="41">
        <v>0</v>
      </c>
      <c r="L32" s="15">
        <v>620397</v>
      </c>
      <c r="M32" s="15">
        <f t="shared" si="0"/>
        <v>100</v>
      </c>
      <c r="N32" s="15">
        <f>L32</f>
        <v>620397</v>
      </c>
      <c r="O32" s="27">
        <f t="shared" si="1"/>
        <v>100</v>
      </c>
      <c r="P32"/>
      <c r="Q32"/>
      <c r="R32"/>
      <c r="S32"/>
      <c r="T32"/>
      <c r="U32"/>
      <c r="V32"/>
      <c r="W32"/>
      <c r="X32"/>
      <c r="Y32"/>
      <c r="Z32"/>
      <c r="AA32"/>
      <c r="AB32"/>
      <c r="AC32"/>
      <c r="AD32"/>
    </row>
    <row r="33" spans="1:30" s="22" customFormat="1" ht="21.75" customHeight="1">
      <c r="A33" s="35" t="s">
        <v>136</v>
      </c>
      <c r="B33" s="47">
        <f t="shared" si="4"/>
        <v>348017</v>
      </c>
      <c r="C33" s="48">
        <f>C34</f>
        <v>348017</v>
      </c>
      <c r="D33" s="47">
        <f>D34</f>
        <v>0</v>
      </c>
      <c r="E33" s="47">
        <f>E34</f>
        <v>0</v>
      </c>
      <c r="F33" s="47">
        <f>F34</f>
        <v>0</v>
      </c>
      <c r="G33" s="74"/>
      <c r="H33" s="16"/>
      <c r="I33" s="47">
        <v>0</v>
      </c>
      <c r="J33" s="47">
        <v>0</v>
      </c>
      <c r="K33" s="47">
        <v>0</v>
      </c>
      <c r="L33" s="47">
        <f>L34</f>
        <v>348017</v>
      </c>
      <c r="M33" s="47">
        <f t="shared" si="0"/>
        <v>100</v>
      </c>
      <c r="N33" s="47">
        <f>N34</f>
        <v>348017</v>
      </c>
      <c r="O33" s="50">
        <f t="shared" si="1"/>
        <v>100</v>
      </c>
      <c r="P33"/>
      <c r="Q33"/>
      <c r="R33"/>
      <c r="S33"/>
      <c r="T33"/>
      <c r="U33"/>
      <c r="V33"/>
      <c r="W33"/>
      <c r="X33"/>
      <c r="Y33"/>
      <c r="Z33"/>
      <c r="AA33"/>
      <c r="AB33"/>
      <c r="AC33"/>
      <c r="AD33"/>
    </row>
    <row r="34" spans="1:30" s="22" customFormat="1" ht="21.75" customHeight="1">
      <c r="A34" s="14" t="s">
        <v>26</v>
      </c>
      <c r="B34" s="15">
        <f t="shared" si="4"/>
        <v>348017</v>
      </c>
      <c r="C34" s="15">
        <v>348017</v>
      </c>
      <c r="D34" s="15">
        <v>0</v>
      </c>
      <c r="E34" s="15">
        <v>0</v>
      </c>
      <c r="F34" s="15">
        <v>0</v>
      </c>
      <c r="G34" s="74"/>
      <c r="H34" s="16" t="s">
        <v>108</v>
      </c>
      <c r="I34" s="15">
        <v>0</v>
      </c>
      <c r="J34" s="15">
        <v>0</v>
      </c>
      <c r="K34" s="15">
        <v>0</v>
      </c>
      <c r="L34" s="15">
        <v>348017</v>
      </c>
      <c r="M34" s="15">
        <f t="shared" si="0"/>
        <v>100</v>
      </c>
      <c r="N34" s="15">
        <f>L34</f>
        <v>348017</v>
      </c>
      <c r="O34" s="27">
        <f t="shared" si="1"/>
        <v>100</v>
      </c>
      <c r="P34"/>
      <c r="Q34"/>
      <c r="R34"/>
      <c r="S34"/>
      <c r="T34"/>
      <c r="U34"/>
      <c r="V34"/>
      <c r="W34"/>
      <c r="X34"/>
      <c r="Y34"/>
      <c r="Z34"/>
      <c r="AA34"/>
      <c r="AB34"/>
      <c r="AC34"/>
      <c r="AD34"/>
    </row>
    <row r="35" spans="1:30" s="22" customFormat="1" ht="28.5" customHeight="1">
      <c r="A35" s="96" t="s">
        <v>180</v>
      </c>
      <c r="B35" s="47">
        <f t="shared" si="4"/>
        <v>9977</v>
      </c>
      <c r="C35" s="48">
        <f>C36</f>
        <v>9977</v>
      </c>
      <c r="D35" s="47">
        <f>D36</f>
        <v>0</v>
      </c>
      <c r="E35" s="47">
        <f>E36</f>
        <v>0</v>
      </c>
      <c r="F35" s="47">
        <f>F36</f>
        <v>0</v>
      </c>
      <c r="G35" s="74"/>
      <c r="H35" s="16"/>
      <c r="I35" s="47">
        <v>0</v>
      </c>
      <c r="J35" s="47">
        <v>0</v>
      </c>
      <c r="K35" s="47">
        <v>0</v>
      </c>
      <c r="L35" s="47">
        <f>L36</f>
        <v>9977</v>
      </c>
      <c r="M35" s="47">
        <f t="shared" si="0"/>
        <v>100</v>
      </c>
      <c r="N35" s="47">
        <f>N36</f>
        <v>9977</v>
      </c>
      <c r="O35" s="50">
        <f t="shared" si="1"/>
        <v>100</v>
      </c>
      <c r="P35"/>
      <c r="Q35"/>
      <c r="R35"/>
      <c r="S35"/>
      <c r="T35"/>
      <c r="U35"/>
      <c r="V35"/>
      <c r="W35"/>
      <c r="X35"/>
      <c r="Y35"/>
      <c r="Z35"/>
      <c r="AA35"/>
      <c r="AB35"/>
      <c r="AC35"/>
      <c r="AD35"/>
    </row>
    <row r="36" spans="1:30" s="22" customFormat="1" ht="22.5" customHeight="1">
      <c r="A36" s="14" t="s">
        <v>26</v>
      </c>
      <c r="B36" s="15">
        <f t="shared" si="4"/>
        <v>9977</v>
      </c>
      <c r="C36" s="15">
        <v>9977</v>
      </c>
      <c r="D36" s="15">
        <v>0</v>
      </c>
      <c r="E36" s="15">
        <v>0</v>
      </c>
      <c r="F36" s="15">
        <v>0</v>
      </c>
      <c r="G36" s="74"/>
      <c r="H36" s="16" t="s">
        <v>108</v>
      </c>
      <c r="I36" s="15">
        <v>0</v>
      </c>
      <c r="J36" s="15">
        <v>0</v>
      </c>
      <c r="K36" s="15">
        <v>0</v>
      </c>
      <c r="L36" s="15">
        <v>9977</v>
      </c>
      <c r="M36" s="15">
        <f t="shared" si="0"/>
        <v>100</v>
      </c>
      <c r="N36" s="15">
        <f>L36</f>
        <v>9977</v>
      </c>
      <c r="O36" s="27">
        <f t="shared" si="1"/>
        <v>100</v>
      </c>
      <c r="P36"/>
      <c r="Q36"/>
      <c r="R36"/>
      <c r="S36"/>
      <c r="T36"/>
      <c r="U36"/>
      <c r="V36"/>
      <c r="W36"/>
      <c r="X36"/>
      <c r="Y36"/>
      <c r="Z36"/>
      <c r="AA36"/>
      <c r="AB36"/>
      <c r="AC36"/>
      <c r="AD36"/>
    </row>
    <row r="37" spans="1:30" s="22" customFormat="1" ht="22.5" customHeight="1">
      <c r="A37" s="33" t="s">
        <v>98</v>
      </c>
      <c r="B37" s="44">
        <f t="shared" si="2"/>
        <v>6119</v>
      </c>
      <c r="C37" s="45">
        <f aca="true" t="shared" si="5" ref="C37:F38">C38</f>
        <v>6119</v>
      </c>
      <c r="D37" s="44">
        <f t="shared" si="5"/>
        <v>0</v>
      </c>
      <c r="E37" s="44">
        <f t="shared" si="5"/>
        <v>0</v>
      </c>
      <c r="F37" s="44">
        <f t="shared" si="5"/>
        <v>0</v>
      </c>
      <c r="G37" s="75"/>
      <c r="H37" s="82"/>
      <c r="I37" s="44">
        <v>0</v>
      </c>
      <c r="J37" s="44">
        <v>0</v>
      </c>
      <c r="K37" s="44">
        <v>0</v>
      </c>
      <c r="L37" s="44">
        <f>L38</f>
        <v>6119</v>
      </c>
      <c r="M37" s="44">
        <f t="shared" si="0"/>
        <v>100</v>
      </c>
      <c r="N37" s="44">
        <f>N38</f>
        <v>6119</v>
      </c>
      <c r="O37" s="57">
        <f t="shared" si="1"/>
        <v>100</v>
      </c>
      <c r="P37"/>
      <c r="Q37"/>
      <c r="R37"/>
      <c r="S37"/>
      <c r="T37"/>
      <c r="U37"/>
      <c r="V37"/>
      <c r="W37"/>
      <c r="X37"/>
      <c r="Y37"/>
      <c r="Z37"/>
      <c r="AA37"/>
      <c r="AB37"/>
      <c r="AC37"/>
      <c r="AD37"/>
    </row>
    <row r="38" spans="1:30" s="22" customFormat="1" ht="21.75" customHeight="1">
      <c r="A38" s="35" t="s">
        <v>34</v>
      </c>
      <c r="B38" s="47">
        <f t="shared" si="2"/>
        <v>6119</v>
      </c>
      <c r="C38" s="48">
        <f t="shared" si="5"/>
        <v>6119</v>
      </c>
      <c r="D38" s="47">
        <f t="shared" si="5"/>
        <v>0</v>
      </c>
      <c r="E38" s="47">
        <f t="shared" si="5"/>
        <v>0</v>
      </c>
      <c r="F38" s="47">
        <f t="shared" si="5"/>
        <v>0</v>
      </c>
      <c r="G38" s="74"/>
      <c r="H38" s="16"/>
      <c r="I38" s="47">
        <v>0</v>
      </c>
      <c r="J38" s="47">
        <v>0</v>
      </c>
      <c r="K38" s="47">
        <v>0</v>
      </c>
      <c r="L38" s="47">
        <f>L39</f>
        <v>6119</v>
      </c>
      <c r="M38" s="47">
        <f t="shared" si="0"/>
        <v>100</v>
      </c>
      <c r="N38" s="47">
        <f>N39</f>
        <v>6119</v>
      </c>
      <c r="O38" s="50">
        <f t="shared" si="1"/>
        <v>100</v>
      </c>
      <c r="P38"/>
      <c r="Q38"/>
      <c r="R38"/>
      <c r="S38"/>
      <c r="T38"/>
      <c r="U38"/>
      <c r="V38"/>
      <c r="W38"/>
      <c r="X38"/>
      <c r="Y38"/>
      <c r="Z38"/>
      <c r="AA38"/>
      <c r="AB38"/>
      <c r="AC38"/>
      <c r="AD38"/>
    </row>
    <row r="39" spans="1:30" s="22" customFormat="1" ht="21.75" customHeight="1">
      <c r="A39" s="14" t="s">
        <v>26</v>
      </c>
      <c r="B39" s="15">
        <f t="shared" si="2"/>
        <v>6119</v>
      </c>
      <c r="C39" s="15">
        <v>6119</v>
      </c>
      <c r="D39" s="15">
        <v>0</v>
      </c>
      <c r="E39" s="15">
        <v>0</v>
      </c>
      <c r="F39" s="15">
        <v>0</v>
      </c>
      <c r="G39" s="74"/>
      <c r="H39" s="16" t="s">
        <v>108</v>
      </c>
      <c r="I39" s="15">
        <v>0</v>
      </c>
      <c r="J39" s="15">
        <v>0</v>
      </c>
      <c r="K39" s="15">
        <v>0</v>
      </c>
      <c r="L39" s="15">
        <v>6119</v>
      </c>
      <c r="M39" s="15">
        <f t="shared" si="0"/>
        <v>100</v>
      </c>
      <c r="N39" s="15">
        <f>L39</f>
        <v>6119</v>
      </c>
      <c r="O39" s="27">
        <f t="shared" si="1"/>
        <v>100</v>
      </c>
      <c r="P39"/>
      <c r="Q39"/>
      <c r="R39"/>
      <c r="S39"/>
      <c r="T39"/>
      <c r="U39"/>
      <c r="V39"/>
      <c r="W39"/>
      <c r="X39"/>
      <c r="Y39"/>
      <c r="Z39"/>
      <c r="AA39"/>
      <c r="AB39"/>
      <c r="AC39"/>
      <c r="AD39"/>
    </row>
    <row r="40" spans="1:30" s="22" customFormat="1" ht="22.5" customHeight="1">
      <c r="A40" s="33" t="s">
        <v>91</v>
      </c>
      <c r="B40" s="44">
        <f>SUM(C40:F40)</f>
        <v>31941646</v>
      </c>
      <c r="C40" s="45">
        <f>C41+C48</f>
        <v>7082070</v>
      </c>
      <c r="D40" s="44">
        <f>D41+D48</f>
        <v>0</v>
      </c>
      <c r="E40" s="44">
        <f>E41+E48</f>
        <v>81500</v>
      </c>
      <c r="F40" s="44">
        <f>F41+F48</f>
        <v>24778076</v>
      </c>
      <c r="G40" s="75"/>
      <c r="H40" s="82"/>
      <c r="I40" s="44">
        <v>0</v>
      </c>
      <c r="J40" s="44">
        <v>0</v>
      </c>
      <c r="K40" s="44">
        <v>0</v>
      </c>
      <c r="L40" s="44">
        <f>L41+L48</f>
        <v>5551883</v>
      </c>
      <c r="M40" s="59">
        <f>IF(B40=0,0,L40/B40*100)</f>
        <v>17.381330317166498</v>
      </c>
      <c r="N40" s="44">
        <f>N41+N48</f>
        <v>14019079</v>
      </c>
      <c r="O40" s="60">
        <f>IF(B40=0,0,N40/B40*100)</f>
        <v>43.889657408387784</v>
      </c>
      <c r="P40"/>
      <c r="Q40"/>
      <c r="R40"/>
      <c r="S40"/>
      <c r="T40"/>
      <c r="U40"/>
      <c r="V40"/>
      <c r="W40"/>
      <c r="X40"/>
      <c r="Y40"/>
      <c r="Z40"/>
      <c r="AA40"/>
      <c r="AB40"/>
      <c r="AC40"/>
      <c r="AD40"/>
    </row>
    <row r="41" spans="1:30" s="22" customFormat="1" ht="22.5" customHeight="1">
      <c r="A41" s="35" t="s">
        <v>57</v>
      </c>
      <c r="B41" s="47">
        <f t="shared" si="2"/>
        <v>31851808</v>
      </c>
      <c r="C41" s="48">
        <f>C42+C47</f>
        <v>6992232</v>
      </c>
      <c r="D41" s="47">
        <f>D42+D47</f>
        <v>0</v>
      </c>
      <c r="E41" s="47">
        <f>E42+E47</f>
        <v>81500</v>
      </c>
      <c r="F41" s="47">
        <f>F42+F47</f>
        <v>24778076</v>
      </c>
      <c r="G41" s="74"/>
      <c r="H41" s="16"/>
      <c r="I41" s="47">
        <v>0</v>
      </c>
      <c r="J41" s="47">
        <v>0</v>
      </c>
      <c r="K41" s="47">
        <v>0</v>
      </c>
      <c r="L41" s="47">
        <f>L42+L47</f>
        <v>5462045</v>
      </c>
      <c r="M41" s="51">
        <f t="shared" si="0"/>
        <v>17.148304422781905</v>
      </c>
      <c r="N41" s="47">
        <f>N42+N47</f>
        <v>13929241</v>
      </c>
      <c r="O41" s="52">
        <f t="shared" si="1"/>
        <v>43.73139823020408</v>
      </c>
      <c r="P41"/>
      <c r="Q41"/>
      <c r="R41"/>
      <c r="S41"/>
      <c r="T41"/>
      <c r="U41"/>
      <c r="V41"/>
      <c r="W41"/>
      <c r="X41"/>
      <c r="Y41"/>
      <c r="Z41"/>
      <c r="AA41"/>
      <c r="AB41"/>
      <c r="AC41"/>
      <c r="AD41"/>
    </row>
    <row r="42" spans="1:30" s="22" customFormat="1" ht="22.5" customHeight="1">
      <c r="A42" s="14" t="s">
        <v>155</v>
      </c>
      <c r="B42" s="15">
        <f t="shared" si="2"/>
        <v>29870504</v>
      </c>
      <c r="C42" s="15">
        <f>SUM(C43:C46)</f>
        <v>5010928</v>
      </c>
      <c r="D42" s="15">
        <f>SUM(D43:D46)</f>
        <v>0</v>
      </c>
      <c r="E42" s="15">
        <f>SUM(E43:E46)</f>
        <v>81500</v>
      </c>
      <c r="F42" s="15">
        <f>SUM(F43:F46)</f>
        <v>24778076</v>
      </c>
      <c r="G42" s="74"/>
      <c r="H42" s="16"/>
      <c r="I42" s="15">
        <v>0</v>
      </c>
      <c r="J42" s="15">
        <v>0</v>
      </c>
      <c r="K42" s="15">
        <v>0</v>
      </c>
      <c r="L42" s="15">
        <f>SUM(L43:L46)</f>
        <v>3480741</v>
      </c>
      <c r="M42" s="18">
        <f t="shared" si="0"/>
        <v>11.652769568267077</v>
      </c>
      <c r="N42" s="15">
        <f>SUM(N43:N46)</f>
        <v>11947937</v>
      </c>
      <c r="O42" s="23">
        <f t="shared" si="1"/>
        <v>39.99911417631253</v>
      </c>
      <c r="P42"/>
      <c r="Q42"/>
      <c r="R42"/>
      <c r="S42"/>
      <c r="T42"/>
      <c r="U42"/>
      <c r="V42"/>
      <c r="W42"/>
      <c r="X42"/>
      <c r="Y42"/>
      <c r="Z42"/>
      <c r="AA42"/>
      <c r="AB42"/>
      <c r="AC42"/>
      <c r="AD42"/>
    </row>
    <row r="43" spans="1:30" s="22" customFormat="1" ht="31.5" customHeight="1">
      <c r="A43" s="42" t="s">
        <v>154</v>
      </c>
      <c r="B43" s="15">
        <f t="shared" si="2"/>
        <v>7876300</v>
      </c>
      <c r="C43" s="15">
        <v>959497</v>
      </c>
      <c r="D43" s="15">
        <v>0</v>
      </c>
      <c r="E43" s="15">
        <v>0</v>
      </c>
      <c r="F43" s="15">
        <v>6916803</v>
      </c>
      <c r="G43" s="78" t="s">
        <v>191</v>
      </c>
      <c r="H43" s="16" t="s">
        <v>109</v>
      </c>
      <c r="I43" s="18">
        <v>8.75</v>
      </c>
      <c r="J43" s="18">
        <v>13.37</v>
      </c>
      <c r="K43" s="18">
        <v>12</v>
      </c>
      <c r="L43" s="15">
        <v>336676</v>
      </c>
      <c r="M43" s="18">
        <f t="shared" si="0"/>
        <v>4.274545154450694</v>
      </c>
      <c r="N43" s="15">
        <v>959497</v>
      </c>
      <c r="O43" s="23">
        <f t="shared" si="1"/>
        <v>12.182077879207242</v>
      </c>
      <c r="P43"/>
      <c r="Q43"/>
      <c r="R43"/>
      <c r="S43"/>
      <c r="T43"/>
      <c r="U43"/>
      <c r="V43"/>
      <c r="W43"/>
      <c r="X43"/>
      <c r="Y43"/>
      <c r="Z43"/>
      <c r="AA43"/>
      <c r="AB43"/>
      <c r="AC43"/>
      <c r="AD43"/>
    </row>
    <row r="44" spans="1:30" s="22" customFormat="1" ht="31.5" customHeight="1">
      <c r="A44" s="21" t="s">
        <v>156</v>
      </c>
      <c r="B44" s="15">
        <f t="shared" si="2"/>
        <v>12321260</v>
      </c>
      <c r="C44" s="15">
        <v>2030310</v>
      </c>
      <c r="D44" s="15">
        <v>0</v>
      </c>
      <c r="E44" s="15">
        <v>0</v>
      </c>
      <c r="F44" s="15">
        <v>10290950</v>
      </c>
      <c r="G44" s="78" t="s">
        <v>190</v>
      </c>
      <c r="H44" s="16" t="s">
        <v>110</v>
      </c>
      <c r="I44" s="18">
        <v>8.75</v>
      </c>
      <c r="J44" s="18">
        <v>11.93</v>
      </c>
      <c r="K44" s="18">
        <v>16</v>
      </c>
      <c r="L44" s="15">
        <v>1313750</v>
      </c>
      <c r="M44" s="18">
        <f t="shared" si="0"/>
        <v>10.662464715459295</v>
      </c>
      <c r="N44" s="15">
        <v>3030310</v>
      </c>
      <c r="O44" s="23">
        <f t="shared" si="1"/>
        <v>24.5941567664346</v>
      </c>
      <c r="P44"/>
      <c r="Q44"/>
      <c r="R44"/>
      <c r="S44"/>
      <c r="T44"/>
      <c r="U44"/>
      <c r="V44"/>
      <c r="W44"/>
      <c r="X44"/>
      <c r="Y44"/>
      <c r="Z44"/>
      <c r="AA44"/>
      <c r="AB44"/>
      <c r="AC44"/>
      <c r="AD44"/>
    </row>
    <row r="45" spans="1:30" s="22" customFormat="1" ht="22.5" customHeight="1">
      <c r="A45" s="24" t="s">
        <v>85</v>
      </c>
      <c r="B45" s="15">
        <f t="shared" si="2"/>
        <v>285000</v>
      </c>
      <c r="C45" s="15">
        <v>203500</v>
      </c>
      <c r="D45" s="15">
        <v>0</v>
      </c>
      <c r="E45" s="15">
        <v>81500</v>
      </c>
      <c r="F45" s="15">
        <v>0</v>
      </c>
      <c r="G45" s="78" t="s">
        <v>189</v>
      </c>
      <c r="H45" s="16" t="s">
        <v>111</v>
      </c>
      <c r="I45" s="15">
        <v>0</v>
      </c>
      <c r="J45" s="15">
        <v>0</v>
      </c>
      <c r="K45" s="15">
        <v>0</v>
      </c>
      <c r="L45" s="15">
        <v>197000</v>
      </c>
      <c r="M45" s="18">
        <f t="shared" si="0"/>
        <v>69.12280701754386</v>
      </c>
      <c r="N45" s="15">
        <v>203500</v>
      </c>
      <c r="O45" s="23">
        <f t="shared" si="1"/>
        <v>71.40350877192982</v>
      </c>
      <c r="P45"/>
      <c r="Q45"/>
      <c r="R45"/>
      <c r="S45"/>
      <c r="T45"/>
      <c r="U45"/>
      <c r="V45"/>
      <c r="W45"/>
      <c r="X45"/>
      <c r="Y45"/>
      <c r="Z45"/>
      <c r="AA45"/>
      <c r="AB45"/>
      <c r="AC45"/>
      <c r="AD45"/>
    </row>
    <row r="46" spans="1:30" s="17" customFormat="1" ht="31.5" customHeight="1">
      <c r="A46" s="42" t="s">
        <v>157</v>
      </c>
      <c r="B46" s="15">
        <f t="shared" si="2"/>
        <v>9387944</v>
      </c>
      <c r="C46" s="15">
        <v>1817621</v>
      </c>
      <c r="D46" s="15">
        <v>0</v>
      </c>
      <c r="E46" s="15">
        <v>0</v>
      </c>
      <c r="F46" s="15">
        <v>7570323</v>
      </c>
      <c r="G46" s="32" t="s">
        <v>188</v>
      </c>
      <c r="H46" s="16" t="s">
        <v>112</v>
      </c>
      <c r="I46" s="15">
        <v>0</v>
      </c>
      <c r="J46" s="15">
        <v>0</v>
      </c>
      <c r="K46" s="18">
        <v>50</v>
      </c>
      <c r="L46" s="15">
        <v>1633315</v>
      </c>
      <c r="M46" s="18">
        <f t="shared" si="0"/>
        <v>17.398005356657432</v>
      </c>
      <c r="N46" s="15">
        <v>7754630</v>
      </c>
      <c r="O46" s="23">
        <f t="shared" si="1"/>
        <v>82.60200529530215</v>
      </c>
      <c r="P46"/>
      <c r="Q46"/>
      <c r="R46"/>
      <c r="S46"/>
      <c r="T46"/>
      <c r="U46"/>
      <c r="V46"/>
      <c r="W46"/>
      <c r="X46"/>
      <c r="Y46"/>
      <c r="Z46"/>
      <c r="AA46"/>
      <c r="AB46"/>
      <c r="AC46"/>
      <c r="AD46"/>
    </row>
    <row r="47" spans="1:30" s="22" customFormat="1" ht="22.5" customHeight="1">
      <c r="A47" s="14" t="s">
        <v>158</v>
      </c>
      <c r="B47" s="15">
        <f t="shared" si="2"/>
        <v>1981304</v>
      </c>
      <c r="C47" s="15">
        <v>1981304</v>
      </c>
      <c r="D47" s="15">
        <v>0</v>
      </c>
      <c r="E47" s="15">
        <v>0</v>
      </c>
      <c r="F47" s="15">
        <v>0</v>
      </c>
      <c r="G47" s="74"/>
      <c r="H47" s="16" t="s">
        <v>108</v>
      </c>
      <c r="I47" s="15">
        <v>0</v>
      </c>
      <c r="J47" s="15">
        <v>0</v>
      </c>
      <c r="K47" s="15">
        <v>0</v>
      </c>
      <c r="L47" s="15">
        <v>1981304</v>
      </c>
      <c r="M47" s="15">
        <f t="shared" si="0"/>
        <v>100</v>
      </c>
      <c r="N47" s="15">
        <v>1981304</v>
      </c>
      <c r="O47" s="27">
        <f t="shared" si="1"/>
        <v>100</v>
      </c>
      <c r="P47"/>
      <c r="Q47"/>
      <c r="R47"/>
      <c r="S47"/>
      <c r="T47"/>
      <c r="U47"/>
      <c r="V47"/>
      <c r="W47"/>
      <c r="X47"/>
      <c r="Y47"/>
      <c r="Z47"/>
      <c r="AA47"/>
      <c r="AB47"/>
      <c r="AC47"/>
      <c r="AD47"/>
    </row>
    <row r="48" spans="1:30" s="22" customFormat="1" ht="22.5" customHeight="1">
      <c r="A48" s="35" t="s">
        <v>35</v>
      </c>
      <c r="B48" s="47">
        <f t="shared" si="2"/>
        <v>89838</v>
      </c>
      <c r="C48" s="48">
        <f>C49</f>
        <v>89838</v>
      </c>
      <c r="D48" s="47">
        <f>D49</f>
        <v>0</v>
      </c>
      <c r="E48" s="47">
        <f>E49</f>
        <v>0</v>
      </c>
      <c r="F48" s="47">
        <f>F49</f>
        <v>0</v>
      </c>
      <c r="G48" s="76"/>
      <c r="H48" s="40"/>
      <c r="I48" s="47">
        <v>0</v>
      </c>
      <c r="J48" s="47">
        <v>0</v>
      </c>
      <c r="K48" s="47">
        <v>0</v>
      </c>
      <c r="L48" s="47">
        <f>L49</f>
        <v>89838</v>
      </c>
      <c r="M48" s="47">
        <f t="shared" si="0"/>
        <v>100</v>
      </c>
      <c r="N48" s="47">
        <f>N49</f>
        <v>89838</v>
      </c>
      <c r="O48" s="50">
        <f t="shared" si="1"/>
        <v>100</v>
      </c>
      <c r="P48"/>
      <c r="Q48"/>
      <c r="R48"/>
      <c r="S48"/>
      <c r="T48"/>
      <c r="U48"/>
      <c r="V48"/>
      <c r="W48"/>
      <c r="X48"/>
      <c r="Y48"/>
      <c r="Z48"/>
      <c r="AA48"/>
      <c r="AB48"/>
      <c r="AC48"/>
      <c r="AD48"/>
    </row>
    <row r="49" spans="1:30" s="22" customFormat="1" ht="22.5" customHeight="1">
      <c r="A49" s="14" t="s">
        <v>26</v>
      </c>
      <c r="B49" s="15">
        <f t="shared" si="2"/>
        <v>89838</v>
      </c>
      <c r="C49" s="15">
        <v>89838</v>
      </c>
      <c r="D49" s="15">
        <v>0</v>
      </c>
      <c r="E49" s="15">
        <v>0</v>
      </c>
      <c r="F49" s="15">
        <v>0</v>
      </c>
      <c r="G49" s="76"/>
      <c r="H49" s="16" t="s">
        <v>108</v>
      </c>
      <c r="I49" s="15">
        <v>0</v>
      </c>
      <c r="J49" s="15">
        <v>0</v>
      </c>
      <c r="K49" s="15">
        <v>0</v>
      </c>
      <c r="L49" s="15">
        <v>89838</v>
      </c>
      <c r="M49" s="15">
        <f t="shared" si="0"/>
        <v>100</v>
      </c>
      <c r="N49" s="15">
        <v>89838</v>
      </c>
      <c r="O49" s="27">
        <f t="shared" si="1"/>
        <v>100</v>
      </c>
      <c r="P49"/>
      <c r="Q49"/>
      <c r="R49"/>
      <c r="S49"/>
      <c r="T49"/>
      <c r="U49"/>
      <c r="V49"/>
      <c r="W49"/>
      <c r="X49"/>
      <c r="Y49"/>
      <c r="Z49"/>
      <c r="AA49"/>
      <c r="AB49"/>
      <c r="AC49"/>
      <c r="AD49"/>
    </row>
    <row r="50" spans="1:30" s="22" customFormat="1" ht="22.5" customHeight="1">
      <c r="A50" s="33" t="s">
        <v>99</v>
      </c>
      <c r="B50" s="44">
        <f>SUM(C50:F50)</f>
        <v>707460088</v>
      </c>
      <c r="C50" s="45">
        <f>C51</f>
        <v>128995269</v>
      </c>
      <c r="D50" s="44">
        <f>D51</f>
        <v>0</v>
      </c>
      <c r="E50" s="44">
        <f>E51</f>
        <v>163200750</v>
      </c>
      <c r="F50" s="44">
        <f>F51</f>
        <v>415264069</v>
      </c>
      <c r="G50" s="75"/>
      <c r="H50" s="82"/>
      <c r="I50" s="46">
        <v>0</v>
      </c>
      <c r="J50" s="46">
        <v>0</v>
      </c>
      <c r="K50" s="46">
        <v>0</v>
      </c>
      <c r="L50" s="44">
        <f>L51</f>
        <v>71199187</v>
      </c>
      <c r="M50" s="59">
        <f>IF(B50=0,0,L50/B50*100)</f>
        <v>10.064057069463967</v>
      </c>
      <c r="N50" s="44">
        <f>N51</f>
        <v>283708891</v>
      </c>
      <c r="O50" s="60">
        <f>IF(B50=0,0,N50/B50*100)</f>
        <v>40.10245889659291</v>
      </c>
      <c r="P50"/>
      <c r="Q50"/>
      <c r="R50"/>
      <c r="S50"/>
      <c r="T50"/>
      <c r="U50"/>
      <c r="V50"/>
      <c r="W50"/>
      <c r="X50"/>
      <c r="Y50"/>
      <c r="Z50"/>
      <c r="AA50"/>
      <c r="AB50"/>
      <c r="AC50"/>
      <c r="AD50"/>
    </row>
    <row r="51" spans="1:30" s="22" customFormat="1" ht="22.5" customHeight="1">
      <c r="A51" s="38" t="s">
        <v>36</v>
      </c>
      <c r="B51" s="47">
        <f t="shared" si="2"/>
        <v>707460088</v>
      </c>
      <c r="C51" s="48">
        <f>C52+C72</f>
        <v>128995269</v>
      </c>
      <c r="D51" s="47">
        <f>D52+D72</f>
        <v>0</v>
      </c>
      <c r="E51" s="47">
        <f>E52+E72</f>
        <v>163200750</v>
      </c>
      <c r="F51" s="47">
        <f>F52+F72</f>
        <v>415264069</v>
      </c>
      <c r="G51" s="98"/>
      <c r="H51" s="99"/>
      <c r="I51" s="47">
        <v>0</v>
      </c>
      <c r="J51" s="47">
        <v>0</v>
      </c>
      <c r="K51" s="47">
        <v>0</v>
      </c>
      <c r="L51" s="47">
        <f>L52+L72</f>
        <v>71199187</v>
      </c>
      <c r="M51" s="51">
        <f t="shared" si="0"/>
        <v>10.064057069463967</v>
      </c>
      <c r="N51" s="47">
        <f>N52+N72</f>
        <v>283708891</v>
      </c>
      <c r="O51" s="52">
        <f t="shared" si="1"/>
        <v>40.10245889659291</v>
      </c>
      <c r="P51"/>
      <c r="Q51"/>
      <c r="R51"/>
      <c r="S51"/>
      <c r="T51"/>
      <c r="U51"/>
      <c r="V51"/>
      <c r="W51"/>
      <c r="X51"/>
      <c r="Y51"/>
      <c r="Z51"/>
      <c r="AA51"/>
      <c r="AB51"/>
      <c r="AC51"/>
      <c r="AD51"/>
    </row>
    <row r="52" spans="1:30" s="22" customFormat="1" ht="22.5" customHeight="1">
      <c r="A52" s="14" t="s">
        <v>155</v>
      </c>
      <c r="B52" s="15">
        <f t="shared" si="2"/>
        <v>701794985</v>
      </c>
      <c r="C52" s="15">
        <f>SUM(C53:C71)</f>
        <v>123330166</v>
      </c>
      <c r="D52" s="15">
        <f>SUM(D53:D71)</f>
        <v>0</v>
      </c>
      <c r="E52" s="15">
        <f>SUM(E53:E71)</f>
        <v>163200750</v>
      </c>
      <c r="F52" s="15">
        <f>SUM(F53:F71)</f>
        <v>415264069</v>
      </c>
      <c r="G52" s="74"/>
      <c r="H52" s="16"/>
      <c r="I52" s="15">
        <v>0</v>
      </c>
      <c r="J52" s="15">
        <v>0</v>
      </c>
      <c r="K52" s="15">
        <v>0</v>
      </c>
      <c r="L52" s="15">
        <f>SUM(L53:L71)</f>
        <v>65534084</v>
      </c>
      <c r="M52" s="18">
        <f t="shared" si="0"/>
        <v>9.338066728989237</v>
      </c>
      <c r="N52" s="15">
        <f>SUM(N53:N71)</f>
        <v>278043788</v>
      </c>
      <c r="O52" s="23">
        <f t="shared" si="1"/>
        <v>39.618947690257436</v>
      </c>
      <c r="P52"/>
      <c r="Q52"/>
      <c r="R52"/>
      <c r="S52"/>
      <c r="T52"/>
      <c r="U52"/>
      <c r="V52"/>
      <c r="W52"/>
      <c r="X52"/>
      <c r="Y52"/>
      <c r="Z52"/>
      <c r="AA52"/>
      <c r="AB52"/>
      <c r="AC52"/>
      <c r="AD52"/>
    </row>
    <row r="53" spans="1:30" s="17" customFormat="1" ht="35.25" customHeight="1">
      <c r="A53" s="20" t="s">
        <v>58</v>
      </c>
      <c r="B53" s="15">
        <f t="shared" si="2"/>
        <v>22166800</v>
      </c>
      <c r="C53" s="15">
        <v>13636800</v>
      </c>
      <c r="D53" s="15">
        <v>0</v>
      </c>
      <c r="E53" s="15">
        <v>0</v>
      </c>
      <c r="F53" s="15">
        <v>8530000</v>
      </c>
      <c r="G53" s="32" t="s">
        <v>187</v>
      </c>
      <c r="H53" s="16" t="s">
        <v>113</v>
      </c>
      <c r="I53" s="18">
        <v>9</v>
      </c>
      <c r="J53" s="18">
        <v>21.87</v>
      </c>
      <c r="K53" s="18">
        <v>20</v>
      </c>
      <c r="L53" s="15">
        <v>4440498</v>
      </c>
      <c r="M53" s="18">
        <f t="shared" si="0"/>
        <v>20.032201310067308</v>
      </c>
      <c r="N53" s="15">
        <v>16484498</v>
      </c>
      <c r="O53" s="23">
        <f t="shared" si="1"/>
        <v>74.36570907844164</v>
      </c>
      <c r="P53"/>
      <c r="Q53"/>
      <c r="R53"/>
      <c r="S53"/>
      <c r="T53"/>
      <c r="U53"/>
      <c r="V53"/>
      <c r="W53"/>
      <c r="X53"/>
      <c r="Y53"/>
      <c r="Z53"/>
      <c r="AA53"/>
      <c r="AB53"/>
      <c r="AC53"/>
      <c r="AD53"/>
    </row>
    <row r="54" spans="1:30" s="17" customFormat="1" ht="50.25" customHeight="1" thickBot="1">
      <c r="A54" s="92" t="s">
        <v>159</v>
      </c>
      <c r="B54" s="85">
        <f t="shared" si="2"/>
        <v>9936843</v>
      </c>
      <c r="C54" s="85">
        <v>3974737</v>
      </c>
      <c r="D54" s="85">
        <v>0</v>
      </c>
      <c r="E54" s="85">
        <v>0</v>
      </c>
      <c r="F54" s="85">
        <v>5962106</v>
      </c>
      <c r="G54" s="89" t="s">
        <v>103</v>
      </c>
      <c r="H54" s="83" t="s">
        <v>114</v>
      </c>
      <c r="I54" s="90">
        <v>10</v>
      </c>
      <c r="J54" s="90">
        <v>8.2</v>
      </c>
      <c r="K54" s="90">
        <v>17</v>
      </c>
      <c r="L54" s="85">
        <v>700000</v>
      </c>
      <c r="M54" s="90">
        <f t="shared" si="0"/>
        <v>7.044490891121054</v>
      </c>
      <c r="N54" s="85">
        <v>3565000</v>
      </c>
      <c r="O54" s="91">
        <f t="shared" si="1"/>
        <v>35.876585752637936</v>
      </c>
      <c r="P54"/>
      <c r="Q54"/>
      <c r="R54"/>
      <c r="S54"/>
      <c r="T54"/>
      <c r="U54"/>
      <c r="V54"/>
      <c r="W54"/>
      <c r="X54"/>
      <c r="Y54"/>
      <c r="Z54"/>
      <c r="AA54"/>
      <c r="AB54"/>
      <c r="AC54"/>
      <c r="AD54"/>
    </row>
    <row r="55" spans="1:30" s="22" customFormat="1" ht="30" customHeight="1">
      <c r="A55" s="20" t="s">
        <v>72</v>
      </c>
      <c r="B55" s="15">
        <f t="shared" si="2"/>
        <v>1967280</v>
      </c>
      <c r="C55" s="15">
        <v>1967280</v>
      </c>
      <c r="D55" s="15">
        <v>0</v>
      </c>
      <c r="E55" s="15">
        <v>0</v>
      </c>
      <c r="F55" s="15">
        <v>0</v>
      </c>
      <c r="G55" s="32" t="s">
        <v>194</v>
      </c>
      <c r="H55" s="16" t="s">
        <v>115</v>
      </c>
      <c r="I55" s="18">
        <v>7</v>
      </c>
      <c r="J55" s="15">
        <v>0</v>
      </c>
      <c r="K55" s="18">
        <v>24</v>
      </c>
      <c r="L55" s="15">
        <v>724000</v>
      </c>
      <c r="M55" s="66">
        <f t="shared" si="0"/>
        <v>36.80208206254321</v>
      </c>
      <c r="N55" s="15">
        <v>1032000</v>
      </c>
      <c r="O55" s="23">
        <f t="shared" si="1"/>
        <v>52.458216420641705</v>
      </c>
      <c r="P55"/>
      <c r="Q55"/>
      <c r="R55"/>
      <c r="S55"/>
      <c r="T55"/>
      <c r="U55"/>
      <c r="V55"/>
      <c r="W55"/>
      <c r="X55"/>
      <c r="Y55"/>
      <c r="Z55"/>
      <c r="AA55"/>
      <c r="AB55"/>
      <c r="AC55"/>
      <c r="AD55"/>
    </row>
    <row r="56" spans="1:30" s="17" customFormat="1" ht="30.75" customHeight="1">
      <c r="A56" s="21" t="s">
        <v>160</v>
      </c>
      <c r="B56" s="15">
        <v>8167200</v>
      </c>
      <c r="C56" s="15">
        <v>7075000</v>
      </c>
      <c r="D56" s="15">
        <v>0</v>
      </c>
      <c r="E56" s="15">
        <v>0</v>
      </c>
      <c r="F56" s="15">
        <v>1092200</v>
      </c>
      <c r="G56" s="32" t="s">
        <v>186</v>
      </c>
      <c r="H56" s="16" t="s">
        <v>116</v>
      </c>
      <c r="I56" s="18">
        <v>10</v>
      </c>
      <c r="J56" s="18">
        <v>15.8</v>
      </c>
      <c r="K56" s="18">
        <v>20</v>
      </c>
      <c r="L56" s="15">
        <v>250000</v>
      </c>
      <c r="M56" s="67">
        <f t="shared" si="0"/>
        <v>3.061024586149476</v>
      </c>
      <c r="N56" s="15">
        <v>7252146</v>
      </c>
      <c r="O56" s="23">
        <f t="shared" si="1"/>
        <v>88.79598883338231</v>
      </c>
      <c r="P56"/>
      <c r="Q56"/>
      <c r="R56"/>
      <c r="S56"/>
      <c r="T56"/>
      <c r="U56"/>
      <c r="V56"/>
      <c r="W56"/>
      <c r="X56"/>
      <c r="Y56"/>
      <c r="Z56"/>
      <c r="AA56"/>
      <c r="AB56"/>
      <c r="AC56"/>
      <c r="AD56"/>
    </row>
    <row r="57" spans="1:30" s="22" customFormat="1" ht="30" customHeight="1">
      <c r="A57" s="20" t="s">
        <v>73</v>
      </c>
      <c r="B57" s="15">
        <v>2400000</v>
      </c>
      <c r="C57" s="15">
        <v>2400000</v>
      </c>
      <c r="D57" s="15">
        <v>0</v>
      </c>
      <c r="E57" s="15">
        <v>0</v>
      </c>
      <c r="F57" s="15">
        <v>0</v>
      </c>
      <c r="G57" s="32" t="s">
        <v>133</v>
      </c>
      <c r="H57" s="16" t="s">
        <v>117</v>
      </c>
      <c r="I57" s="18">
        <v>8</v>
      </c>
      <c r="J57" s="18">
        <v>17</v>
      </c>
      <c r="K57" s="18">
        <v>30</v>
      </c>
      <c r="L57" s="15">
        <v>700000</v>
      </c>
      <c r="M57" s="66">
        <f t="shared" si="0"/>
        <v>29.166666666666668</v>
      </c>
      <c r="N57" s="15">
        <v>758000</v>
      </c>
      <c r="O57" s="23">
        <f t="shared" si="1"/>
        <v>31.583333333333336</v>
      </c>
      <c r="P57"/>
      <c r="Q57"/>
      <c r="R57"/>
      <c r="S57"/>
      <c r="T57"/>
      <c r="U57"/>
      <c r="V57"/>
      <c r="W57"/>
      <c r="X57"/>
      <c r="Y57"/>
      <c r="Z57"/>
      <c r="AA57"/>
      <c r="AB57"/>
      <c r="AC57"/>
      <c r="AD57"/>
    </row>
    <row r="58" spans="1:30" s="17" customFormat="1" ht="60" customHeight="1">
      <c r="A58" s="21" t="s">
        <v>161</v>
      </c>
      <c r="B58" s="15">
        <f t="shared" si="2"/>
        <v>26869000</v>
      </c>
      <c r="C58" s="15">
        <v>20151750</v>
      </c>
      <c r="D58" s="15">
        <v>0</v>
      </c>
      <c r="E58" s="15">
        <v>6717250</v>
      </c>
      <c r="F58" s="15">
        <v>0</v>
      </c>
      <c r="G58" s="32" t="s">
        <v>134</v>
      </c>
      <c r="H58" s="16" t="s">
        <v>118</v>
      </c>
      <c r="I58" s="15">
        <v>0</v>
      </c>
      <c r="J58" s="15">
        <v>0</v>
      </c>
      <c r="K58" s="15">
        <v>0</v>
      </c>
      <c r="L58" s="15">
        <v>1477852</v>
      </c>
      <c r="M58" s="67">
        <f t="shared" si="0"/>
        <v>5.50021214038483</v>
      </c>
      <c r="N58" s="15">
        <v>9911406</v>
      </c>
      <c r="O58" s="23">
        <f t="shared" si="1"/>
        <v>36.88788566749786</v>
      </c>
      <c r="P58"/>
      <c r="Q58"/>
      <c r="R58"/>
      <c r="S58"/>
      <c r="T58"/>
      <c r="U58"/>
      <c r="V58"/>
      <c r="W58"/>
      <c r="X58"/>
      <c r="Y58"/>
      <c r="Z58"/>
      <c r="AA58"/>
      <c r="AB58"/>
      <c r="AC58"/>
      <c r="AD58"/>
    </row>
    <row r="59" spans="1:30" s="17" customFormat="1" ht="63">
      <c r="A59" s="20" t="s">
        <v>74</v>
      </c>
      <c r="B59" s="15">
        <f t="shared" si="2"/>
        <v>4688000</v>
      </c>
      <c r="C59" s="15">
        <v>3516000</v>
      </c>
      <c r="D59" s="15">
        <v>0</v>
      </c>
      <c r="E59" s="15">
        <v>1172000</v>
      </c>
      <c r="F59" s="15">
        <v>0</v>
      </c>
      <c r="G59" s="32" t="s">
        <v>139</v>
      </c>
      <c r="H59" s="16" t="s">
        <v>119</v>
      </c>
      <c r="I59" s="15">
        <v>0</v>
      </c>
      <c r="J59" s="15">
        <v>0</v>
      </c>
      <c r="K59" s="15">
        <v>0</v>
      </c>
      <c r="L59" s="15">
        <v>183272</v>
      </c>
      <c r="M59" s="67">
        <f t="shared" si="0"/>
        <v>3.9093856655290105</v>
      </c>
      <c r="N59" s="15">
        <v>4079267</v>
      </c>
      <c r="O59" s="23">
        <f t="shared" si="1"/>
        <v>87.01508105802048</v>
      </c>
      <c r="P59"/>
      <c r="Q59"/>
      <c r="R59"/>
      <c r="S59"/>
      <c r="T59"/>
      <c r="U59"/>
      <c r="V59"/>
      <c r="W59"/>
      <c r="X59"/>
      <c r="Y59"/>
      <c r="Z59"/>
      <c r="AA59"/>
      <c r="AB59"/>
      <c r="AC59"/>
      <c r="AD59"/>
    </row>
    <row r="60" spans="1:30" s="22" customFormat="1" ht="61.5" customHeight="1">
      <c r="A60" s="20" t="s">
        <v>75</v>
      </c>
      <c r="B60" s="15">
        <f t="shared" si="2"/>
        <v>34269000</v>
      </c>
      <c r="C60" s="15">
        <v>25701750</v>
      </c>
      <c r="D60" s="15">
        <v>0</v>
      </c>
      <c r="E60" s="15">
        <v>8567250</v>
      </c>
      <c r="F60" s="15">
        <v>0</v>
      </c>
      <c r="G60" s="32" t="s">
        <v>105</v>
      </c>
      <c r="H60" s="16" t="s">
        <v>120</v>
      </c>
      <c r="I60" s="15">
        <v>0</v>
      </c>
      <c r="J60" s="15">
        <v>0</v>
      </c>
      <c r="K60" s="15">
        <v>0</v>
      </c>
      <c r="L60" s="15">
        <v>1097700</v>
      </c>
      <c r="M60" s="67">
        <f t="shared" si="0"/>
        <v>3.2031865534448043</v>
      </c>
      <c r="N60" s="15">
        <v>4246000</v>
      </c>
      <c r="O60" s="23">
        <f t="shared" si="1"/>
        <v>12.390206892526773</v>
      </c>
      <c r="P60"/>
      <c r="Q60"/>
      <c r="R60"/>
      <c r="S60"/>
      <c r="T60"/>
      <c r="U60"/>
      <c r="V60"/>
      <c r="W60"/>
      <c r="X60"/>
      <c r="Y60"/>
      <c r="Z60"/>
      <c r="AA60"/>
      <c r="AB60"/>
      <c r="AC60"/>
      <c r="AD60"/>
    </row>
    <row r="61" spans="1:30" s="22" customFormat="1" ht="22.5" customHeight="1">
      <c r="A61" s="20" t="s">
        <v>76</v>
      </c>
      <c r="B61" s="15">
        <f t="shared" si="2"/>
        <v>590000</v>
      </c>
      <c r="C61" s="15">
        <v>442500</v>
      </c>
      <c r="D61" s="15">
        <v>0</v>
      </c>
      <c r="E61" s="15">
        <v>147500</v>
      </c>
      <c r="F61" s="15">
        <v>0</v>
      </c>
      <c r="G61" s="32" t="s">
        <v>185</v>
      </c>
      <c r="H61" s="16" t="s">
        <v>121</v>
      </c>
      <c r="I61" s="15">
        <v>0</v>
      </c>
      <c r="J61" s="15">
        <v>0</v>
      </c>
      <c r="K61" s="15">
        <v>0</v>
      </c>
      <c r="L61" s="15">
        <v>100000</v>
      </c>
      <c r="M61" s="67">
        <f t="shared" si="0"/>
        <v>16.94915254237288</v>
      </c>
      <c r="N61" s="15">
        <v>540000</v>
      </c>
      <c r="O61" s="23">
        <f t="shared" si="1"/>
        <v>91.52542372881356</v>
      </c>
      <c r="P61"/>
      <c r="Q61"/>
      <c r="R61"/>
      <c r="S61"/>
      <c r="T61"/>
      <c r="U61"/>
      <c r="V61"/>
      <c r="W61"/>
      <c r="X61"/>
      <c r="Y61"/>
      <c r="Z61"/>
      <c r="AA61"/>
      <c r="AB61"/>
      <c r="AC61"/>
      <c r="AD61"/>
    </row>
    <row r="62" spans="1:30" s="17" customFormat="1" ht="31.5" customHeight="1">
      <c r="A62" s="21" t="s">
        <v>77</v>
      </c>
      <c r="B62" s="15">
        <f t="shared" si="2"/>
        <v>1107000</v>
      </c>
      <c r="C62" s="15">
        <v>830250</v>
      </c>
      <c r="D62" s="15">
        <v>0</v>
      </c>
      <c r="E62" s="15">
        <v>276750</v>
      </c>
      <c r="F62" s="15">
        <v>0</v>
      </c>
      <c r="G62" s="32" t="s">
        <v>182</v>
      </c>
      <c r="H62" s="16" t="s">
        <v>122</v>
      </c>
      <c r="I62" s="15">
        <v>0</v>
      </c>
      <c r="J62" s="15">
        <v>0</v>
      </c>
      <c r="K62" s="15">
        <v>0</v>
      </c>
      <c r="L62" s="15">
        <v>10000</v>
      </c>
      <c r="M62" s="67">
        <f t="shared" si="0"/>
        <v>0.9033423667570009</v>
      </c>
      <c r="N62" s="15">
        <v>194000</v>
      </c>
      <c r="O62" s="23">
        <f t="shared" si="1"/>
        <v>17.52484191508582</v>
      </c>
      <c r="P62"/>
      <c r="Q62"/>
      <c r="R62"/>
      <c r="S62"/>
      <c r="T62"/>
      <c r="U62"/>
      <c r="V62"/>
      <c r="W62"/>
      <c r="X62"/>
      <c r="Y62"/>
      <c r="Z62"/>
      <c r="AA62"/>
      <c r="AB62"/>
      <c r="AC62"/>
      <c r="AD62"/>
    </row>
    <row r="63" spans="1:30" s="22" customFormat="1" ht="22.5" customHeight="1">
      <c r="A63" s="20" t="s">
        <v>59</v>
      </c>
      <c r="B63" s="15">
        <f t="shared" si="2"/>
        <v>628200</v>
      </c>
      <c r="C63" s="15">
        <v>628200</v>
      </c>
      <c r="D63" s="15">
        <v>0</v>
      </c>
      <c r="E63" s="15">
        <v>0</v>
      </c>
      <c r="F63" s="15">
        <v>0</v>
      </c>
      <c r="G63" s="32" t="s">
        <v>181</v>
      </c>
      <c r="H63" s="16" t="s">
        <v>121</v>
      </c>
      <c r="I63" s="15">
        <v>0</v>
      </c>
      <c r="J63" s="15">
        <v>0</v>
      </c>
      <c r="K63" s="15">
        <v>0</v>
      </c>
      <c r="L63" s="15">
        <v>280000</v>
      </c>
      <c r="M63" s="67">
        <f t="shared" si="0"/>
        <v>44.57179242279528</v>
      </c>
      <c r="N63" s="15">
        <v>368200</v>
      </c>
      <c r="O63" s="23">
        <f t="shared" si="1"/>
        <v>58.611907035975804</v>
      </c>
      <c r="P63"/>
      <c r="Q63"/>
      <c r="R63"/>
      <c r="S63"/>
      <c r="T63"/>
      <c r="U63"/>
      <c r="V63"/>
      <c r="W63"/>
      <c r="X63"/>
      <c r="Y63"/>
      <c r="Z63"/>
      <c r="AA63"/>
      <c r="AB63"/>
      <c r="AC63"/>
      <c r="AD63"/>
    </row>
    <row r="64" spans="1:30" s="17" customFormat="1" ht="51.75" customHeight="1">
      <c r="A64" s="20" t="s">
        <v>60</v>
      </c>
      <c r="B64" s="15">
        <v>525180000</v>
      </c>
      <c r="C64" s="15">
        <v>29495574</v>
      </c>
      <c r="D64" s="15">
        <v>0</v>
      </c>
      <c r="E64" s="15">
        <v>131295000</v>
      </c>
      <c r="F64" s="15">
        <v>364389426</v>
      </c>
      <c r="G64" s="32" t="s">
        <v>70</v>
      </c>
      <c r="H64" s="16" t="s">
        <v>123</v>
      </c>
      <c r="I64" s="15">
        <v>0</v>
      </c>
      <c r="J64" s="15">
        <v>0</v>
      </c>
      <c r="K64" s="15">
        <v>0</v>
      </c>
      <c r="L64" s="15">
        <v>49401513</v>
      </c>
      <c r="M64" s="67">
        <f t="shared" si="0"/>
        <v>9.406586884496743</v>
      </c>
      <c r="N64" s="15">
        <v>193957178</v>
      </c>
      <c r="O64" s="23">
        <f t="shared" si="1"/>
        <v>36.93156213107886</v>
      </c>
      <c r="P64"/>
      <c r="Q64"/>
      <c r="R64"/>
      <c r="S64"/>
      <c r="T64"/>
      <c r="U64"/>
      <c r="V64"/>
      <c r="W64"/>
      <c r="X64"/>
      <c r="Y64"/>
      <c r="Z64"/>
      <c r="AA64"/>
      <c r="AB64"/>
      <c r="AC64"/>
      <c r="AD64"/>
    </row>
    <row r="65" spans="1:30" s="17" customFormat="1" ht="57" customHeight="1">
      <c r="A65" s="20" t="s">
        <v>61</v>
      </c>
      <c r="B65" s="15">
        <f t="shared" si="2"/>
        <v>60100000</v>
      </c>
      <c r="C65" s="15">
        <v>9784663</v>
      </c>
      <c r="D65" s="15">
        <v>0</v>
      </c>
      <c r="E65" s="15">
        <v>15025000</v>
      </c>
      <c r="F65" s="15">
        <v>35290337</v>
      </c>
      <c r="G65" s="32" t="s">
        <v>71</v>
      </c>
      <c r="H65" s="16" t="s">
        <v>124</v>
      </c>
      <c r="I65" s="15">
        <v>0</v>
      </c>
      <c r="J65" s="15">
        <v>0</v>
      </c>
      <c r="K65" s="15">
        <v>0</v>
      </c>
      <c r="L65" s="15">
        <v>5055674</v>
      </c>
      <c r="M65" s="67">
        <f t="shared" si="0"/>
        <v>8.41210316139767</v>
      </c>
      <c r="N65" s="15">
        <v>33428918</v>
      </c>
      <c r="O65" s="23">
        <f t="shared" si="1"/>
        <v>55.622159733777046</v>
      </c>
      <c r="P65"/>
      <c r="Q65"/>
      <c r="R65"/>
      <c r="S65"/>
      <c r="T65"/>
      <c r="U65"/>
      <c r="V65"/>
      <c r="W65"/>
      <c r="X65"/>
      <c r="Y65"/>
      <c r="Z65"/>
      <c r="AA65"/>
      <c r="AB65"/>
      <c r="AC65"/>
      <c r="AD65"/>
    </row>
    <row r="66" spans="1:30" s="17" customFormat="1" ht="32.25" customHeight="1">
      <c r="A66" s="21" t="s">
        <v>162</v>
      </c>
      <c r="B66" s="15">
        <v>514000</v>
      </c>
      <c r="C66" s="15">
        <v>514000</v>
      </c>
      <c r="D66" s="15">
        <v>0</v>
      </c>
      <c r="E66" s="15">
        <v>0</v>
      </c>
      <c r="F66" s="15">
        <v>0</v>
      </c>
      <c r="G66" s="32" t="s">
        <v>183</v>
      </c>
      <c r="H66" s="16" t="s">
        <v>125</v>
      </c>
      <c r="I66" s="15">
        <v>0</v>
      </c>
      <c r="J66" s="15">
        <v>0</v>
      </c>
      <c r="K66" s="15">
        <v>0</v>
      </c>
      <c r="L66" s="15">
        <v>330000</v>
      </c>
      <c r="M66" s="67">
        <f t="shared" si="0"/>
        <v>64.2023346303502</v>
      </c>
      <c r="N66" s="15">
        <v>514000</v>
      </c>
      <c r="O66" s="27">
        <f t="shared" si="1"/>
        <v>100</v>
      </c>
      <c r="P66"/>
      <c r="Q66"/>
      <c r="R66"/>
      <c r="S66"/>
      <c r="T66"/>
      <c r="U66"/>
      <c r="V66"/>
      <c r="W66"/>
      <c r="X66"/>
      <c r="Y66"/>
      <c r="Z66"/>
      <c r="AA66"/>
      <c r="AB66"/>
      <c r="AC66"/>
      <c r="AD66"/>
    </row>
    <row r="67" spans="1:30" s="17" customFormat="1" ht="30.75" customHeight="1">
      <c r="A67" s="21" t="s">
        <v>163</v>
      </c>
      <c r="B67" s="15">
        <f t="shared" si="2"/>
        <v>418255</v>
      </c>
      <c r="C67" s="15">
        <v>418255</v>
      </c>
      <c r="D67" s="15">
        <v>0</v>
      </c>
      <c r="E67" s="15">
        <v>0</v>
      </c>
      <c r="F67" s="15">
        <v>0</v>
      </c>
      <c r="G67" s="32" t="s">
        <v>184</v>
      </c>
      <c r="H67" s="97" t="s">
        <v>126</v>
      </c>
      <c r="I67" s="15">
        <v>0</v>
      </c>
      <c r="J67" s="15">
        <v>0</v>
      </c>
      <c r="K67" s="15">
        <v>0</v>
      </c>
      <c r="L67" s="15">
        <v>2575</v>
      </c>
      <c r="M67" s="67">
        <f t="shared" si="0"/>
        <v>0.6156531302674206</v>
      </c>
      <c r="N67" s="15">
        <v>59575</v>
      </c>
      <c r="O67" s="23">
        <f t="shared" si="1"/>
        <v>14.243703004148186</v>
      </c>
      <c r="P67"/>
      <c r="Q67"/>
      <c r="R67"/>
      <c r="S67"/>
      <c r="T67"/>
      <c r="U67"/>
      <c r="V67"/>
      <c r="W67"/>
      <c r="X67"/>
      <c r="Y67"/>
      <c r="Z67"/>
      <c r="AA67"/>
      <c r="AB67"/>
      <c r="AC67"/>
      <c r="AD67"/>
    </row>
    <row r="68" spans="1:30" s="17" customFormat="1" ht="88.5" customHeight="1" thickBot="1">
      <c r="A68" s="92" t="s">
        <v>164</v>
      </c>
      <c r="B68" s="85">
        <f t="shared" si="2"/>
        <v>1513793</v>
      </c>
      <c r="C68" s="85">
        <v>1513793</v>
      </c>
      <c r="D68" s="85">
        <v>0</v>
      </c>
      <c r="E68" s="85">
        <v>0</v>
      </c>
      <c r="F68" s="85">
        <v>0</v>
      </c>
      <c r="G68" s="89" t="s">
        <v>171</v>
      </c>
      <c r="H68" s="83" t="s">
        <v>127</v>
      </c>
      <c r="I68" s="85">
        <v>0</v>
      </c>
      <c r="J68" s="85">
        <v>0</v>
      </c>
      <c r="K68" s="85">
        <v>0</v>
      </c>
      <c r="L68" s="85">
        <v>360000</v>
      </c>
      <c r="M68" s="93">
        <f t="shared" si="0"/>
        <v>23.781322809657595</v>
      </c>
      <c r="N68" s="85">
        <v>650000</v>
      </c>
      <c r="O68" s="91">
        <f t="shared" si="1"/>
        <v>42.93849951743732</v>
      </c>
      <c r="P68"/>
      <c r="Q68"/>
      <c r="R68"/>
      <c r="S68"/>
      <c r="T68"/>
      <c r="U68"/>
      <c r="V68"/>
      <c r="W68"/>
      <c r="X68"/>
      <c r="Y68"/>
      <c r="Z68"/>
      <c r="AA68"/>
      <c r="AB68"/>
      <c r="AC68"/>
      <c r="AD68"/>
    </row>
    <row r="69" spans="1:30" s="17" customFormat="1" ht="88.5" customHeight="1">
      <c r="A69" s="21" t="s">
        <v>172</v>
      </c>
      <c r="B69" s="15">
        <f t="shared" si="2"/>
        <v>682000</v>
      </c>
      <c r="C69" s="15">
        <v>682000</v>
      </c>
      <c r="D69" s="15">
        <v>0</v>
      </c>
      <c r="E69" s="15">
        <v>0</v>
      </c>
      <c r="F69" s="15">
        <v>0</v>
      </c>
      <c r="G69" s="32" t="s">
        <v>141</v>
      </c>
      <c r="H69" s="16" t="s">
        <v>127</v>
      </c>
      <c r="I69" s="15">
        <v>0</v>
      </c>
      <c r="J69" s="15">
        <v>0</v>
      </c>
      <c r="K69" s="15">
        <v>0</v>
      </c>
      <c r="L69" s="15">
        <v>282000</v>
      </c>
      <c r="M69" s="67">
        <f t="shared" si="0"/>
        <v>41.348973607038126</v>
      </c>
      <c r="N69" s="15">
        <v>522000</v>
      </c>
      <c r="O69" s="23">
        <f t="shared" si="1"/>
        <v>76.53958944281524</v>
      </c>
      <c r="P69"/>
      <c r="Q69"/>
      <c r="R69"/>
      <c r="S69"/>
      <c r="T69"/>
      <c r="U69"/>
      <c r="V69"/>
      <c r="W69"/>
      <c r="X69"/>
      <c r="Y69"/>
      <c r="Z69"/>
      <c r="AA69"/>
      <c r="AB69"/>
      <c r="AC69"/>
      <c r="AD69"/>
    </row>
    <row r="70" spans="1:30" s="17" customFormat="1" ht="87.75" customHeight="1">
      <c r="A70" s="20" t="s">
        <v>62</v>
      </c>
      <c r="B70" s="15">
        <f t="shared" si="2"/>
        <v>513314</v>
      </c>
      <c r="C70" s="15">
        <v>513314</v>
      </c>
      <c r="D70" s="15">
        <v>0</v>
      </c>
      <c r="E70" s="28" t="s">
        <v>142</v>
      </c>
      <c r="F70" s="15">
        <v>0</v>
      </c>
      <c r="G70" s="32" t="s">
        <v>143</v>
      </c>
      <c r="H70" s="16" t="s">
        <v>170</v>
      </c>
      <c r="I70" s="15">
        <v>0</v>
      </c>
      <c r="J70" s="15">
        <v>0</v>
      </c>
      <c r="K70" s="15">
        <v>0</v>
      </c>
      <c r="L70" s="15">
        <v>116000</v>
      </c>
      <c r="M70" s="67">
        <f t="shared" si="0"/>
        <v>22.598253700464042</v>
      </c>
      <c r="N70" s="15">
        <v>397300</v>
      </c>
      <c r="O70" s="23">
        <f t="shared" si="1"/>
        <v>77.39901892408935</v>
      </c>
      <c r="P70"/>
      <c r="Q70"/>
      <c r="R70"/>
      <c r="S70"/>
      <c r="T70"/>
      <c r="U70"/>
      <c r="V70"/>
      <c r="W70"/>
      <c r="X70"/>
      <c r="Y70"/>
      <c r="Z70"/>
      <c r="AA70"/>
      <c r="AB70"/>
      <c r="AC70"/>
      <c r="AD70"/>
    </row>
    <row r="71" spans="1:30" s="17" customFormat="1" ht="99" customHeight="1">
      <c r="A71" s="21" t="s">
        <v>203</v>
      </c>
      <c r="B71" s="15">
        <f t="shared" si="2"/>
        <v>84300</v>
      </c>
      <c r="C71" s="15">
        <v>84300</v>
      </c>
      <c r="D71" s="15">
        <v>0</v>
      </c>
      <c r="E71" s="15">
        <v>0</v>
      </c>
      <c r="F71" s="15">
        <v>0</v>
      </c>
      <c r="G71" s="32" t="s">
        <v>104</v>
      </c>
      <c r="H71" s="16" t="s">
        <v>202</v>
      </c>
      <c r="I71" s="15">
        <v>0</v>
      </c>
      <c r="J71" s="15">
        <v>0</v>
      </c>
      <c r="K71" s="15">
        <v>0</v>
      </c>
      <c r="L71" s="15">
        <v>23000</v>
      </c>
      <c r="M71" s="67">
        <f t="shared" si="0"/>
        <v>27.283511269276396</v>
      </c>
      <c r="N71" s="15">
        <v>84300</v>
      </c>
      <c r="O71" s="27">
        <f t="shared" si="1"/>
        <v>100</v>
      </c>
      <c r="P71"/>
      <c r="Q71"/>
      <c r="R71"/>
      <c r="S71"/>
      <c r="T71"/>
      <c r="U71"/>
      <c r="V71"/>
      <c r="W71"/>
      <c r="X71"/>
      <c r="Y71"/>
      <c r="Z71"/>
      <c r="AA71"/>
      <c r="AB71"/>
      <c r="AC71"/>
      <c r="AD71"/>
    </row>
    <row r="72" spans="1:30" s="22" customFormat="1" ht="22.5" customHeight="1">
      <c r="A72" s="14" t="s">
        <v>158</v>
      </c>
      <c r="B72" s="15">
        <v>5665103</v>
      </c>
      <c r="C72" s="15">
        <v>5665103</v>
      </c>
      <c r="D72" s="15">
        <v>0</v>
      </c>
      <c r="E72" s="15">
        <v>0</v>
      </c>
      <c r="F72" s="15">
        <v>0</v>
      </c>
      <c r="G72" s="74"/>
      <c r="H72" s="16"/>
      <c r="I72" s="15">
        <v>0</v>
      </c>
      <c r="J72" s="15">
        <v>0</v>
      </c>
      <c r="K72" s="15">
        <v>0</v>
      </c>
      <c r="L72" s="15">
        <v>5665103</v>
      </c>
      <c r="M72" s="15">
        <f aca="true" t="shared" si="6" ref="M72:M148">IF(B72=0,0,L72/B72*100)</f>
        <v>100</v>
      </c>
      <c r="N72" s="15">
        <v>5665103</v>
      </c>
      <c r="O72" s="27">
        <f aca="true" t="shared" si="7" ref="O72:O148">IF(B72=0,0,N72/B72*100)</f>
        <v>100</v>
      </c>
      <c r="P72"/>
      <c r="Q72"/>
      <c r="R72"/>
      <c r="S72"/>
      <c r="T72"/>
      <c r="U72"/>
      <c r="V72"/>
      <c r="W72"/>
      <c r="X72"/>
      <c r="Y72"/>
      <c r="Z72"/>
      <c r="AA72"/>
      <c r="AB72"/>
      <c r="AC72"/>
      <c r="AD72"/>
    </row>
    <row r="73" spans="1:30" s="22" customFormat="1" ht="19.5" customHeight="1">
      <c r="A73" s="94" t="s">
        <v>173</v>
      </c>
      <c r="B73" s="44">
        <f>SUM(C73:F73)</f>
        <v>6870664</v>
      </c>
      <c r="C73" s="45">
        <f>C74+C76</f>
        <v>4862514</v>
      </c>
      <c r="D73" s="44">
        <f>D74+D76</f>
        <v>0</v>
      </c>
      <c r="E73" s="44">
        <f>E74+E76</f>
        <v>2008150</v>
      </c>
      <c r="F73" s="44">
        <f>F74+F76</f>
        <v>0</v>
      </c>
      <c r="G73" s="75"/>
      <c r="H73" s="16"/>
      <c r="I73" s="44">
        <v>0</v>
      </c>
      <c r="J73" s="44">
        <v>0</v>
      </c>
      <c r="K73" s="44">
        <v>0</v>
      </c>
      <c r="L73" s="44">
        <f>L74+L76</f>
        <v>3090390</v>
      </c>
      <c r="M73" s="68">
        <f t="shared" si="6"/>
        <v>44.979495431591474</v>
      </c>
      <c r="N73" s="44">
        <f>N74+N76</f>
        <v>3098700</v>
      </c>
      <c r="O73" s="60">
        <f t="shared" si="7"/>
        <v>45.10044444030446</v>
      </c>
      <c r="P73"/>
      <c r="Q73"/>
      <c r="R73"/>
      <c r="S73"/>
      <c r="T73"/>
      <c r="U73"/>
      <c r="V73"/>
      <c r="W73"/>
      <c r="X73"/>
      <c r="Y73"/>
      <c r="Z73"/>
      <c r="AA73"/>
      <c r="AB73"/>
      <c r="AC73"/>
      <c r="AD73"/>
    </row>
    <row r="74" spans="1:30" s="22" customFormat="1" ht="19.5" customHeight="1">
      <c r="A74" s="38" t="s">
        <v>37</v>
      </c>
      <c r="B74" s="47">
        <f aca="true" t="shared" si="8" ref="B74:B138">SUM(C74:F74)</f>
        <v>151557</v>
      </c>
      <c r="C74" s="48">
        <f>SUM(C75)</f>
        <v>151557</v>
      </c>
      <c r="D74" s="47">
        <f>SUM(D75)</f>
        <v>0</v>
      </c>
      <c r="E74" s="47">
        <f>SUM(E75)</f>
        <v>0</v>
      </c>
      <c r="F74" s="47">
        <f>SUM(F75)</f>
        <v>0</v>
      </c>
      <c r="G74" s="74"/>
      <c r="H74" s="16"/>
      <c r="I74" s="47">
        <v>0</v>
      </c>
      <c r="J74" s="47">
        <v>0</v>
      </c>
      <c r="K74" s="47">
        <v>0</v>
      </c>
      <c r="L74" s="47">
        <f>SUM(L75)</f>
        <v>151557</v>
      </c>
      <c r="M74" s="47">
        <f t="shared" si="6"/>
        <v>100</v>
      </c>
      <c r="N74" s="47">
        <f>SUM(N75)</f>
        <v>151557</v>
      </c>
      <c r="O74" s="50">
        <f t="shared" si="7"/>
        <v>100</v>
      </c>
      <c r="P74"/>
      <c r="Q74"/>
      <c r="R74"/>
      <c r="S74"/>
      <c r="T74"/>
      <c r="U74"/>
      <c r="V74"/>
      <c r="W74"/>
      <c r="X74"/>
      <c r="Y74"/>
      <c r="Z74"/>
      <c r="AA74"/>
      <c r="AB74"/>
      <c r="AC74"/>
      <c r="AD74"/>
    </row>
    <row r="75" spans="1:30" s="22" customFormat="1" ht="19.5" customHeight="1">
      <c r="A75" s="14" t="s">
        <v>82</v>
      </c>
      <c r="B75" s="15">
        <f t="shared" si="8"/>
        <v>151557</v>
      </c>
      <c r="C75" s="15">
        <v>151557</v>
      </c>
      <c r="D75" s="15">
        <v>0</v>
      </c>
      <c r="E75" s="15">
        <v>0</v>
      </c>
      <c r="F75" s="15">
        <v>0</v>
      </c>
      <c r="G75" s="74"/>
      <c r="H75" s="16" t="s">
        <v>108</v>
      </c>
      <c r="I75" s="41">
        <v>0</v>
      </c>
      <c r="J75" s="41">
        <v>0</v>
      </c>
      <c r="K75" s="41">
        <v>0</v>
      </c>
      <c r="L75" s="15">
        <v>151557</v>
      </c>
      <c r="M75" s="15">
        <f t="shared" si="6"/>
        <v>100</v>
      </c>
      <c r="N75" s="15">
        <f>L75</f>
        <v>151557</v>
      </c>
      <c r="O75" s="27">
        <f t="shared" si="7"/>
        <v>100</v>
      </c>
      <c r="P75"/>
      <c r="Q75"/>
      <c r="R75"/>
      <c r="S75"/>
      <c r="T75"/>
      <c r="U75"/>
      <c r="V75"/>
      <c r="W75"/>
      <c r="X75"/>
      <c r="Y75"/>
      <c r="Z75"/>
      <c r="AA75"/>
      <c r="AB75"/>
      <c r="AC75"/>
      <c r="AD75"/>
    </row>
    <row r="76" spans="1:30" s="22" customFormat="1" ht="19.5" customHeight="1">
      <c r="A76" s="35" t="s">
        <v>38</v>
      </c>
      <c r="B76" s="47">
        <f t="shared" si="8"/>
        <v>6719107</v>
      </c>
      <c r="C76" s="48">
        <f>C77+C80+C83</f>
        <v>4710957</v>
      </c>
      <c r="D76" s="47">
        <f>D77+D80+D83</f>
        <v>0</v>
      </c>
      <c r="E76" s="47">
        <f>E77+E80+E83</f>
        <v>2008150</v>
      </c>
      <c r="F76" s="47">
        <f>F77+F80+F83</f>
        <v>0</v>
      </c>
      <c r="G76" s="74"/>
      <c r="H76" s="16"/>
      <c r="I76" s="47">
        <v>0</v>
      </c>
      <c r="J76" s="47">
        <v>0</v>
      </c>
      <c r="K76" s="47">
        <v>0</v>
      </c>
      <c r="L76" s="47">
        <f>L77+L80+L83</f>
        <v>2938833</v>
      </c>
      <c r="M76" s="69">
        <f t="shared" si="6"/>
        <v>43.73844619530542</v>
      </c>
      <c r="N76" s="47">
        <f>N77+N80+N83</f>
        <v>2947143</v>
      </c>
      <c r="O76" s="52">
        <f t="shared" si="7"/>
        <v>43.8621233446647</v>
      </c>
      <c r="P76"/>
      <c r="Q76"/>
      <c r="R76"/>
      <c r="S76"/>
      <c r="T76"/>
      <c r="U76"/>
      <c r="V76"/>
      <c r="W76"/>
      <c r="X76"/>
      <c r="Y76"/>
      <c r="Z76"/>
      <c r="AA76"/>
      <c r="AB76"/>
      <c r="AC76"/>
      <c r="AD76"/>
    </row>
    <row r="77" spans="1:30" s="22" customFormat="1" ht="19.5" customHeight="1">
      <c r="A77" s="14" t="s">
        <v>165</v>
      </c>
      <c r="B77" s="15">
        <f aca="true" t="shared" si="9" ref="B77:B83">SUM(C77:F77)</f>
        <v>2368300</v>
      </c>
      <c r="C77" s="15">
        <f>C78</f>
        <v>1184150</v>
      </c>
      <c r="D77" s="15">
        <f>D78</f>
        <v>0</v>
      </c>
      <c r="E77" s="15">
        <f>E78</f>
        <v>1184150</v>
      </c>
      <c r="F77" s="15">
        <f>F78</f>
        <v>0</v>
      </c>
      <c r="G77" s="74"/>
      <c r="H77" s="16"/>
      <c r="I77" s="15">
        <v>0</v>
      </c>
      <c r="J77" s="15">
        <v>0</v>
      </c>
      <c r="K77" s="15">
        <v>0</v>
      </c>
      <c r="L77" s="15">
        <f>L78</f>
        <v>50000</v>
      </c>
      <c r="M77" s="67">
        <f aca="true" t="shared" si="10" ref="M77:M84">IF(B77=0,0,L77/B77*100)</f>
        <v>2.111219017860913</v>
      </c>
      <c r="N77" s="15">
        <f>N78</f>
        <v>50000</v>
      </c>
      <c r="O77" s="23">
        <f aca="true" t="shared" si="11" ref="O77:O84">IF(B77=0,0,N77/B77*100)</f>
        <v>2.111219017860913</v>
      </c>
      <c r="P77"/>
      <c r="Q77"/>
      <c r="R77"/>
      <c r="S77"/>
      <c r="T77"/>
      <c r="U77"/>
      <c r="V77"/>
      <c r="W77"/>
      <c r="X77"/>
      <c r="Y77"/>
      <c r="Z77"/>
      <c r="AA77"/>
      <c r="AB77"/>
      <c r="AC77"/>
      <c r="AD77"/>
    </row>
    <row r="78" spans="1:30" s="17" customFormat="1" ht="217.5" customHeight="1" thickBot="1">
      <c r="A78" s="92" t="s">
        <v>174</v>
      </c>
      <c r="B78" s="85">
        <f t="shared" si="9"/>
        <v>2368300</v>
      </c>
      <c r="C78" s="85">
        <v>1184150</v>
      </c>
      <c r="D78" s="85">
        <v>0</v>
      </c>
      <c r="E78" s="85">
        <v>1184150</v>
      </c>
      <c r="F78" s="85">
        <v>0</v>
      </c>
      <c r="G78" s="89" t="s">
        <v>198</v>
      </c>
      <c r="H78" s="83" t="s">
        <v>129</v>
      </c>
      <c r="I78" s="85">
        <v>0</v>
      </c>
      <c r="J78" s="85">
        <v>0</v>
      </c>
      <c r="K78" s="85">
        <v>0</v>
      </c>
      <c r="L78" s="85">
        <v>50000</v>
      </c>
      <c r="M78" s="93">
        <f t="shared" si="10"/>
        <v>2.111219017860913</v>
      </c>
      <c r="N78" s="85">
        <f>L78</f>
        <v>50000</v>
      </c>
      <c r="O78" s="91">
        <f t="shared" si="11"/>
        <v>2.111219017860913</v>
      </c>
      <c r="P78"/>
      <c r="Q78"/>
      <c r="R78"/>
      <c r="S78"/>
      <c r="T78"/>
      <c r="U78"/>
      <c r="V78"/>
      <c r="W78"/>
      <c r="X78"/>
      <c r="Y78"/>
      <c r="Z78"/>
      <c r="AA78"/>
      <c r="AB78"/>
      <c r="AC78"/>
      <c r="AD78"/>
    </row>
    <row r="79" spans="1:30" s="17" customFormat="1" ht="70.5" customHeight="1">
      <c r="A79" s="21"/>
      <c r="B79" s="15"/>
      <c r="C79" s="15"/>
      <c r="D79" s="15"/>
      <c r="E79" s="15"/>
      <c r="F79" s="15"/>
      <c r="G79" s="32" t="s">
        <v>193</v>
      </c>
      <c r="H79" s="16"/>
      <c r="I79" s="15"/>
      <c r="J79" s="15"/>
      <c r="K79" s="15"/>
      <c r="L79" s="15"/>
      <c r="M79" s="67"/>
      <c r="N79" s="15"/>
      <c r="O79" s="23"/>
      <c r="P79"/>
      <c r="Q79"/>
      <c r="R79"/>
      <c r="S79"/>
      <c r="T79"/>
      <c r="U79"/>
      <c r="V79"/>
      <c r="W79"/>
      <c r="X79"/>
      <c r="Y79"/>
      <c r="Z79"/>
      <c r="AA79"/>
      <c r="AB79"/>
      <c r="AC79"/>
      <c r="AD79"/>
    </row>
    <row r="80" spans="1:30" s="22" customFormat="1" ht="22.5" customHeight="1">
      <c r="A80" s="14" t="s">
        <v>166</v>
      </c>
      <c r="B80" s="15">
        <f t="shared" si="9"/>
        <v>1648000</v>
      </c>
      <c r="C80" s="15">
        <f>SUM(C81:C82)</f>
        <v>824000</v>
      </c>
      <c r="D80" s="15">
        <f>SUM(D81:D82)</f>
        <v>0</v>
      </c>
      <c r="E80" s="15">
        <f>SUM(E81:E82)</f>
        <v>824000</v>
      </c>
      <c r="F80" s="15">
        <f>SUM(F81:F82)</f>
        <v>0</v>
      </c>
      <c r="G80" s="78" t="s">
        <v>192</v>
      </c>
      <c r="H80" s="16"/>
      <c r="I80" s="15">
        <v>0</v>
      </c>
      <c r="J80" s="15">
        <v>0</v>
      </c>
      <c r="K80" s="15">
        <v>0</v>
      </c>
      <c r="L80" s="15">
        <f>SUM(L81:L82)</f>
        <v>186026</v>
      </c>
      <c r="M80" s="67">
        <f t="shared" si="10"/>
        <v>11.287985436893203</v>
      </c>
      <c r="N80" s="15">
        <f>SUM(N81:N82)</f>
        <v>194336</v>
      </c>
      <c r="O80" s="23">
        <f t="shared" si="11"/>
        <v>11.792233009708738</v>
      </c>
      <c r="P80"/>
      <c r="Q80"/>
      <c r="R80"/>
      <c r="S80"/>
      <c r="T80"/>
      <c r="U80"/>
      <c r="V80"/>
      <c r="W80"/>
      <c r="X80"/>
      <c r="Y80"/>
      <c r="Z80"/>
      <c r="AA80"/>
      <c r="AB80"/>
      <c r="AC80"/>
      <c r="AD80"/>
    </row>
    <row r="81" spans="1:30" s="17" customFormat="1" ht="63.75" customHeight="1">
      <c r="A81" s="21" t="s">
        <v>175</v>
      </c>
      <c r="B81" s="15">
        <f t="shared" si="9"/>
        <v>848000</v>
      </c>
      <c r="C81" s="15">
        <v>424000</v>
      </c>
      <c r="D81" s="15">
        <v>0</v>
      </c>
      <c r="E81" s="15">
        <v>424000</v>
      </c>
      <c r="F81" s="15">
        <v>0</v>
      </c>
      <c r="G81" s="32" t="s">
        <v>195</v>
      </c>
      <c r="H81" s="16" t="s">
        <v>130</v>
      </c>
      <c r="I81" s="15">
        <v>0</v>
      </c>
      <c r="J81" s="15">
        <v>0</v>
      </c>
      <c r="K81" s="15">
        <v>0</v>
      </c>
      <c r="L81" s="15">
        <v>96026</v>
      </c>
      <c r="M81" s="67">
        <f t="shared" si="10"/>
        <v>11.323820754716982</v>
      </c>
      <c r="N81" s="15">
        <v>98836</v>
      </c>
      <c r="O81" s="23">
        <f t="shared" si="11"/>
        <v>11.655188679245283</v>
      </c>
      <c r="P81"/>
      <c r="Q81"/>
      <c r="R81"/>
      <c r="S81"/>
      <c r="T81"/>
      <c r="U81"/>
      <c r="V81"/>
      <c r="W81"/>
      <c r="X81"/>
      <c r="Y81"/>
      <c r="Z81"/>
      <c r="AA81"/>
      <c r="AB81"/>
      <c r="AC81"/>
      <c r="AD81"/>
    </row>
    <row r="82" spans="1:30" s="17" customFormat="1" ht="63.75" customHeight="1">
      <c r="A82" s="21" t="s">
        <v>176</v>
      </c>
      <c r="B82" s="15">
        <f t="shared" si="9"/>
        <v>800000</v>
      </c>
      <c r="C82" s="15">
        <v>400000</v>
      </c>
      <c r="D82" s="15">
        <v>0</v>
      </c>
      <c r="E82" s="15">
        <v>400000</v>
      </c>
      <c r="F82" s="15">
        <v>0</v>
      </c>
      <c r="G82" s="32" t="s">
        <v>137</v>
      </c>
      <c r="H82" s="16" t="s">
        <v>130</v>
      </c>
      <c r="I82" s="15">
        <v>0</v>
      </c>
      <c r="J82" s="15">
        <v>0</v>
      </c>
      <c r="K82" s="15">
        <v>0</v>
      </c>
      <c r="L82" s="15">
        <v>90000</v>
      </c>
      <c r="M82" s="67">
        <f t="shared" si="10"/>
        <v>11.25</v>
      </c>
      <c r="N82" s="15">
        <v>95500</v>
      </c>
      <c r="O82" s="23">
        <f t="shared" si="11"/>
        <v>11.9375</v>
      </c>
      <c r="P82"/>
      <c r="Q82"/>
      <c r="R82"/>
      <c r="S82"/>
      <c r="T82"/>
      <c r="U82"/>
      <c r="V82"/>
      <c r="W82"/>
      <c r="X82"/>
      <c r="Y82"/>
      <c r="Z82"/>
      <c r="AA82"/>
      <c r="AB82"/>
      <c r="AC82"/>
      <c r="AD82"/>
    </row>
    <row r="83" spans="1:30" s="22" customFormat="1" ht="27.75" customHeight="1">
      <c r="A83" s="14" t="s">
        <v>167</v>
      </c>
      <c r="B83" s="15">
        <f t="shared" si="9"/>
        <v>2702807</v>
      </c>
      <c r="C83" s="15">
        <v>2702807</v>
      </c>
      <c r="D83" s="15">
        <v>0</v>
      </c>
      <c r="E83" s="15">
        <v>0</v>
      </c>
      <c r="F83" s="15">
        <v>0</v>
      </c>
      <c r="G83" s="78"/>
      <c r="H83" s="16" t="s">
        <v>108</v>
      </c>
      <c r="I83" s="15">
        <v>0</v>
      </c>
      <c r="J83" s="15">
        <v>0</v>
      </c>
      <c r="K83" s="15">
        <v>0</v>
      </c>
      <c r="L83" s="15">
        <v>2702807</v>
      </c>
      <c r="M83" s="15">
        <f t="shared" si="10"/>
        <v>100</v>
      </c>
      <c r="N83" s="15">
        <f>L83</f>
        <v>2702807</v>
      </c>
      <c r="O83" s="27">
        <f t="shared" si="11"/>
        <v>100</v>
      </c>
      <c r="P83"/>
      <c r="Q83"/>
      <c r="R83"/>
      <c r="S83"/>
      <c r="T83"/>
      <c r="U83"/>
      <c r="V83"/>
      <c r="W83"/>
      <c r="X83"/>
      <c r="Y83"/>
      <c r="Z83"/>
      <c r="AA83"/>
      <c r="AB83"/>
      <c r="AC83"/>
      <c r="AD83"/>
    </row>
    <row r="84" spans="1:30" s="22" customFormat="1" ht="31.5" customHeight="1">
      <c r="A84" s="33" t="s">
        <v>92</v>
      </c>
      <c r="B84" s="44">
        <f t="shared" si="8"/>
        <v>40881375</v>
      </c>
      <c r="C84" s="45">
        <f>C87+C85</f>
        <v>4160000</v>
      </c>
      <c r="D84" s="44">
        <f>D87+D85</f>
        <v>0</v>
      </c>
      <c r="E84" s="44">
        <f>E87+E85</f>
        <v>15028375</v>
      </c>
      <c r="F84" s="44">
        <f>F87+F85</f>
        <v>21693000</v>
      </c>
      <c r="G84" s="75"/>
      <c r="H84" s="82"/>
      <c r="I84" s="44">
        <v>0</v>
      </c>
      <c r="J84" s="44">
        <v>0</v>
      </c>
      <c r="K84" s="44">
        <v>0</v>
      </c>
      <c r="L84" s="44">
        <f>L87+L85</f>
        <v>7021267</v>
      </c>
      <c r="M84" s="68">
        <f t="shared" si="10"/>
        <v>17.174732992713672</v>
      </c>
      <c r="N84" s="44">
        <f>N87+N85</f>
        <v>35556535</v>
      </c>
      <c r="O84" s="60">
        <f t="shared" si="11"/>
        <v>86.97489993915322</v>
      </c>
      <c r="P84"/>
      <c r="Q84"/>
      <c r="R84"/>
      <c r="S84"/>
      <c r="T84"/>
      <c r="U84"/>
      <c r="V84"/>
      <c r="W84"/>
      <c r="X84"/>
      <c r="Y84"/>
      <c r="Z84"/>
      <c r="AA84"/>
      <c r="AB84"/>
      <c r="AC84"/>
      <c r="AD84"/>
    </row>
    <row r="85" spans="1:30" s="22" customFormat="1" ht="31.5" customHeight="1">
      <c r="A85" s="38" t="s">
        <v>41</v>
      </c>
      <c r="B85" s="47">
        <f t="shared" si="8"/>
        <v>8375</v>
      </c>
      <c r="C85" s="48">
        <f>C86</f>
        <v>0</v>
      </c>
      <c r="D85" s="47">
        <f>D86</f>
        <v>0</v>
      </c>
      <c r="E85" s="47">
        <f>E86</f>
        <v>8375</v>
      </c>
      <c r="F85" s="47">
        <f>F86</f>
        <v>0</v>
      </c>
      <c r="G85" s="74"/>
      <c r="H85" s="16"/>
      <c r="I85" s="47">
        <v>0</v>
      </c>
      <c r="J85" s="47">
        <v>0</v>
      </c>
      <c r="K85" s="47">
        <v>0</v>
      </c>
      <c r="L85" s="47">
        <f>L86</f>
        <v>8375</v>
      </c>
      <c r="M85" s="47">
        <f t="shared" si="6"/>
        <v>100</v>
      </c>
      <c r="N85" s="47">
        <f>N86</f>
        <v>8375</v>
      </c>
      <c r="O85" s="50">
        <f t="shared" si="7"/>
        <v>100</v>
      </c>
      <c r="P85"/>
      <c r="Q85"/>
      <c r="R85"/>
      <c r="S85"/>
      <c r="T85"/>
      <c r="U85"/>
      <c r="V85"/>
      <c r="W85"/>
      <c r="X85"/>
      <c r="Y85"/>
      <c r="Z85"/>
      <c r="AA85"/>
      <c r="AB85"/>
      <c r="AC85"/>
      <c r="AD85"/>
    </row>
    <row r="86" spans="1:30" s="22" customFormat="1" ht="27.75" customHeight="1">
      <c r="A86" s="14" t="s">
        <v>39</v>
      </c>
      <c r="B86" s="15">
        <f t="shared" si="8"/>
        <v>8375</v>
      </c>
      <c r="C86" s="15">
        <v>0</v>
      </c>
      <c r="D86" s="15">
        <v>0</v>
      </c>
      <c r="E86" s="15">
        <v>8375</v>
      </c>
      <c r="F86" s="15">
        <v>0</v>
      </c>
      <c r="G86" s="78"/>
      <c r="H86" s="16" t="s">
        <v>108</v>
      </c>
      <c r="I86" s="15">
        <v>0</v>
      </c>
      <c r="J86" s="15">
        <v>0</v>
      </c>
      <c r="K86" s="15">
        <v>0</v>
      </c>
      <c r="L86" s="15">
        <v>8375</v>
      </c>
      <c r="M86" s="15">
        <f t="shared" si="6"/>
        <v>100</v>
      </c>
      <c r="N86" s="15">
        <f>L86</f>
        <v>8375</v>
      </c>
      <c r="O86" s="27">
        <f t="shared" si="7"/>
        <v>100</v>
      </c>
      <c r="P86"/>
      <c r="Q86"/>
      <c r="R86"/>
      <c r="S86"/>
      <c r="T86"/>
      <c r="U86"/>
      <c r="V86"/>
      <c r="W86"/>
      <c r="X86"/>
      <c r="Y86"/>
      <c r="Z86"/>
      <c r="AA86"/>
      <c r="AB86"/>
      <c r="AC86"/>
      <c r="AD86"/>
    </row>
    <row r="87" spans="1:30" s="22" customFormat="1" ht="30" customHeight="1">
      <c r="A87" s="38" t="s">
        <v>40</v>
      </c>
      <c r="B87" s="47">
        <f>SUM(C87:F87)</f>
        <v>40873000</v>
      </c>
      <c r="C87" s="48">
        <f aca="true" t="shared" si="12" ref="C87:F88">C88</f>
        <v>4160000</v>
      </c>
      <c r="D87" s="47">
        <f t="shared" si="12"/>
        <v>0</v>
      </c>
      <c r="E87" s="47">
        <f t="shared" si="12"/>
        <v>15020000</v>
      </c>
      <c r="F87" s="47">
        <f t="shared" si="12"/>
        <v>21693000</v>
      </c>
      <c r="G87" s="74"/>
      <c r="H87" s="16"/>
      <c r="I87" s="47">
        <v>0</v>
      </c>
      <c r="J87" s="47">
        <v>0</v>
      </c>
      <c r="K87" s="47">
        <v>0</v>
      </c>
      <c r="L87" s="47">
        <f>L88</f>
        <v>7012892</v>
      </c>
      <c r="M87" s="69">
        <f>IF(B87=0,0,L87/B87*100)</f>
        <v>17.157761847674504</v>
      </c>
      <c r="N87" s="47">
        <f>N88</f>
        <v>35548160</v>
      </c>
      <c r="O87" s="52">
        <f>IF(B87=0,0,N87/B87*100)</f>
        <v>86.97223105717711</v>
      </c>
      <c r="P87"/>
      <c r="Q87"/>
      <c r="R87"/>
      <c r="S87"/>
      <c r="T87"/>
      <c r="U87"/>
      <c r="V87"/>
      <c r="W87"/>
      <c r="X87"/>
      <c r="Y87"/>
      <c r="Z87"/>
      <c r="AA87"/>
      <c r="AB87"/>
      <c r="AC87"/>
      <c r="AD87"/>
    </row>
    <row r="88" spans="1:30" s="22" customFormat="1" ht="30" customHeight="1">
      <c r="A88" s="14" t="s">
        <v>168</v>
      </c>
      <c r="B88" s="15">
        <f>SUM(C88:F88)</f>
        <v>40873000</v>
      </c>
      <c r="C88" s="15">
        <f t="shared" si="12"/>
        <v>4160000</v>
      </c>
      <c r="D88" s="15">
        <f t="shared" si="12"/>
        <v>0</v>
      </c>
      <c r="E88" s="15">
        <f t="shared" si="12"/>
        <v>15020000</v>
      </c>
      <c r="F88" s="15">
        <f t="shared" si="12"/>
        <v>21693000</v>
      </c>
      <c r="G88" s="78"/>
      <c r="H88" s="16"/>
      <c r="I88" s="15">
        <v>0</v>
      </c>
      <c r="J88" s="15">
        <v>0</v>
      </c>
      <c r="K88" s="15">
        <v>0</v>
      </c>
      <c r="L88" s="15">
        <f>L89</f>
        <v>7012892</v>
      </c>
      <c r="M88" s="67">
        <f>IF(B88=0,0,L88/B88*100)</f>
        <v>17.157761847674504</v>
      </c>
      <c r="N88" s="15">
        <f>N89</f>
        <v>35548160</v>
      </c>
      <c r="O88" s="23">
        <f>IF(B88=0,0,N88/B88*100)</f>
        <v>86.97223105717711</v>
      </c>
      <c r="P88"/>
      <c r="Q88"/>
      <c r="R88"/>
      <c r="S88"/>
      <c r="T88"/>
      <c r="U88"/>
      <c r="V88"/>
      <c r="W88"/>
      <c r="X88"/>
      <c r="Y88"/>
      <c r="Z88"/>
      <c r="AA88"/>
      <c r="AB88"/>
      <c r="AC88"/>
      <c r="AD88"/>
    </row>
    <row r="89" spans="1:30" s="17" customFormat="1" ht="134.25" customHeight="1">
      <c r="A89" s="20" t="s">
        <v>63</v>
      </c>
      <c r="B89" s="15">
        <f>SUM(C89:F89)</f>
        <v>40873000</v>
      </c>
      <c r="C89" s="15">
        <v>4160000</v>
      </c>
      <c r="D89" s="15">
        <v>0</v>
      </c>
      <c r="E89" s="15">
        <v>15020000</v>
      </c>
      <c r="F89" s="15">
        <v>21693000</v>
      </c>
      <c r="G89" s="32" t="s">
        <v>102</v>
      </c>
      <c r="H89" s="16" t="s">
        <v>126</v>
      </c>
      <c r="I89" s="18">
        <v>7.1</v>
      </c>
      <c r="J89" s="18">
        <v>9.63</v>
      </c>
      <c r="K89" s="18">
        <v>30</v>
      </c>
      <c r="L89" s="15">
        <v>7012892</v>
      </c>
      <c r="M89" s="67">
        <f>IF(B89=0,0,L89/B89*100)</f>
        <v>17.157761847674504</v>
      </c>
      <c r="N89" s="15">
        <v>35548160</v>
      </c>
      <c r="O89" s="23">
        <f>IF(B89=0,0,N89/B89*100)</f>
        <v>86.97223105717711</v>
      </c>
      <c r="P89"/>
      <c r="Q89"/>
      <c r="R89"/>
      <c r="S89"/>
      <c r="T89"/>
      <c r="U89"/>
      <c r="V89"/>
      <c r="W89"/>
      <c r="X89"/>
      <c r="Y89"/>
      <c r="Z89"/>
      <c r="AA89"/>
      <c r="AB89"/>
      <c r="AC89"/>
      <c r="AD89"/>
    </row>
    <row r="90" spans="1:30" s="22" customFormat="1" ht="19.5" customHeight="1">
      <c r="A90" s="33" t="s">
        <v>100</v>
      </c>
      <c r="B90" s="44">
        <f>SUM(C90:F90)</f>
        <v>2630</v>
      </c>
      <c r="C90" s="45">
        <f aca="true" t="shared" si="13" ref="C90:F91">C91</f>
        <v>2630</v>
      </c>
      <c r="D90" s="44">
        <f t="shared" si="13"/>
        <v>0</v>
      </c>
      <c r="E90" s="44">
        <f t="shared" si="13"/>
        <v>0</v>
      </c>
      <c r="F90" s="44">
        <f t="shared" si="13"/>
        <v>0</v>
      </c>
      <c r="G90" s="75"/>
      <c r="H90" s="82"/>
      <c r="I90" s="44">
        <v>0</v>
      </c>
      <c r="J90" s="44">
        <v>0</v>
      </c>
      <c r="K90" s="44">
        <v>0</v>
      </c>
      <c r="L90" s="44">
        <f>L91</f>
        <v>2630</v>
      </c>
      <c r="M90" s="44">
        <f t="shared" si="6"/>
        <v>100</v>
      </c>
      <c r="N90" s="44">
        <f>N91</f>
        <v>2630</v>
      </c>
      <c r="O90" s="57">
        <f t="shared" si="7"/>
        <v>100</v>
      </c>
      <c r="P90"/>
      <c r="Q90"/>
      <c r="R90"/>
      <c r="S90"/>
      <c r="T90"/>
      <c r="U90"/>
      <c r="V90"/>
      <c r="W90"/>
      <c r="X90"/>
      <c r="Y90"/>
      <c r="Z90"/>
      <c r="AA90"/>
      <c r="AB90"/>
      <c r="AC90"/>
      <c r="AD90"/>
    </row>
    <row r="91" spans="1:30" s="22" customFormat="1" ht="19.5" customHeight="1">
      <c r="A91" s="38" t="s">
        <v>42</v>
      </c>
      <c r="B91" s="47">
        <f t="shared" si="8"/>
        <v>2630</v>
      </c>
      <c r="C91" s="48">
        <f t="shared" si="13"/>
        <v>2630</v>
      </c>
      <c r="D91" s="47">
        <f t="shared" si="13"/>
        <v>0</v>
      </c>
      <c r="E91" s="47">
        <f t="shared" si="13"/>
        <v>0</v>
      </c>
      <c r="F91" s="47">
        <f t="shared" si="13"/>
        <v>0</v>
      </c>
      <c r="G91" s="74"/>
      <c r="H91" s="16"/>
      <c r="I91" s="47">
        <v>0</v>
      </c>
      <c r="J91" s="47">
        <v>0</v>
      </c>
      <c r="K91" s="47">
        <v>0</v>
      </c>
      <c r="L91" s="47">
        <f>L92</f>
        <v>2630</v>
      </c>
      <c r="M91" s="47">
        <f t="shared" si="6"/>
        <v>100</v>
      </c>
      <c r="N91" s="47">
        <f>N92</f>
        <v>2630</v>
      </c>
      <c r="O91" s="50">
        <f t="shared" si="7"/>
        <v>100</v>
      </c>
      <c r="P91"/>
      <c r="Q91"/>
      <c r="R91"/>
      <c r="S91"/>
      <c r="T91"/>
      <c r="U91"/>
      <c r="V91"/>
      <c r="W91"/>
      <c r="X91"/>
      <c r="Y91"/>
      <c r="Z91"/>
      <c r="AA91"/>
      <c r="AB91"/>
      <c r="AC91"/>
      <c r="AD91"/>
    </row>
    <row r="92" spans="1:30" s="22" customFormat="1" ht="27.75" customHeight="1" thickBot="1">
      <c r="A92" s="95" t="s">
        <v>39</v>
      </c>
      <c r="B92" s="85">
        <f t="shared" si="8"/>
        <v>2630</v>
      </c>
      <c r="C92" s="85">
        <v>2630</v>
      </c>
      <c r="D92" s="85">
        <v>0</v>
      </c>
      <c r="E92" s="85">
        <v>0</v>
      </c>
      <c r="F92" s="85">
        <v>0</v>
      </c>
      <c r="G92" s="86"/>
      <c r="H92" s="83" t="s">
        <v>108</v>
      </c>
      <c r="I92" s="85">
        <v>0</v>
      </c>
      <c r="J92" s="85">
        <v>0</v>
      </c>
      <c r="K92" s="85">
        <v>0</v>
      </c>
      <c r="L92" s="85">
        <v>2630</v>
      </c>
      <c r="M92" s="85">
        <f t="shared" si="6"/>
        <v>100</v>
      </c>
      <c r="N92" s="85">
        <v>2630</v>
      </c>
      <c r="O92" s="87">
        <f t="shared" si="7"/>
        <v>100</v>
      </c>
      <c r="P92"/>
      <c r="Q92"/>
      <c r="R92"/>
      <c r="S92"/>
      <c r="T92"/>
      <c r="U92"/>
      <c r="V92"/>
      <c r="W92"/>
      <c r="X92"/>
      <c r="Y92"/>
      <c r="Z92"/>
      <c r="AA92"/>
      <c r="AB92"/>
      <c r="AC92"/>
      <c r="AD92"/>
    </row>
    <row r="93" spans="1:30" s="22" customFormat="1" ht="27.75" customHeight="1">
      <c r="A93" s="33" t="s">
        <v>93</v>
      </c>
      <c r="B93" s="44">
        <f t="shared" si="8"/>
        <v>239154</v>
      </c>
      <c r="C93" s="45">
        <f aca="true" t="shared" si="14" ref="C93:F94">C94</f>
        <v>239154</v>
      </c>
      <c r="D93" s="44">
        <f t="shared" si="14"/>
        <v>0</v>
      </c>
      <c r="E93" s="44">
        <f t="shared" si="14"/>
        <v>0</v>
      </c>
      <c r="F93" s="44">
        <f t="shared" si="14"/>
        <v>0</v>
      </c>
      <c r="G93" s="75"/>
      <c r="H93" s="82"/>
      <c r="I93" s="44">
        <v>0</v>
      </c>
      <c r="J93" s="44">
        <v>0</v>
      </c>
      <c r="K93" s="44">
        <v>0</v>
      </c>
      <c r="L93" s="44">
        <f>L94</f>
        <v>239154</v>
      </c>
      <c r="M93" s="44">
        <f>IF(B93=0,0,L93/B93*100)</f>
        <v>100</v>
      </c>
      <c r="N93" s="44">
        <f>N94</f>
        <v>239154</v>
      </c>
      <c r="O93" s="57">
        <f>IF(B93=0,0,N93/B93*100)</f>
        <v>100</v>
      </c>
      <c r="P93"/>
      <c r="Q93"/>
      <c r="R93"/>
      <c r="S93"/>
      <c r="T93"/>
      <c r="U93"/>
      <c r="V93"/>
      <c r="W93"/>
      <c r="X93"/>
      <c r="Y93"/>
      <c r="Z93"/>
      <c r="AA93"/>
      <c r="AB93"/>
      <c r="AC93"/>
      <c r="AD93"/>
    </row>
    <row r="94" spans="1:30" s="22" customFormat="1" ht="27.75" customHeight="1">
      <c r="A94" s="38" t="s">
        <v>43</v>
      </c>
      <c r="B94" s="47">
        <f t="shared" si="8"/>
        <v>239154</v>
      </c>
      <c r="C94" s="48">
        <f t="shared" si="14"/>
        <v>239154</v>
      </c>
      <c r="D94" s="47">
        <f t="shared" si="14"/>
        <v>0</v>
      </c>
      <c r="E94" s="47">
        <f t="shared" si="14"/>
        <v>0</v>
      </c>
      <c r="F94" s="47">
        <f t="shared" si="14"/>
        <v>0</v>
      </c>
      <c r="G94" s="74"/>
      <c r="H94" s="16"/>
      <c r="I94" s="47">
        <v>0</v>
      </c>
      <c r="J94" s="47">
        <v>0</v>
      </c>
      <c r="K94" s="47">
        <v>0</v>
      </c>
      <c r="L94" s="47">
        <f>L95</f>
        <v>239154</v>
      </c>
      <c r="M94" s="47">
        <f t="shared" si="6"/>
        <v>100</v>
      </c>
      <c r="N94" s="47">
        <f>N95</f>
        <v>239154</v>
      </c>
      <c r="O94" s="50">
        <f t="shared" si="7"/>
        <v>100</v>
      </c>
      <c r="P94"/>
      <c r="Q94"/>
      <c r="R94"/>
      <c r="S94"/>
      <c r="T94"/>
      <c r="U94"/>
      <c r="V94"/>
      <c r="W94"/>
      <c r="X94"/>
      <c r="Y94"/>
      <c r="Z94"/>
      <c r="AA94"/>
      <c r="AB94"/>
      <c r="AC94"/>
      <c r="AD94"/>
    </row>
    <row r="95" spans="1:30" s="22" customFormat="1" ht="27.75" customHeight="1">
      <c r="A95" s="14" t="s">
        <v>39</v>
      </c>
      <c r="B95" s="15">
        <f t="shared" si="8"/>
        <v>239154</v>
      </c>
      <c r="C95" s="15">
        <v>239154</v>
      </c>
      <c r="D95" s="15">
        <v>0</v>
      </c>
      <c r="E95" s="15">
        <v>0</v>
      </c>
      <c r="F95" s="15">
        <v>0</v>
      </c>
      <c r="G95" s="74"/>
      <c r="H95" s="16" t="s">
        <v>108</v>
      </c>
      <c r="I95" s="15">
        <v>0</v>
      </c>
      <c r="J95" s="15">
        <v>0</v>
      </c>
      <c r="K95" s="15">
        <v>0</v>
      </c>
      <c r="L95" s="15">
        <v>239154</v>
      </c>
      <c r="M95" s="15">
        <f t="shared" si="6"/>
        <v>100</v>
      </c>
      <c r="N95" s="15">
        <f>L95</f>
        <v>239154</v>
      </c>
      <c r="O95" s="27">
        <f t="shared" si="7"/>
        <v>100</v>
      </c>
      <c r="P95"/>
      <c r="Q95"/>
      <c r="R95"/>
      <c r="S95"/>
      <c r="T95"/>
      <c r="U95"/>
      <c r="V95"/>
      <c r="W95"/>
      <c r="X95"/>
      <c r="Y95"/>
      <c r="Z95"/>
      <c r="AA95"/>
      <c r="AB95"/>
      <c r="AC95"/>
      <c r="AD95"/>
    </row>
    <row r="96" spans="1:30" s="22" customFormat="1" ht="27.75" customHeight="1">
      <c r="A96" s="33" t="s">
        <v>94</v>
      </c>
      <c r="B96" s="44">
        <f>SUM(C96:F96)</f>
        <v>880</v>
      </c>
      <c r="C96" s="45">
        <f aca="true" t="shared" si="15" ref="C96:F97">C97</f>
        <v>880</v>
      </c>
      <c r="D96" s="44">
        <f t="shared" si="15"/>
        <v>0</v>
      </c>
      <c r="E96" s="44">
        <f t="shared" si="15"/>
        <v>0</v>
      </c>
      <c r="F96" s="44">
        <f t="shared" si="15"/>
        <v>0</v>
      </c>
      <c r="G96" s="75"/>
      <c r="H96" s="82"/>
      <c r="I96" s="44">
        <v>0</v>
      </c>
      <c r="J96" s="44">
        <v>0</v>
      </c>
      <c r="K96" s="44">
        <v>0</v>
      </c>
      <c r="L96" s="44">
        <f>L97</f>
        <v>880</v>
      </c>
      <c r="M96" s="44">
        <f t="shared" si="6"/>
        <v>100</v>
      </c>
      <c r="N96" s="44">
        <f>N97</f>
        <v>880</v>
      </c>
      <c r="O96" s="57">
        <f t="shared" si="7"/>
        <v>100</v>
      </c>
      <c r="P96"/>
      <c r="Q96"/>
      <c r="R96"/>
      <c r="S96"/>
      <c r="T96"/>
      <c r="U96"/>
      <c r="V96"/>
      <c r="W96"/>
      <c r="X96"/>
      <c r="Y96"/>
      <c r="Z96"/>
      <c r="AA96"/>
      <c r="AB96"/>
      <c r="AC96"/>
      <c r="AD96"/>
    </row>
    <row r="97" spans="1:30" s="22" customFormat="1" ht="27.75" customHeight="1">
      <c r="A97" s="38" t="s">
        <v>64</v>
      </c>
      <c r="B97" s="47">
        <f>SUM(C97:F97)</f>
        <v>880</v>
      </c>
      <c r="C97" s="48">
        <f t="shared" si="15"/>
        <v>880</v>
      </c>
      <c r="D97" s="47">
        <f t="shared" si="15"/>
        <v>0</v>
      </c>
      <c r="E97" s="47">
        <f t="shared" si="15"/>
        <v>0</v>
      </c>
      <c r="F97" s="47">
        <f t="shared" si="15"/>
        <v>0</v>
      </c>
      <c r="G97" s="74"/>
      <c r="H97" s="16"/>
      <c r="I97" s="47">
        <v>0</v>
      </c>
      <c r="J97" s="47">
        <v>0</v>
      </c>
      <c r="K97" s="47">
        <v>0</v>
      </c>
      <c r="L97" s="47">
        <f>L98</f>
        <v>880</v>
      </c>
      <c r="M97" s="47">
        <f>IF(B97=0,0,L97/B97*100)</f>
        <v>100</v>
      </c>
      <c r="N97" s="47">
        <f>N98</f>
        <v>880</v>
      </c>
      <c r="O97" s="50">
        <f>IF(B97=0,0,N97/B97*100)</f>
        <v>100</v>
      </c>
      <c r="P97"/>
      <c r="Q97"/>
      <c r="R97"/>
      <c r="S97"/>
      <c r="T97"/>
      <c r="U97"/>
      <c r="V97"/>
      <c r="W97"/>
      <c r="X97"/>
      <c r="Y97"/>
      <c r="Z97"/>
      <c r="AA97"/>
      <c r="AB97"/>
      <c r="AC97"/>
      <c r="AD97"/>
    </row>
    <row r="98" spans="1:30" s="22" customFormat="1" ht="27.75" customHeight="1">
      <c r="A98" s="14" t="s">
        <v>39</v>
      </c>
      <c r="B98" s="15">
        <f>SUM(C98:F98)</f>
        <v>880</v>
      </c>
      <c r="C98" s="15">
        <v>880</v>
      </c>
      <c r="D98" s="15">
        <v>0</v>
      </c>
      <c r="E98" s="15">
        <v>0</v>
      </c>
      <c r="F98" s="15">
        <v>0</v>
      </c>
      <c r="G98" s="74"/>
      <c r="H98" s="16" t="s">
        <v>108</v>
      </c>
      <c r="I98" s="15">
        <v>0</v>
      </c>
      <c r="J98" s="15">
        <v>0</v>
      </c>
      <c r="K98" s="15">
        <v>0</v>
      </c>
      <c r="L98" s="15">
        <v>880</v>
      </c>
      <c r="M98" s="15">
        <f>IF(B98=0,0,L98/B98*100)</f>
        <v>100</v>
      </c>
      <c r="N98" s="15">
        <v>880</v>
      </c>
      <c r="O98" s="27">
        <f>IF(B98=0,0,N98/B98*100)</f>
        <v>100</v>
      </c>
      <c r="P98"/>
      <c r="Q98"/>
      <c r="R98"/>
      <c r="S98"/>
      <c r="T98"/>
      <c r="U98"/>
      <c r="V98"/>
      <c r="W98"/>
      <c r="X98"/>
      <c r="Y98"/>
      <c r="Z98"/>
      <c r="AA98"/>
      <c r="AB98"/>
      <c r="AC98"/>
      <c r="AD98"/>
    </row>
    <row r="99" spans="1:30" s="22" customFormat="1" ht="27.75" customHeight="1">
      <c r="A99" s="33" t="s">
        <v>95</v>
      </c>
      <c r="B99" s="44">
        <f t="shared" si="8"/>
        <v>19859</v>
      </c>
      <c r="C99" s="45">
        <f>C100+C102</f>
        <v>19859</v>
      </c>
      <c r="D99" s="44">
        <f>D100+D102</f>
        <v>0</v>
      </c>
      <c r="E99" s="44">
        <f>E100+E102</f>
        <v>0</v>
      </c>
      <c r="F99" s="44">
        <f>F100+F102</f>
        <v>0</v>
      </c>
      <c r="G99" s="79"/>
      <c r="H99" s="16"/>
      <c r="I99" s="44">
        <v>0</v>
      </c>
      <c r="J99" s="44">
        <v>0</v>
      </c>
      <c r="K99" s="44">
        <v>0</v>
      </c>
      <c r="L99" s="44">
        <f>L100+L102</f>
        <v>19859</v>
      </c>
      <c r="M99" s="44">
        <f t="shared" si="6"/>
        <v>100</v>
      </c>
      <c r="N99" s="44">
        <f>N100+N102</f>
        <v>19859</v>
      </c>
      <c r="O99" s="57">
        <f t="shared" si="7"/>
        <v>100</v>
      </c>
      <c r="P99"/>
      <c r="Q99"/>
      <c r="R99"/>
      <c r="S99"/>
      <c r="T99"/>
      <c r="U99"/>
      <c r="V99"/>
      <c r="W99"/>
      <c r="X99"/>
      <c r="Y99"/>
      <c r="Z99"/>
      <c r="AA99"/>
      <c r="AB99"/>
      <c r="AC99"/>
      <c r="AD99"/>
    </row>
    <row r="100" spans="1:30" s="22" customFormat="1" ht="27.75" customHeight="1">
      <c r="A100" s="38" t="s">
        <v>55</v>
      </c>
      <c r="B100" s="47">
        <f t="shared" si="8"/>
        <v>16596</v>
      </c>
      <c r="C100" s="48">
        <f>C101</f>
        <v>16596</v>
      </c>
      <c r="D100" s="47">
        <f>D101</f>
        <v>0</v>
      </c>
      <c r="E100" s="47">
        <f>E101</f>
        <v>0</v>
      </c>
      <c r="F100" s="47">
        <f>F101</f>
        <v>0</v>
      </c>
      <c r="G100" s="74"/>
      <c r="H100" s="16"/>
      <c r="I100" s="47">
        <v>0</v>
      </c>
      <c r="J100" s="47">
        <v>0</v>
      </c>
      <c r="K100" s="47">
        <v>0</v>
      </c>
      <c r="L100" s="47">
        <f>L101</f>
        <v>16596</v>
      </c>
      <c r="M100" s="47">
        <f t="shared" si="6"/>
        <v>100</v>
      </c>
      <c r="N100" s="47">
        <f>N101</f>
        <v>16596</v>
      </c>
      <c r="O100" s="50">
        <f t="shared" si="7"/>
        <v>100</v>
      </c>
      <c r="P100"/>
      <c r="Q100"/>
      <c r="R100"/>
      <c r="S100"/>
      <c r="T100"/>
      <c r="U100"/>
      <c r="V100"/>
      <c r="W100"/>
      <c r="X100"/>
      <c r="Y100"/>
      <c r="Z100"/>
      <c r="AA100"/>
      <c r="AB100"/>
      <c r="AC100"/>
      <c r="AD100"/>
    </row>
    <row r="101" spans="1:30" s="22" customFormat="1" ht="27.75" customHeight="1">
      <c r="A101" s="14" t="s">
        <v>56</v>
      </c>
      <c r="B101" s="15">
        <f t="shared" si="8"/>
        <v>16596</v>
      </c>
      <c r="C101" s="15">
        <v>16596</v>
      </c>
      <c r="D101" s="15">
        <v>0</v>
      </c>
      <c r="E101" s="15">
        <v>0</v>
      </c>
      <c r="F101" s="15">
        <v>0</v>
      </c>
      <c r="G101" s="74"/>
      <c r="H101" s="16" t="s">
        <v>108</v>
      </c>
      <c r="I101" s="15">
        <v>0</v>
      </c>
      <c r="J101" s="15">
        <v>0</v>
      </c>
      <c r="K101" s="15">
        <v>0</v>
      </c>
      <c r="L101" s="15">
        <v>16596</v>
      </c>
      <c r="M101" s="15">
        <f t="shared" si="6"/>
        <v>100</v>
      </c>
      <c r="N101" s="15">
        <f>L101</f>
        <v>16596</v>
      </c>
      <c r="O101" s="27">
        <f t="shared" si="7"/>
        <v>100</v>
      </c>
      <c r="P101"/>
      <c r="Q101"/>
      <c r="R101"/>
      <c r="S101"/>
      <c r="T101"/>
      <c r="U101"/>
      <c r="V101"/>
      <c r="W101"/>
      <c r="X101"/>
      <c r="Y101"/>
      <c r="Z101"/>
      <c r="AA101"/>
      <c r="AB101"/>
      <c r="AC101"/>
      <c r="AD101"/>
    </row>
    <row r="102" spans="1:30" s="22" customFormat="1" ht="27.75" customHeight="1">
      <c r="A102" s="38" t="s">
        <v>54</v>
      </c>
      <c r="B102" s="47">
        <f t="shared" si="8"/>
        <v>3263</v>
      </c>
      <c r="C102" s="48">
        <f>C103</f>
        <v>3263</v>
      </c>
      <c r="D102" s="47">
        <f>D103</f>
        <v>0</v>
      </c>
      <c r="E102" s="47">
        <f>E103</f>
        <v>0</v>
      </c>
      <c r="F102" s="47">
        <f>F103</f>
        <v>0</v>
      </c>
      <c r="G102" s="74"/>
      <c r="H102" s="16"/>
      <c r="I102" s="47">
        <v>0</v>
      </c>
      <c r="J102" s="47">
        <v>0</v>
      </c>
      <c r="K102" s="47">
        <v>0</v>
      </c>
      <c r="L102" s="47">
        <f>L103</f>
        <v>3263</v>
      </c>
      <c r="M102" s="47">
        <f t="shared" si="6"/>
        <v>100</v>
      </c>
      <c r="N102" s="47">
        <f>N103</f>
        <v>3263</v>
      </c>
      <c r="O102" s="50">
        <f t="shared" si="7"/>
        <v>100</v>
      </c>
      <c r="P102"/>
      <c r="Q102"/>
      <c r="R102"/>
      <c r="S102"/>
      <c r="T102"/>
      <c r="U102"/>
      <c r="V102"/>
      <c r="W102"/>
      <c r="X102"/>
      <c r="Y102"/>
      <c r="Z102"/>
      <c r="AA102"/>
      <c r="AB102"/>
      <c r="AC102"/>
      <c r="AD102"/>
    </row>
    <row r="103" spans="1:30" s="22" customFormat="1" ht="27.75" customHeight="1">
      <c r="A103" s="14" t="s">
        <v>26</v>
      </c>
      <c r="B103" s="15">
        <f t="shared" si="8"/>
        <v>3263</v>
      </c>
      <c r="C103" s="15">
        <v>3263</v>
      </c>
      <c r="D103" s="15">
        <v>0</v>
      </c>
      <c r="E103" s="15">
        <v>0</v>
      </c>
      <c r="F103" s="15">
        <v>0</v>
      </c>
      <c r="G103" s="74"/>
      <c r="H103" s="16" t="s">
        <v>108</v>
      </c>
      <c r="I103" s="15">
        <v>0</v>
      </c>
      <c r="J103" s="15">
        <v>0</v>
      </c>
      <c r="K103" s="15">
        <v>0</v>
      </c>
      <c r="L103" s="15">
        <v>3263</v>
      </c>
      <c r="M103" s="15">
        <f t="shared" si="6"/>
        <v>100</v>
      </c>
      <c r="N103" s="15">
        <f>L103</f>
        <v>3263</v>
      </c>
      <c r="O103" s="27">
        <f t="shared" si="7"/>
        <v>100</v>
      </c>
      <c r="P103"/>
      <c r="Q103"/>
      <c r="R103"/>
      <c r="S103"/>
      <c r="T103"/>
      <c r="U103"/>
      <c r="V103"/>
      <c r="W103"/>
      <c r="X103"/>
      <c r="Y103"/>
      <c r="Z103"/>
      <c r="AA103"/>
      <c r="AB103"/>
      <c r="AC103"/>
      <c r="AD103"/>
    </row>
    <row r="104" spans="1:30" s="22" customFormat="1" ht="27.75" customHeight="1">
      <c r="A104" s="33" t="s">
        <v>96</v>
      </c>
      <c r="B104" s="44">
        <f t="shared" si="8"/>
        <v>510</v>
      </c>
      <c r="C104" s="45">
        <f aca="true" t="shared" si="16" ref="C104:F105">C105</f>
        <v>510</v>
      </c>
      <c r="D104" s="44">
        <f t="shared" si="16"/>
        <v>0</v>
      </c>
      <c r="E104" s="44">
        <f t="shared" si="16"/>
        <v>0</v>
      </c>
      <c r="F104" s="44">
        <f t="shared" si="16"/>
        <v>0</v>
      </c>
      <c r="G104" s="75"/>
      <c r="H104" s="82"/>
      <c r="I104" s="44">
        <v>0</v>
      </c>
      <c r="J104" s="44">
        <v>0</v>
      </c>
      <c r="K104" s="44">
        <v>0</v>
      </c>
      <c r="L104" s="44">
        <f>L105</f>
        <v>510</v>
      </c>
      <c r="M104" s="44">
        <f>IF(B104=0,0,L104/B104*100)</f>
        <v>100</v>
      </c>
      <c r="N104" s="44">
        <f>N105</f>
        <v>510</v>
      </c>
      <c r="O104" s="57">
        <f>IF(B104=0,0,N104/B104*100)</f>
        <v>100</v>
      </c>
      <c r="P104"/>
      <c r="Q104"/>
      <c r="R104"/>
      <c r="S104"/>
      <c r="T104"/>
      <c r="U104"/>
      <c r="V104"/>
      <c r="W104"/>
      <c r="X104"/>
      <c r="Y104"/>
      <c r="Z104"/>
      <c r="AA104"/>
      <c r="AB104"/>
      <c r="AC104"/>
      <c r="AD104"/>
    </row>
    <row r="105" spans="1:30" s="22" customFormat="1" ht="27.75" customHeight="1">
      <c r="A105" s="38" t="s">
        <v>69</v>
      </c>
      <c r="B105" s="47">
        <f t="shared" si="8"/>
        <v>510</v>
      </c>
      <c r="C105" s="48">
        <f t="shared" si="16"/>
        <v>510</v>
      </c>
      <c r="D105" s="47">
        <f t="shared" si="16"/>
        <v>0</v>
      </c>
      <c r="E105" s="47">
        <f t="shared" si="16"/>
        <v>0</v>
      </c>
      <c r="F105" s="47">
        <f t="shared" si="16"/>
        <v>0</v>
      </c>
      <c r="G105" s="74"/>
      <c r="H105" s="16"/>
      <c r="I105" s="47">
        <v>0</v>
      </c>
      <c r="J105" s="47">
        <v>0</v>
      </c>
      <c r="K105" s="47">
        <v>0</v>
      </c>
      <c r="L105" s="47">
        <f>L106</f>
        <v>510</v>
      </c>
      <c r="M105" s="47">
        <f>IF(B105=0,0,L105/B105*100)</f>
        <v>100</v>
      </c>
      <c r="N105" s="47">
        <f>N106</f>
        <v>510</v>
      </c>
      <c r="O105" s="50">
        <f>IF(B105=0,0,N105/B105*100)</f>
        <v>100</v>
      </c>
      <c r="P105"/>
      <c r="Q105"/>
      <c r="R105"/>
      <c r="S105"/>
      <c r="T105"/>
      <c r="U105"/>
      <c r="V105"/>
      <c r="W105"/>
      <c r="X105"/>
      <c r="Y105"/>
      <c r="Z105"/>
      <c r="AA105"/>
      <c r="AB105"/>
      <c r="AC105"/>
      <c r="AD105"/>
    </row>
    <row r="106" spans="1:30" s="22" customFormat="1" ht="27.75" customHeight="1">
      <c r="A106" s="14" t="s">
        <v>39</v>
      </c>
      <c r="B106" s="15">
        <f t="shared" si="8"/>
        <v>510</v>
      </c>
      <c r="C106" s="15">
        <v>510</v>
      </c>
      <c r="D106" s="15">
        <v>0</v>
      </c>
      <c r="E106" s="15">
        <v>0</v>
      </c>
      <c r="F106" s="15">
        <v>0</v>
      </c>
      <c r="G106" s="74"/>
      <c r="H106" s="16" t="s">
        <v>108</v>
      </c>
      <c r="I106" s="15">
        <v>0</v>
      </c>
      <c r="J106" s="15">
        <v>0</v>
      </c>
      <c r="K106" s="15">
        <v>0</v>
      </c>
      <c r="L106" s="15">
        <v>510</v>
      </c>
      <c r="M106" s="15">
        <f>IF(B106=0,0,L106/B106*100)</f>
        <v>100</v>
      </c>
      <c r="N106" s="15">
        <f>L106</f>
        <v>510</v>
      </c>
      <c r="O106" s="27">
        <f>IF(B106=0,0,N106/B106*100)</f>
        <v>100</v>
      </c>
      <c r="P106"/>
      <c r="Q106"/>
      <c r="R106"/>
      <c r="S106"/>
      <c r="T106"/>
      <c r="U106"/>
      <c r="V106"/>
      <c r="W106"/>
      <c r="X106"/>
      <c r="Y106"/>
      <c r="Z106"/>
      <c r="AA106"/>
      <c r="AB106"/>
      <c r="AC106"/>
      <c r="AD106"/>
    </row>
    <row r="107" spans="1:30" s="22" customFormat="1" ht="27.75" customHeight="1">
      <c r="A107" s="33" t="s">
        <v>97</v>
      </c>
      <c r="B107" s="44">
        <f>SUM(C107:F107)</f>
        <v>2100</v>
      </c>
      <c r="C107" s="45">
        <f aca="true" t="shared" si="17" ref="C107:F108">C108</f>
        <v>2100</v>
      </c>
      <c r="D107" s="44">
        <f t="shared" si="17"/>
        <v>0</v>
      </c>
      <c r="E107" s="44">
        <f t="shared" si="17"/>
        <v>0</v>
      </c>
      <c r="F107" s="44">
        <f t="shared" si="17"/>
        <v>0</v>
      </c>
      <c r="G107" s="75"/>
      <c r="H107" s="82"/>
      <c r="I107" s="44">
        <v>0</v>
      </c>
      <c r="J107" s="44">
        <v>0</v>
      </c>
      <c r="K107" s="44">
        <v>0</v>
      </c>
      <c r="L107" s="44">
        <f>L108</f>
        <v>2100</v>
      </c>
      <c r="M107" s="44">
        <f t="shared" si="6"/>
        <v>100</v>
      </c>
      <c r="N107" s="44">
        <f>N108</f>
        <v>2100</v>
      </c>
      <c r="O107" s="57">
        <f t="shared" si="7"/>
        <v>100</v>
      </c>
      <c r="P107"/>
      <c r="Q107"/>
      <c r="R107"/>
      <c r="S107"/>
      <c r="T107"/>
      <c r="U107"/>
      <c r="V107"/>
      <c r="W107"/>
      <c r="X107"/>
      <c r="Y107"/>
      <c r="Z107"/>
      <c r="AA107"/>
      <c r="AB107"/>
      <c r="AC107"/>
      <c r="AD107"/>
    </row>
    <row r="108" spans="1:30" s="22" customFormat="1" ht="27.75" customHeight="1">
      <c r="A108" s="38" t="s">
        <v>65</v>
      </c>
      <c r="B108" s="47">
        <f>SUM(C108:F108)</f>
        <v>2100</v>
      </c>
      <c r="C108" s="48">
        <f t="shared" si="17"/>
        <v>2100</v>
      </c>
      <c r="D108" s="47">
        <f t="shared" si="17"/>
        <v>0</v>
      </c>
      <c r="E108" s="47">
        <f t="shared" si="17"/>
        <v>0</v>
      </c>
      <c r="F108" s="47">
        <f t="shared" si="17"/>
        <v>0</v>
      </c>
      <c r="G108" s="74"/>
      <c r="H108" s="16"/>
      <c r="I108" s="47">
        <v>0</v>
      </c>
      <c r="J108" s="47">
        <v>0</v>
      </c>
      <c r="K108" s="47">
        <v>0</v>
      </c>
      <c r="L108" s="47">
        <f>L109</f>
        <v>2100</v>
      </c>
      <c r="M108" s="47">
        <f>IF(B108=0,0,L108/B108*100)</f>
        <v>100</v>
      </c>
      <c r="N108" s="47">
        <f>N109</f>
        <v>2100</v>
      </c>
      <c r="O108" s="50">
        <f>IF(B108=0,0,N108/B108*100)</f>
        <v>100</v>
      </c>
      <c r="P108"/>
      <c r="Q108"/>
      <c r="R108"/>
      <c r="S108"/>
      <c r="T108"/>
      <c r="U108"/>
      <c r="V108"/>
      <c r="W108"/>
      <c r="X108"/>
      <c r="Y108"/>
      <c r="Z108"/>
      <c r="AA108"/>
      <c r="AB108"/>
      <c r="AC108"/>
      <c r="AD108"/>
    </row>
    <row r="109" spans="1:30" s="22" customFormat="1" ht="27.75" customHeight="1">
      <c r="A109" s="14" t="s">
        <v>39</v>
      </c>
      <c r="B109" s="15">
        <f>SUM(C109:F109)</f>
        <v>2100</v>
      </c>
      <c r="C109" s="15">
        <v>2100</v>
      </c>
      <c r="D109" s="15">
        <v>0</v>
      </c>
      <c r="E109" s="15">
        <v>0</v>
      </c>
      <c r="F109" s="15">
        <v>0</v>
      </c>
      <c r="G109" s="74"/>
      <c r="H109" s="16" t="s">
        <v>108</v>
      </c>
      <c r="I109" s="15">
        <v>0</v>
      </c>
      <c r="J109" s="15">
        <v>0</v>
      </c>
      <c r="K109" s="15">
        <v>0</v>
      </c>
      <c r="L109" s="15">
        <v>2100</v>
      </c>
      <c r="M109" s="15">
        <f>IF(B109=0,0,L109/B109*100)</f>
        <v>100</v>
      </c>
      <c r="N109" s="15">
        <v>2100</v>
      </c>
      <c r="O109" s="27">
        <f>IF(B109=0,0,N109/B109*100)</f>
        <v>100</v>
      </c>
      <c r="P109"/>
      <c r="Q109"/>
      <c r="R109"/>
      <c r="S109"/>
      <c r="T109"/>
      <c r="U109"/>
      <c r="V109"/>
      <c r="W109"/>
      <c r="X109"/>
      <c r="Y109"/>
      <c r="Z109"/>
      <c r="AA109"/>
      <c r="AB109"/>
      <c r="AC109"/>
      <c r="AD109"/>
    </row>
    <row r="110" spans="1:30" s="22" customFormat="1" ht="27.75" customHeight="1">
      <c r="A110" s="33" t="s">
        <v>23</v>
      </c>
      <c r="B110" s="44">
        <f t="shared" si="8"/>
        <v>5312705</v>
      </c>
      <c r="C110" s="45">
        <f>SUM(,C111,C113,C115,C117,C119,C121,C123,C125,C127,C135,C137)</f>
        <v>1904752</v>
      </c>
      <c r="D110" s="44">
        <f>SUM(,D111,D113,D115,D117,D119,D121,D123,D125,D127,D135,D137)</f>
        <v>0</v>
      </c>
      <c r="E110" s="44">
        <f>SUM(,E111,E113,E115,E117,E119,E121,E123,E125,E127,E135,E137)</f>
        <v>3407953</v>
      </c>
      <c r="F110" s="44">
        <f>SUM(,F111,F113,F115,F117,F119,F121,F123,F125,F127,F135,F137)</f>
        <v>0</v>
      </c>
      <c r="G110" s="79"/>
      <c r="H110" s="16"/>
      <c r="I110" s="44">
        <v>0</v>
      </c>
      <c r="J110" s="44">
        <v>0</v>
      </c>
      <c r="K110" s="44">
        <v>0</v>
      </c>
      <c r="L110" s="44">
        <f>SUM(,L111,L113,L115,L117,L119,L121,L123,L125,L127,L135,L137)</f>
        <v>2167205</v>
      </c>
      <c r="M110" s="68">
        <f t="shared" si="6"/>
        <v>40.792872933844436</v>
      </c>
      <c r="N110" s="44">
        <f>SUM(,N111,N113,N115,N117,N119,N121,N123,N125,N127,N135,N137)</f>
        <v>4489919</v>
      </c>
      <c r="O110" s="60">
        <f t="shared" si="7"/>
        <v>84.51286115076971</v>
      </c>
      <c r="P110"/>
      <c r="Q110"/>
      <c r="R110"/>
      <c r="S110"/>
      <c r="T110"/>
      <c r="U110"/>
      <c r="V110"/>
      <c r="W110"/>
      <c r="X110"/>
      <c r="Y110"/>
      <c r="Z110"/>
      <c r="AA110"/>
      <c r="AB110"/>
      <c r="AC110"/>
      <c r="AD110"/>
    </row>
    <row r="111" spans="1:30" s="22" customFormat="1" ht="27.75" customHeight="1">
      <c r="A111" s="38" t="s">
        <v>44</v>
      </c>
      <c r="B111" s="47">
        <f t="shared" si="8"/>
        <v>590</v>
      </c>
      <c r="C111" s="48">
        <f>C112</f>
        <v>590</v>
      </c>
      <c r="D111" s="47">
        <f>D112</f>
        <v>0</v>
      </c>
      <c r="E111" s="47">
        <f>E112</f>
        <v>0</v>
      </c>
      <c r="F111" s="47">
        <f>F112</f>
        <v>0</v>
      </c>
      <c r="G111" s="74"/>
      <c r="H111" s="16"/>
      <c r="I111" s="47">
        <v>0</v>
      </c>
      <c r="J111" s="47">
        <v>0</v>
      </c>
      <c r="K111" s="47">
        <v>0</v>
      </c>
      <c r="L111" s="47">
        <f>L112</f>
        <v>590</v>
      </c>
      <c r="M111" s="47">
        <f t="shared" si="6"/>
        <v>100</v>
      </c>
      <c r="N111" s="47">
        <f>N112</f>
        <v>590</v>
      </c>
      <c r="O111" s="50">
        <f t="shared" si="7"/>
        <v>100</v>
      </c>
      <c r="P111"/>
      <c r="Q111"/>
      <c r="R111"/>
      <c r="S111"/>
      <c r="T111"/>
      <c r="U111"/>
      <c r="V111"/>
      <c r="W111"/>
      <c r="X111"/>
      <c r="Y111"/>
      <c r="Z111"/>
      <c r="AA111"/>
      <c r="AB111"/>
      <c r="AC111"/>
      <c r="AD111"/>
    </row>
    <row r="112" spans="1:30" s="22" customFormat="1" ht="27.75" customHeight="1">
      <c r="A112" s="14" t="s">
        <v>26</v>
      </c>
      <c r="B112" s="15">
        <f t="shared" si="8"/>
        <v>590</v>
      </c>
      <c r="C112" s="15">
        <v>590</v>
      </c>
      <c r="D112" s="15">
        <v>0</v>
      </c>
      <c r="E112" s="15">
        <v>0</v>
      </c>
      <c r="F112" s="15">
        <v>0</v>
      </c>
      <c r="G112" s="74"/>
      <c r="H112" s="16" t="s">
        <v>108</v>
      </c>
      <c r="I112" s="15">
        <v>0</v>
      </c>
      <c r="J112" s="15">
        <v>0</v>
      </c>
      <c r="K112" s="15">
        <v>0</v>
      </c>
      <c r="L112" s="15">
        <v>590</v>
      </c>
      <c r="M112" s="15">
        <f t="shared" si="6"/>
        <v>100</v>
      </c>
      <c r="N112" s="15">
        <f>L112</f>
        <v>590</v>
      </c>
      <c r="O112" s="27">
        <f t="shared" si="7"/>
        <v>100</v>
      </c>
      <c r="P112"/>
      <c r="Q112"/>
      <c r="R112"/>
      <c r="S112"/>
      <c r="T112"/>
      <c r="U112"/>
      <c r="V112"/>
      <c r="W112"/>
      <c r="X112"/>
      <c r="Y112"/>
      <c r="Z112"/>
      <c r="AA112"/>
      <c r="AB112"/>
      <c r="AC112"/>
      <c r="AD112"/>
    </row>
    <row r="113" spans="1:30" s="22" customFormat="1" ht="27.75" customHeight="1">
      <c r="A113" s="38" t="s">
        <v>45</v>
      </c>
      <c r="B113" s="47">
        <f t="shared" si="8"/>
        <v>258636</v>
      </c>
      <c r="C113" s="48">
        <f>C114</f>
        <v>258636</v>
      </c>
      <c r="D113" s="47">
        <f>D114</f>
        <v>0</v>
      </c>
      <c r="E113" s="47">
        <f>E114</f>
        <v>0</v>
      </c>
      <c r="F113" s="47">
        <f>F114</f>
        <v>0</v>
      </c>
      <c r="G113" s="74"/>
      <c r="H113" s="16"/>
      <c r="I113" s="47">
        <v>0</v>
      </c>
      <c r="J113" s="47">
        <v>0</v>
      </c>
      <c r="K113" s="47">
        <v>0</v>
      </c>
      <c r="L113" s="47">
        <f>L114</f>
        <v>258636</v>
      </c>
      <c r="M113" s="47">
        <f t="shared" si="6"/>
        <v>100</v>
      </c>
      <c r="N113" s="47">
        <f>N114</f>
        <v>258636</v>
      </c>
      <c r="O113" s="50">
        <f t="shared" si="7"/>
        <v>100</v>
      </c>
      <c r="P113"/>
      <c r="Q113"/>
      <c r="R113"/>
      <c r="S113"/>
      <c r="T113"/>
      <c r="U113"/>
      <c r="V113"/>
      <c r="W113"/>
      <c r="X113"/>
      <c r="Y113"/>
      <c r="Z113"/>
      <c r="AA113"/>
      <c r="AB113"/>
      <c r="AC113"/>
      <c r="AD113"/>
    </row>
    <row r="114" spans="1:30" s="22" customFormat="1" ht="27.75" customHeight="1" thickBot="1">
      <c r="A114" s="95" t="s">
        <v>26</v>
      </c>
      <c r="B114" s="85">
        <f t="shared" si="8"/>
        <v>258636</v>
      </c>
      <c r="C114" s="85">
        <v>258636</v>
      </c>
      <c r="D114" s="85">
        <v>0</v>
      </c>
      <c r="E114" s="85">
        <v>0</v>
      </c>
      <c r="F114" s="85">
        <v>0</v>
      </c>
      <c r="G114" s="86"/>
      <c r="H114" s="83" t="s">
        <v>108</v>
      </c>
      <c r="I114" s="85">
        <v>0</v>
      </c>
      <c r="J114" s="85">
        <v>0</v>
      </c>
      <c r="K114" s="85">
        <v>0</v>
      </c>
      <c r="L114" s="85">
        <v>258636</v>
      </c>
      <c r="M114" s="85">
        <f t="shared" si="6"/>
        <v>100</v>
      </c>
      <c r="N114" s="85">
        <f>L114</f>
        <v>258636</v>
      </c>
      <c r="O114" s="87">
        <f t="shared" si="7"/>
        <v>100</v>
      </c>
      <c r="P114"/>
      <c r="Q114"/>
      <c r="R114"/>
      <c r="S114"/>
      <c r="T114"/>
      <c r="U114"/>
      <c r="V114"/>
      <c r="W114"/>
      <c r="X114"/>
      <c r="Y114"/>
      <c r="Z114"/>
      <c r="AA114"/>
      <c r="AB114"/>
      <c r="AC114"/>
      <c r="AD114"/>
    </row>
    <row r="115" spans="1:30" s="22" customFormat="1" ht="27.75" customHeight="1">
      <c r="A115" s="38" t="s">
        <v>46</v>
      </c>
      <c r="B115" s="47">
        <f t="shared" si="8"/>
        <v>1848</v>
      </c>
      <c r="C115" s="48">
        <f>C116</f>
        <v>1848</v>
      </c>
      <c r="D115" s="47">
        <f>D116</f>
        <v>0</v>
      </c>
      <c r="E115" s="47">
        <f>E116</f>
        <v>0</v>
      </c>
      <c r="F115" s="47">
        <f>F116</f>
        <v>0</v>
      </c>
      <c r="G115" s="74"/>
      <c r="H115" s="16"/>
      <c r="I115" s="47">
        <v>0</v>
      </c>
      <c r="J115" s="47">
        <v>0</v>
      </c>
      <c r="K115" s="47">
        <v>0</v>
      </c>
      <c r="L115" s="47">
        <f>L116</f>
        <v>1848</v>
      </c>
      <c r="M115" s="47">
        <f t="shared" si="6"/>
        <v>100</v>
      </c>
      <c r="N115" s="47">
        <f>N116</f>
        <v>1848</v>
      </c>
      <c r="O115" s="50">
        <f t="shared" si="7"/>
        <v>100</v>
      </c>
      <c r="P115"/>
      <c r="Q115"/>
      <c r="R115"/>
      <c r="S115"/>
      <c r="T115"/>
      <c r="U115"/>
      <c r="V115"/>
      <c r="W115"/>
      <c r="X115"/>
      <c r="Y115"/>
      <c r="Z115"/>
      <c r="AA115"/>
      <c r="AB115"/>
      <c r="AC115"/>
      <c r="AD115"/>
    </row>
    <row r="116" spans="1:30" s="22" customFormat="1" ht="27.75" customHeight="1">
      <c r="A116" s="14" t="s">
        <v>26</v>
      </c>
      <c r="B116" s="15">
        <f t="shared" si="8"/>
        <v>1848</v>
      </c>
      <c r="C116" s="15">
        <v>1848</v>
      </c>
      <c r="D116" s="15">
        <v>0</v>
      </c>
      <c r="E116" s="15">
        <v>0</v>
      </c>
      <c r="F116" s="15">
        <v>0</v>
      </c>
      <c r="G116" s="74"/>
      <c r="H116" s="16" t="s">
        <v>108</v>
      </c>
      <c r="I116" s="15">
        <v>0</v>
      </c>
      <c r="J116" s="15">
        <v>0</v>
      </c>
      <c r="K116" s="15">
        <v>0</v>
      </c>
      <c r="L116" s="15">
        <v>1848</v>
      </c>
      <c r="M116" s="15">
        <f t="shared" si="6"/>
        <v>100</v>
      </c>
      <c r="N116" s="15">
        <f>L116</f>
        <v>1848</v>
      </c>
      <c r="O116" s="27">
        <f t="shared" si="7"/>
        <v>100</v>
      </c>
      <c r="P116"/>
      <c r="Q116"/>
      <c r="R116"/>
      <c r="S116"/>
      <c r="T116"/>
      <c r="U116"/>
      <c r="V116"/>
      <c r="W116"/>
      <c r="X116"/>
      <c r="Y116"/>
      <c r="Z116"/>
      <c r="AA116"/>
      <c r="AB116"/>
      <c r="AC116"/>
      <c r="AD116"/>
    </row>
    <row r="117" spans="1:30" s="22" customFormat="1" ht="27.75" customHeight="1">
      <c r="A117" s="38" t="s">
        <v>47</v>
      </c>
      <c r="B117" s="47">
        <f t="shared" si="8"/>
        <v>80665</v>
      </c>
      <c r="C117" s="48">
        <f>C118</f>
        <v>80665</v>
      </c>
      <c r="D117" s="47">
        <f>D118</f>
        <v>0</v>
      </c>
      <c r="E117" s="47">
        <f>E118</f>
        <v>0</v>
      </c>
      <c r="F117" s="47">
        <f>F118</f>
        <v>0</v>
      </c>
      <c r="G117" s="74"/>
      <c r="H117" s="16"/>
      <c r="I117" s="47">
        <v>0</v>
      </c>
      <c r="J117" s="47">
        <v>0</v>
      </c>
      <c r="K117" s="47">
        <v>0</v>
      </c>
      <c r="L117" s="47">
        <f>L118</f>
        <v>80665</v>
      </c>
      <c r="M117" s="47">
        <f t="shared" si="6"/>
        <v>100</v>
      </c>
      <c r="N117" s="47">
        <f>N118</f>
        <v>80665</v>
      </c>
      <c r="O117" s="50">
        <f t="shared" si="7"/>
        <v>100</v>
      </c>
      <c r="P117"/>
      <c r="Q117"/>
      <c r="R117"/>
      <c r="S117"/>
      <c r="T117"/>
      <c r="U117"/>
      <c r="V117"/>
      <c r="W117"/>
      <c r="X117"/>
      <c r="Y117"/>
      <c r="Z117"/>
      <c r="AA117"/>
      <c r="AB117"/>
      <c r="AC117"/>
      <c r="AD117"/>
    </row>
    <row r="118" spans="1:30" s="22" customFormat="1" ht="27.75" customHeight="1">
      <c r="A118" s="14" t="s">
        <v>26</v>
      </c>
      <c r="B118" s="15">
        <f t="shared" si="8"/>
        <v>80665</v>
      </c>
      <c r="C118" s="15">
        <v>80665</v>
      </c>
      <c r="D118" s="15">
        <v>0</v>
      </c>
      <c r="E118" s="15">
        <v>0</v>
      </c>
      <c r="F118" s="15">
        <v>0</v>
      </c>
      <c r="G118" s="74"/>
      <c r="H118" s="16" t="s">
        <v>108</v>
      </c>
      <c r="I118" s="15">
        <v>0</v>
      </c>
      <c r="J118" s="15">
        <v>0</v>
      </c>
      <c r="K118" s="15">
        <v>0</v>
      </c>
      <c r="L118" s="15">
        <v>80665</v>
      </c>
      <c r="M118" s="15">
        <f t="shared" si="6"/>
        <v>100</v>
      </c>
      <c r="N118" s="15">
        <f>L118</f>
        <v>80665</v>
      </c>
      <c r="O118" s="27">
        <f t="shared" si="7"/>
        <v>100</v>
      </c>
      <c r="P118"/>
      <c r="Q118"/>
      <c r="R118"/>
      <c r="S118"/>
      <c r="T118"/>
      <c r="U118"/>
      <c r="V118"/>
      <c r="W118"/>
      <c r="X118"/>
      <c r="Y118"/>
      <c r="Z118"/>
      <c r="AA118"/>
      <c r="AB118"/>
      <c r="AC118"/>
      <c r="AD118"/>
    </row>
    <row r="119" spans="1:30" s="22" customFormat="1" ht="27.75" customHeight="1">
      <c r="A119" s="38" t="s">
        <v>48</v>
      </c>
      <c r="B119" s="47">
        <f t="shared" si="8"/>
        <v>270</v>
      </c>
      <c r="C119" s="48">
        <f>C120</f>
        <v>270</v>
      </c>
      <c r="D119" s="47">
        <f>D120</f>
        <v>0</v>
      </c>
      <c r="E119" s="47">
        <f>E120</f>
        <v>0</v>
      </c>
      <c r="F119" s="47">
        <f>F120</f>
        <v>0</v>
      </c>
      <c r="G119" s="74"/>
      <c r="H119" s="16"/>
      <c r="I119" s="47">
        <v>0</v>
      </c>
      <c r="J119" s="47">
        <v>0</v>
      </c>
      <c r="K119" s="47">
        <v>0</v>
      </c>
      <c r="L119" s="47">
        <f>L120</f>
        <v>270</v>
      </c>
      <c r="M119" s="47">
        <f t="shared" si="6"/>
        <v>100</v>
      </c>
      <c r="N119" s="47">
        <f>N120</f>
        <v>270</v>
      </c>
      <c r="O119" s="50">
        <f t="shared" si="7"/>
        <v>100</v>
      </c>
      <c r="P119"/>
      <c r="Q119"/>
      <c r="R119"/>
      <c r="S119"/>
      <c r="T119"/>
      <c r="U119"/>
      <c r="V119"/>
      <c r="W119"/>
      <c r="X119"/>
      <c r="Y119"/>
      <c r="Z119"/>
      <c r="AA119"/>
      <c r="AB119"/>
      <c r="AC119"/>
      <c r="AD119"/>
    </row>
    <row r="120" spans="1:30" s="22" customFormat="1" ht="27.75" customHeight="1">
      <c r="A120" s="14" t="s">
        <v>26</v>
      </c>
      <c r="B120" s="15">
        <f t="shared" si="8"/>
        <v>270</v>
      </c>
      <c r="C120" s="15">
        <v>270</v>
      </c>
      <c r="D120" s="15">
        <v>0</v>
      </c>
      <c r="E120" s="15">
        <v>0</v>
      </c>
      <c r="F120" s="15">
        <v>0</v>
      </c>
      <c r="G120" s="74"/>
      <c r="H120" s="16" t="s">
        <v>108</v>
      </c>
      <c r="I120" s="15">
        <v>0</v>
      </c>
      <c r="J120" s="15">
        <v>0</v>
      </c>
      <c r="K120" s="15">
        <v>0</v>
      </c>
      <c r="L120" s="15">
        <v>270</v>
      </c>
      <c r="M120" s="15">
        <f t="shared" si="6"/>
        <v>100</v>
      </c>
      <c r="N120" s="15">
        <f>L120</f>
        <v>270</v>
      </c>
      <c r="O120" s="27">
        <f t="shared" si="7"/>
        <v>100</v>
      </c>
      <c r="P120"/>
      <c r="Q120"/>
      <c r="R120"/>
      <c r="S120"/>
      <c r="T120"/>
      <c r="U120"/>
      <c r="V120"/>
      <c r="W120"/>
      <c r="X120"/>
      <c r="Y120"/>
      <c r="Z120"/>
      <c r="AA120"/>
      <c r="AB120"/>
      <c r="AC120"/>
      <c r="AD120"/>
    </row>
    <row r="121" spans="1:30" s="22" customFormat="1" ht="27.75" customHeight="1">
      <c r="A121" s="38" t="s">
        <v>49</v>
      </c>
      <c r="B121" s="47">
        <f t="shared" si="8"/>
        <v>24356</v>
      </c>
      <c r="C121" s="48">
        <f>C122</f>
        <v>24356</v>
      </c>
      <c r="D121" s="47">
        <f>D122</f>
        <v>0</v>
      </c>
      <c r="E121" s="47">
        <f>E122</f>
        <v>0</v>
      </c>
      <c r="F121" s="47">
        <f>F122</f>
        <v>0</v>
      </c>
      <c r="G121" s="74"/>
      <c r="H121" s="16"/>
      <c r="I121" s="47">
        <v>0</v>
      </c>
      <c r="J121" s="47">
        <v>0</v>
      </c>
      <c r="K121" s="47">
        <v>0</v>
      </c>
      <c r="L121" s="47">
        <f>L122</f>
        <v>24356</v>
      </c>
      <c r="M121" s="47">
        <f t="shared" si="6"/>
        <v>100</v>
      </c>
      <c r="N121" s="47">
        <f>N122</f>
        <v>24356</v>
      </c>
      <c r="O121" s="50">
        <f t="shared" si="7"/>
        <v>100</v>
      </c>
      <c r="P121"/>
      <c r="Q121"/>
      <c r="R121"/>
      <c r="S121"/>
      <c r="T121"/>
      <c r="U121"/>
      <c r="V121"/>
      <c r="W121"/>
      <c r="X121"/>
      <c r="Y121"/>
      <c r="Z121"/>
      <c r="AA121"/>
      <c r="AB121"/>
      <c r="AC121"/>
      <c r="AD121"/>
    </row>
    <row r="122" spans="1:30" s="22" customFormat="1" ht="27.75" customHeight="1">
      <c r="A122" s="14" t="s">
        <v>26</v>
      </c>
      <c r="B122" s="15">
        <f t="shared" si="8"/>
        <v>24356</v>
      </c>
      <c r="C122" s="15">
        <v>24356</v>
      </c>
      <c r="D122" s="15">
        <v>0</v>
      </c>
      <c r="E122" s="15">
        <v>0</v>
      </c>
      <c r="F122" s="15">
        <v>0</v>
      </c>
      <c r="G122" s="74"/>
      <c r="H122" s="16" t="s">
        <v>108</v>
      </c>
      <c r="I122" s="15">
        <v>0</v>
      </c>
      <c r="J122" s="15">
        <v>0</v>
      </c>
      <c r="K122" s="15">
        <v>0</v>
      </c>
      <c r="L122" s="15">
        <v>24356</v>
      </c>
      <c r="M122" s="15">
        <f t="shared" si="6"/>
        <v>100</v>
      </c>
      <c r="N122" s="15">
        <v>24356</v>
      </c>
      <c r="O122" s="27">
        <f t="shared" si="7"/>
        <v>100</v>
      </c>
      <c r="P122"/>
      <c r="Q122"/>
      <c r="R122"/>
      <c r="S122"/>
      <c r="T122"/>
      <c r="U122"/>
      <c r="V122"/>
      <c r="W122"/>
      <c r="X122"/>
      <c r="Y122"/>
      <c r="Z122"/>
      <c r="AA122"/>
      <c r="AB122"/>
      <c r="AC122"/>
      <c r="AD122"/>
    </row>
    <row r="123" spans="1:30" s="22" customFormat="1" ht="27.75" customHeight="1">
      <c r="A123" s="38" t="s">
        <v>50</v>
      </c>
      <c r="B123" s="47">
        <f t="shared" si="8"/>
        <v>8827</v>
      </c>
      <c r="C123" s="48">
        <f>C124</f>
        <v>8827</v>
      </c>
      <c r="D123" s="47">
        <f>D124</f>
        <v>0</v>
      </c>
      <c r="E123" s="47">
        <f>E124</f>
        <v>0</v>
      </c>
      <c r="F123" s="47">
        <f>F124</f>
        <v>0</v>
      </c>
      <c r="G123" s="74"/>
      <c r="H123" s="16"/>
      <c r="I123" s="47">
        <v>0</v>
      </c>
      <c r="J123" s="47">
        <v>0</v>
      </c>
      <c r="K123" s="47">
        <v>0</v>
      </c>
      <c r="L123" s="47">
        <f>L124</f>
        <v>8827</v>
      </c>
      <c r="M123" s="47">
        <f t="shared" si="6"/>
        <v>100</v>
      </c>
      <c r="N123" s="47">
        <f>N124</f>
        <v>8827</v>
      </c>
      <c r="O123" s="50">
        <f t="shared" si="7"/>
        <v>100</v>
      </c>
      <c r="P123"/>
      <c r="Q123"/>
      <c r="R123"/>
      <c r="S123"/>
      <c r="T123"/>
      <c r="U123"/>
      <c r="V123"/>
      <c r="W123"/>
      <c r="X123"/>
      <c r="Y123"/>
      <c r="Z123"/>
      <c r="AA123"/>
      <c r="AB123"/>
      <c r="AC123"/>
      <c r="AD123"/>
    </row>
    <row r="124" spans="1:30" s="22" customFormat="1" ht="27.75" customHeight="1">
      <c r="A124" s="14" t="s">
        <v>26</v>
      </c>
      <c r="B124" s="15">
        <f t="shared" si="8"/>
        <v>8827</v>
      </c>
      <c r="C124" s="15">
        <v>8827</v>
      </c>
      <c r="D124" s="15">
        <v>0</v>
      </c>
      <c r="E124" s="15">
        <v>0</v>
      </c>
      <c r="F124" s="15">
        <v>0</v>
      </c>
      <c r="G124" s="74"/>
      <c r="H124" s="16" t="s">
        <v>108</v>
      </c>
      <c r="I124" s="15">
        <v>0</v>
      </c>
      <c r="J124" s="15">
        <v>0</v>
      </c>
      <c r="K124" s="15">
        <v>0</v>
      </c>
      <c r="L124" s="15">
        <v>8827</v>
      </c>
      <c r="M124" s="15">
        <f t="shared" si="6"/>
        <v>100</v>
      </c>
      <c r="N124" s="15">
        <v>8827</v>
      </c>
      <c r="O124" s="27">
        <f t="shared" si="7"/>
        <v>100</v>
      </c>
      <c r="P124"/>
      <c r="Q124"/>
      <c r="R124"/>
      <c r="S124"/>
      <c r="T124"/>
      <c r="U124"/>
      <c r="V124"/>
      <c r="W124"/>
      <c r="X124"/>
      <c r="Y124"/>
      <c r="Z124"/>
      <c r="AA124"/>
      <c r="AB124"/>
      <c r="AC124"/>
      <c r="AD124"/>
    </row>
    <row r="125" spans="1:30" s="22" customFormat="1" ht="27.75" customHeight="1">
      <c r="A125" s="38" t="s">
        <v>36</v>
      </c>
      <c r="B125" s="47">
        <f t="shared" si="8"/>
        <v>38163</v>
      </c>
      <c r="C125" s="48">
        <f>C126</f>
        <v>38163</v>
      </c>
      <c r="D125" s="47">
        <f>D126</f>
        <v>0</v>
      </c>
      <c r="E125" s="47">
        <f>E126</f>
        <v>0</v>
      </c>
      <c r="F125" s="47">
        <f>F126</f>
        <v>0</v>
      </c>
      <c r="G125" s="74"/>
      <c r="H125" s="16"/>
      <c r="I125" s="47">
        <v>0</v>
      </c>
      <c r="J125" s="47">
        <v>0</v>
      </c>
      <c r="K125" s="47">
        <v>0</v>
      </c>
      <c r="L125" s="47">
        <f>L126</f>
        <v>38163</v>
      </c>
      <c r="M125" s="48">
        <f t="shared" si="6"/>
        <v>100</v>
      </c>
      <c r="N125" s="47">
        <f>N126</f>
        <v>38163</v>
      </c>
      <c r="O125" s="50">
        <f t="shared" si="7"/>
        <v>100</v>
      </c>
      <c r="P125"/>
      <c r="Q125"/>
      <c r="R125"/>
      <c r="S125"/>
      <c r="T125"/>
      <c r="U125"/>
      <c r="V125"/>
      <c r="W125"/>
      <c r="X125"/>
      <c r="Y125"/>
      <c r="Z125"/>
      <c r="AA125"/>
      <c r="AB125"/>
      <c r="AC125"/>
      <c r="AD125"/>
    </row>
    <row r="126" spans="1:30" s="22" customFormat="1" ht="27.75" customHeight="1">
      <c r="A126" s="14" t="s">
        <v>26</v>
      </c>
      <c r="B126" s="15">
        <f t="shared" si="8"/>
        <v>38163</v>
      </c>
      <c r="C126" s="15">
        <v>38163</v>
      </c>
      <c r="D126" s="15">
        <v>0</v>
      </c>
      <c r="E126" s="15">
        <v>0</v>
      </c>
      <c r="F126" s="15">
        <v>0</v>
      </c>
      <c r="G126" s="74"/>
      <c r="H126" s="16" t="s">
        <v>108</v>
      </c>
      <c r="I126" s="15">
        <v>0</v>
      </c>
      <c r="J126" s="15">
        <v>0</v>
      </c>
      <c r="K126" s="15">
        <v>0</v>
      </c>
      <c r="L126" s="15">
        <v>38163</v>
      </c>
      <c r="M126" s="15">
        <f t="shared" si="6"/>
        <v>100</v>
      </c>
      <c r="N126" s="15">
        <f>L126</f>
        <v>38163</v>
      </c>
      <c r="O126" s="27">
        <f t="shared" si="7"/>
        <v>100</v>
      </c>
      <c r="P126"/>
      <c r="Q126"/>
      <c r="R126"/>
      <c r="S126"/>
      <c r="T126"/>
      <c r="U126"/>
      <c r="V126"/>
      <c r="W126"/>
      <c r="X126"/>
      <c r="Y126"/>
      <c r="Z126"/>
      <c r="AA126"/>
      <c r="AB126"/>
      <c r="AC126"/>
      <c r="AD126"/>
    </row>
    <row r="127" spans="1:30" s="22" customFormat="1" ht="25.5" customHeight="1">
      <c r="A127" s="38" t="s">
        <v>51</v>
      </c>
      <c r="B127" s="47">
        <f t="shared" si="8"/>
        <v>4835138</v>
      </c>
      <c r="C127" s="48">
        <f>SUM(C128,C134)</f>
        <v>1427185</v>
      </c>
      <c r="D127" s="47">
        <f>SUM(D128,D134)</f>
        <v>0</v>
      </c>
      <c r="E127" s="47">
        <f>SUM(E128,E134)</f>
        <v>3407953</v>
      </c>
      <c r="F127" s="47">
        <f>SUM(F128,F134)</f>
        <v>0</v>
      </c>
      <c r="G127" s="74"/>
      <c r="H127" s="16"/>
      <c r="I127" s="47">
        <v>0</v>
      </c>
      <c r="J127" s="47">
        <v>0</v>
      </c>
      <c r="K127" s="47">
        <v>0</v>
      </c>
      <c r="L127" s="47">
        <f>SUM(L128,L134)</f>
        <v>1689638</v>
      </c>
      <c r="M127" s="69">
        <f t="shared" si="6"/>
        <v>34.944979853729095</v>
      </c>
      <c r="N127" s="47">
        <f>SUM(N128,N134)</f>
        <v>4012352</v>
      </c>
      <c r="O127" s="63">
        <f t="shared" si="7"/>
        <v>82.98319510218735</v>
      </c>
      <c r="P127"/>
      <c r="Q127"/>
      <c r="R127"/>
      <c r="S127"/>
      <c r="T127"/>
      <c r="U127"/>
      <c r="V127"/>
      <c r="W127"/>
      <c r="X127"/>
      <c r="Y127"/>
      <c r="Z127"/>
      <c r="AA127"/>
      <c r="AB127"/>
      <c r="AC127"/>
      <c r="AD127"/>
    </row>
    <row r="128" spans="1:30" s="22" customFormat="1" ht="23.25" customHeight="1">
      <c r="A128" s="14" t="s">
        <v>155</v>
      </c>
      <c r="B128" s="53">
        <f>SUM(C128:F128)</f>
        <v>3756000</v>
      </c>
      <c r="C128" s="54">
        <f>SUM(C129:C133)</f>
        <v>449726</v>
      </c>
      <c r="D128" s="53">
        <f>SUM(D129:D133)</f>
        <v>0</v>
      </c>
      <c r="E128" s="53">
        <f>SUM(E129:E133)</f>
        <v>3306274</v>
      </c>
      <c r="F128" s="53">
        <f>SUM(F129:F133)</f>
        <v>0</v>
      </c>
      <c r="G128" s="74"/>
      <c r="H128" s="16"/>
      <c r="I128" s="53">
        <v>0</v>
      </c>
      <c r="J128" s="53">
        <v>0</v>
      </c>
      <c r="K128" s="53">
        <v>0</v>
      </c>
      <c r="L128" s="53">
        <f>SUM(L129:L133)</f>
        <v>610500</v>
      </c>
      <c r="M128" s="70">
        <f t="shared" si="6"/>
        <v>16.25399361022364</v>
      </c>
      <c r="N128" s="53">
        <f>SUM(N129:N133)</f>
        <v>2933214</v>
      </c>
      <c r="O128" s="62">
        <f t="shared" si="7"/>
        <v>78.09408945686901</v>
      </c>
      <c r="P128"/>
      <c r="Q128"/>
      <c r="R128"/>
      <c r="S128"/>
      <c r="T128"/>
      <c r="U128"/>
      <c r="V128"/>
      <c r="W128"/>
      <c r="X128"/>
      <c r="Y128"/>
      <c r="Z128"/>
      <c r="AA128"/>
      <c r="AB128"/>
      <c r="AC128"/>
      <c r="AD128"/>
    </row>
    <row r="129" spans="1:15" ht="99.75" customHeight="1">
      <c r="A129" s="21" t="s">
        <v>177</v>
      </c>
      <c r="B129" s="15">
        <v>490000</v>
      </c>
      <c r="C129" s="15">
        <v>0</v>
      </c>
      <c r="D129" s="15">
        <v>0</v>
      </c>
      <c r="E129" s="15">
        <v>490000</v>
      </c>
      <c r="F129" s="15">
        <v>0</v>
      </c>
      <c r="G129" s="32" t="s">
        <v>140</v>
      </c>
      <c r="H129" s="16" t="s">
        <v>118</v>
      </c>
      <c r="I129" s="15">
        <v>0</v>
      </c>
      <c r="J129" s="15">
        <v>0</v>
      </c>
      <c r="K129" s="15">
        <v>55</v>
      </c>
      <c r="L129" s="15">
        <v>150000</v>
      </c>
      <c r="M129" s="67">
        <f t="shared" si="6"/>
        <v>30.612244897959183</v>
      </c>
      <c r="N129" s="15">
        <v>400000</v>
      </c>
      <c r="O129" s="23">
        <f t="shared" si="7"/>
        <v>81.63265306122449</v>
      </c>
    </row>
    <row r="130" spans="1:15" ht="81.75" customHeight="1">
      <c r="A130" s="21" t="s">
        <v>78</v>
      </c>
      <c r="B130" s="15">
        <v>1400000</v>
      </c>
      <c r="C130" s="15">
        <v>213446</v>
      </c>
      <c r="D130" s="15">
        <v>0</v>
      </c>
      <c r="E130" s="15">
        <v>1186554</v>
      </c>
      <c r="F130" s="15">
        <v>0</v>
      </c>
      <c r="G130" s="32" t="s">
        <v>138</v>
      </c>
      <c r="H130" s="16" t="s">
        <v>131</v>
      </c>
      <c r="I130" s="15">
        <v>0</v>
      </c>
      <c r="J130" s="15">
        <v>0</v>
      </c>
      <c r="K130" s="15">
        <v>55</v>
      </c>
      <c r="L130" s="15">
        <v>70500</v>
      </c>
      <c r="M130" s="67">
        <f t="shared" si="6"/>
        <v>5.035714285714286</v>
      </c>
      <c r="N130" s="15">
        <v>949839</v>
      </c>
      <c r="O130" s="23">
        <f t="shared" si="7"/>
        <v>67.84564285714285</v>
      </c>
    </row>
    <row r="131" spans="1:15" ht="50.25" customHeight="1" thickBot="1">
      <c r="A131" s="88" t="s">
        <v>79</v>
      </c>
      <c r="B131" s="85">
        <v>1250000</v>
      </c>
      <c r="C131" s="85">
        <v>236280</v>
      </c>
      <c r="D131" s="85">
        <v>0</v>
      </c>
      <c r="E131" s="85">
        <v>1013720</v>
      </c>
      <c r="F131" s="85">
        <v>0</v>
      </c>
      <c r="G131" s="89" t="s">
        <v>83</v>
      </c>
      <c r="H131" s="83" t="s">
        <v>131</v>
      </c>
      <c r="I131" s="85">
        <v>0</v>
      </c>
      <c r="J131" s="85">
        <v>0</v>
      </c>
      <c r="K131" s="85">
        <v>55</v>
      </c>
      <c r="L131" s="85">
        <v>190000</v>
      </c>
      <c r="M131" s="93">
        <f t="shared" si="6"/>
        <v>15.2</v>
      </c>
      <c r="N131" s="85">
        <v>1067375</v>
      </c>
      <c r="O131" s="91">
        <f t="shared" si="7"/>
        <v>85.39</v>
      </c>
    </row>
    <row r="132" spans="1:15" ht="59.25" customHeight="1">
      <c r="A132" s="21" t="s">
        <v>178</v>
      </c>
      <c r="B132" s="15">
        <v>216000</v>
      </c>
      <c r="C132" s="15">
        <v>0</v>
      </c>
      <c r="D132" s="15">
        <v>0</v>
      </c>
      <c r="E132" s="15">
        <v>216000</v>
      </c>
      <c r="F132" s="15">
        <v>0</v>
      </c>
      <c r="G132" s="32" t="s">
        <v>84</v>
      </c>
      <c r="H132" s="16" t="s">
        <v>128</v>
      </c>
      <c r="I132" s="15">
        <v>0</v>
      </c>
      <c r="J132" s="15">
        <v>0</v>
      </c>
      <c r="K132" s="15">
        <v>55</v>
      </c>
      <c r="L132" s="15">
        <v>100000</v>
      </c>
      <c r="M132" s="67">
        <f t="shared" si="6"/>
        <v>46.2962962962963</v>
      </c>
      <c r="N132" s="15">
        <v>216000</v>
      </c>
      <c r="O132" s="27">
        <f t="shared" si="7"/>
        <v>100</v>
      </c>
    </row>
    <row r="133" spans="1:15" ht="47.25">
      <c r="A133" s="21" t="s">
        <v>179</v>
      </c>
      <c r="B133" s="15">
        <v>400000</v>
      </c>
      <c r="C133" s="15">
        <v>0</v>
      </c>
      <c r="D133" s="15">
        <v>0</v>
      </c>
      <c r="E133" s="15">
        <v>400000</v>
      </c>
      <c r="F133" s="15">
        <v>0</v>
      </c>
      <c r="G133" s="32" t="s">
        <v>81</v>
      </c>
      <c r="H133" s="16" t="s">
        <v>132</v>
      </c>
      <c r="I133" s="15">
        <v>0</v>
      </c>
      <c r="J133" s="15">
        <v>0</v>
      </c>
      <c r="K133" s="15">
        <v>55</v>
      </c>
      <c r="L133" s="15">
        <v>100000</v>
      </c>
      <c r="M133" s="67">
        <f t="shared" si="6"/>
        <v>25</v>
      </c>
      <c r="N133" s="15">
        <v>300000</v>
      </c>
      <c r="O133" s="23">
        <f t="shared" si="7"/>
        <v>75</v>
      </c>
    </row>
    <row r="134" spans="1:30" s="22" customFormat="1" ht="22.5" customHeight="1">
      <c r="A134" s="14" t="s">
        <v>169</v>
      </c>
      <c r="B134" s="53">
        <v>1079138</v>
      </c>
      <c r="C134" s="54">
        <v>977459</v>
      </c>
      <c r="D134" s="53">
        <v>0</v>
      </c>
      <c r="E134" s="53">
        <v>101679</v>
      </c>
      <c r="F134" s="53">
        <v>0</v>
      </c>
      <c r="G134" s="74"/>
      <c r="H134" s="16" t="s">
        <v>108</v>
      </c>
      <c r="I134" s="15">
        <v>0</v>
      </c>
      <c r="J134" s="15">
        <v>0</v>
      </c>
      <c r="K134" s="15">
        <v>0</v>
      </c>
      <c r="L134" s="53">
        <v>1079138</v>
      </c>
      <c r="M134" s="53">
        <f t="shared" si="6"/>
        <v>100</v>
      </c>
      <c r="N134" s="53">
        <v>1079138</v>
      </c>
      <c r="O134" s="55">
        <f t="shared" si="7"/>
        <v>100</v>
      </c>
      <c r="P134"/>
      <c r="Q134"/>
      <c r="R134"/>
      <c r="S134"/>
      <c r="T134"/>
      <c r="U134"/>
      <c r="V134"/>
      <c r="W134"/>
      <c r="X134"/>
      <c r="Y134"/>
      <c r="Z134"/>
      <c r="AA134"/>
      <c r="AB134"/>
      <c r="AC134"/>
      <c r="AD134"/>
    </row>
    <row r="135" spans="1:30" s="22" customFormat="1" ht="22.5" customHeight="1">
      <c r="A135" s="38" t="s">
        <v>52</v>
      </c>
      <c r="B135" s="47">
        <f t="shared" si="8"/>
        <v>2080</v>
      </c>
      <c r="C135" s="48">
        <f>C136</f>
        <v>2080</v>
      </c>
      <c r="D135" s="47">
        <f>D136</f>
        <v>0</v>
      </c>
      <c r="E135" s="47">
        <f>E136</f>
        <v>0</v>
      </c>
      <c r="F135" s="47">
        <f>F136</f>
        <v>0</v>
      </c>
      <c r="G135" s="74"/>
      <c r="H135" s="16"/>
      <c r="I135" s="47">
        <v>0</v>
      </c>
      <c r="J135" s="47">
        <v>0</v>
      </c>
      <c r="K135" s="47">
        <v>0</v>
      </c>
      <c r="L135" s="47">
        <f>L136</f>
        <v>2080</v>
      </c>
      <c r="M135" s="47">
        <f t="shared" si="6"/>
        <v>100</v>
      </c>
      <c r="N135" s="47">
        <f>N136</f>
        <v>2080</v>
      </c>
      <c r="O135" s="50">
        <f t="shared" si="7"/>
        <v>100</v>
      </c>
      <c r="P135"/>
      <c r="Q135"/>
      <c r="R135"/>
      <c r="S135"/>
      <c r="T135"/>
      <c r="U135"/>
      <c r="V135"/>
      <c r="W135"/>
      <c r="X135"/>
      <c r="Y135"/>
      <c r="Z135"/>
      <c r="AA135"/>
      <c r="AB135"/>
      <c r="AC135"/>
      <c r="AD135"/>
    </row>
    <row r="136" spans="1:30" s="22" customFormat="1" ht="22.5" customHeight="1">
      <c r="A136" s="14" t="s">
        <v>26</v>
      </c>
      <c r="B136" s="15">
        <f t="shared" si="8"/>
        <v>2080</v>
      </c>
      <c r="C136" s="15">
        <v>2080</v>
      </c>
      <c r="D136" s="15">
        <v>0</v>
      </c>
      <c r="E136" s="15">
        <v>0</v>
      </c>
      <c r="F136" s="15">
        <v>0</v>
      </c>
      <c r="G136" s="74"/>
      <c r="H136" s="16" t="s">
        <v>108</v>
      </c>
      <c r="I136" s="15">
        <v>0</v>
      </c>
      <c r="J136" s="15">
        <v>0</v>
      </c>
      <c r="K136" s="15">
        <v>0</v>
      </c>
      <c r="L136" s="15">
        <v>2080</v>
      </c>
      <c r="M136" s="15">
        <f t="shared" si="6"/>
        <v>100</v>
      </c>
      <c r="N136" s="15">
        <f>L136</f>
        <v>2080</v>
      </c>
      <c r="O136" s="27">
        <f t="shared" si="7"/>
        <v>100</v>
      </c>
      <c r="P136"/>
      <c r="Q136"/>
      <c r="R136"/>
      <c r="S136"/>
      <c r="T136"/>
      <c r="U136"/>
      <c r="V136"/>
      <c r="W136"/>
      <c r="X136"/>
      <c r="Y136"/>
      <c r="Z136"/>
      <c r="AA136"/>
      <c r="AB136"/>
      <c r="AC136"/>
      <c r="AD136"/>
    </row>
    <row r="137" spans="1:30" s="22" customFormat="1" ht="22.5" customHeight="1">
      <c r="A137" s="38" t="s">
        <v>53</v>
      </c>
      <c r="B137" s="47">
        <f t="shared" si="8"/>
        <v>62132</v>
      </c>
      <c r="C137" s="48">
        <f>C138</f>
        <v>62132</v>
      </c>
      <c r="D137" s="47">
        <f>D138</f>
        <v>0</v>
      </c>
      <c r="E137" s="47">
        <f>E138</f>
        <v>0</v>
      </c>
      <c r="F137" s="47">
        <f>F138</f>
        <v>0</v>
      </c>
      <c r="G137" s="74"/>
      <c r="H137" s="16"/>
      <c r="I137" s="47">
        <v>0</v>
      </c>
      <c r="J137" s="47">
        <v>0</v>
      </c>
      <c r="K137" s="47">
        <v>0</v>
      </c>
      <c r="L137" s="47">
        <f>L138</f>
        <v>62132</v>
      </c>
      <c r="M137" s="47">
        <f t="shared" si="6"/>
        <v>100</v>
      </c>
      <c r="N137" s="47">
        <f>N138</f>
        <v>62132</v>
      </c>
      <c r="O137" s="50">
        <f t="shared" si="7"/>
        <v>100</v>
      </c>
      <c r="P137"/>
      <c r="Q137"/>
      <c r="R137"/>
      <c r="S137"/>
      <c r="T137"/>
      <c r="U137"/>
      <c r="V137"/>
      <c r="W137"/>
      <c r="X137"/>
      <c r="Y137"/>
      <c r="Z137"/>
      <c r="AA137"/>
      <c r="AB137"/>
      <c r="AC137"/>
      <c r="AD137"/>
    </row>
    <row r="138" spans="1:30" s="22" customFormat="1" ht="22.5" customHeight="1">
      <c r="A138" s="14" t="s">
        <v>26</v>
      </c>
      <c r="B138" s="15">
        <f t="shared" si="8"/>
        <v>62132</v>
      </c>
      <c r="C138" s="15">
        <v>62132</v>
      </c>
      <c r="D138" s="15">
        <v>0</v>
      </c>
      <c r="E138" s="15">
        <v>0</v>
      </c>
      <c r="F138" s="15">
        <v>0</v>
      </c>
      <c r="G138" s="74"/>
      <c r="H138" s="16" t="s">
        <v>108</v>
      </c>
      <c r="I138" s="15">
        <v>0</v>
      </c>
      <c r="J138" s="15">
        <v>0</v>
      </c>
      <c r="K138" s="15">
        <v>0</v>
      </c>
      <c r="L138" s="15">
        <v>62132</v>
      </c>
      <c r="M138" s="15">
        <f t="shared" si="6"/>
        <v>100</v>
      </c>
      <c r="N138" s="15">
        <v>62132</v>
      </c>
      <c r="O138" s="27">
        <f t="shared" si="7"/>
        <v>100</v>
      </c>
      <c r="P138"/>
      <c r="Q138"/>
      <c r="R138"/>
      <c r="S138"/>
      <c r="T138"/>
      <c r="U138"/>
      <c r="V138"/>
      <c r="W138"/>
      <c r="X138"/>
      <c r="Y138"/>
      <c r="Z138"/>
      <c r="AA138"/>
      <c r="AB138"/>
      <c r="AC138"/>
      <c r="AD138"/>
    </row>
    <row r="139" spans="1:30" s="22" customFormat="1" ht="22.5" customHeight="1">
      <c r="A139" s="14"/>
      <c r="B139" s="15"/>
      <c r="C139" s="15"/>
      <c r="D139" s="15"/>
      <c r="E139" s="15"/>
      <c r="F139" s="15"/>
      <c r="G139" s="74"/>
      <c r="H139" s="16"/>
      <c r="I139" s="15"/>
      <c r="J139" s="15"/>
      <c r="K139" s="15"/>
      <c r="L139" s="15"/>
      <c r="M139" s="67"/>
      <c r="N139" s="15"/>
      <c r="O139" s="64"/>
      <c r="P139"/>
      <c r="Q139"/>
      <c r="R139"/>
      <c r="S139"/>
      <c r="T139"/>
      <c r="U139"/>
      <c r="V139"/>
      <c r="W139"/>
      <c r="X139"/>
      <c r="Y139"/>
      <c r="Z139"/>
      <c r="AA139"/>
      <c r="AB139"/>
      <c r="AC139"/>
      <c r="AD139"/>
    </row>
    <row r="140" spans="1:30" s="22" customFormat="1" ht="22.5" customHeight="1">
      <c r="A140" s="14"/>
      <c r="B140" s="15"/>
      <c r="C140" s="15"/>
      <c r="D140" s="15"/>
      <c r="E140" s="15"/>
      <c r="F140" s="15"/>
      <c r="G140" s="74"/>
      <c r="H140" s="16"/>
      <c r="I140" s="15"/>
      <c r="J140" s="15"/>
      <c r="K140" s="15"/>
      <c r="L140" s="15"/>
      <c r="M140" s="67"/>
      <c r="N140" s="15"/>
      <c r="O140" s="64"/>
      <c r="P140"/>
      <c r="Q140"/>
      <c r="R140"/>
      <c r="S140"/>
      <c r="T140"/>
      <c r="U140"/>
      <c r="V140"/>
      <c r="W140"/>
      <c r="X140"/>
      <c r="Y140"/>
      <c r="Z140"/>
      <c r="AA140"/>
      <c r="AB140"/>
      <c r="AC140"/>
      <c r="AD140"/>
    </row>
    <row r="141" spans="1:30" s="22" customFormat="1" ht="22.5" customHeight="1">
      <c r="A141" s="14"/>
      <c r="B141" s="15"/>
      <c r="C141" s="15"/>
      <c r="D141" s="15"/>
      <c r="E141" s="15"/>
      <c r="F141" s="15"/>
      <c r="G141" s="74"/>
      <c r="H141" s="16"/>
      <c r="I141" s="15"/>
      <c r="J141" s="15"/>
      <c r="K141" s="15"/>
      <c r="L141" s="15"/>
      <c r="M141" s="67"/>
      <c r="N141" s="15"/>
      <c r="O141" s="64"/>
      <c r="P141"/>
      <c r="Q141"/>
      <c r="R141"/>
      <c r="S141"/>
      <c r="T141"/>
      <c r="U141"/>
      <c r="V141"/>
      <c r="W141"/>
      <c r="X141"/>
      <c r="Y141"/>
      <c r="Z141"/>
      <c r="AA141"/>
      <c r="AB141"/>
      <c r="AC141"/>
      <c r="AD141"/>
    </row>
    <row r="142" spans="1:30" s="22" customFormat="1" ht="22.5" customHeight="1">
      <c r="A142" s="14"/>
      <c r="B142" s="15"/>
      <c r="C142" s="15"/>
      <c r="D142" s="15"/>
      <c r="E142" s="15"/>
      <c r="F142" s="15"/>
      <c r="G142" s="74"/>
      <c r="H142" s="16"/>
      <c r="I142" s="15"/>
      <c r="J142" s="15"/>
      <c r="K142" s="15"/>
      <c r="L142" s="15"/>
      <c r="M142" s="67"/>
      <c r="N142" s="15"/>
      <c r="O142" s="64"/>
      <c r="P142"/>
      <c r="Q142"/>
      <c r="R142"/>
      <c r="S142"/>
      <c r="T142"/>
      <c r="U142"/>
      <c r="V142"/>
      <c r="W142"/>
      <c r="X142"/>
      <c r="Y142"/>
      <c r="Z142"/>
      <c r="AA142"/>
      <c r="AB142"/>
      <c r="AC142"/>
      <c r="AD142"/>
    </row>
    <row r="143" spans="1:30" s="22" customFormat="1" ht="22.5" customHeight="1">
      <c r="A143" s="14"/>
      <c r="B143" s="15"/>
      <c r="C143" s="15"/>
      <c r="D143" s="15"/>
      <c r="E143" s="15"/>
      <c r="F143" s="15"/>
      <c r="G143" s="74"/>
      <c r="H143" s="16"/>
      <c r="I143" s="15"/>
      <c r="J143" s="15"/>
      <c r="K143" s="15"/>
      <c r="L143" s="15"/>
      <c r="M143" s="67"/>
      <c r="N143" s="15"/>
      <c r="O143" s="64"/>
      <c r="P143"/>
      <c r="Q143"/>
      <c r="R143"/>
      <c r="S143"/>
      <c r="T143"/>
      <c r="U143"/>
      <c r="V143"/>
      <c r="W143"/>
      <c r="X143"/>
      <c r="Y143"/>
      <c r="Z143"/>
      <c r="AA143"/>
      <c r="AB143"/>
      <c r="AC143"/>
      <c r="AD143"/>
    </row>
    <row r="144" spans="1:30" s="22" customFormat="1" ht="22.5" customHeight="1">
      <c r="A144" s="14"/>
      <c r="B144" s="15"/>
      <c r="C144" s="15"/>
      <c r="D144" s="15"/>
      <c r="E144" s="15"/>
      <c r="F144" s="15"/>
      <c r="G144" s="74"/>
      <c r="H144" s="16"/>
      <c r="I144" s="15"/>
      <c r="J144" s="15"/>
      <c r="K144" s="15"/>
      <c r="L144" s="15"/>
      <c r="M144" s="67"/>
      <c r="N144" s="15"/>
      <c r="O144" s="64"/>
      <c r="P144"/>
      <c r="Q144"/>
      <c r="R144"/>
      <c r="S144"/>
      <c r="T144"/>
      <c r="U144"/>
      <c r="V144"/>
      <c r="W144"/>
      <c r="X144"/>
      <c r="Y144"/>
      <c r="Z144"/>
      <c r="AA144"/>
      <c r="AB144"/>
      <c r="AC144"/>
      <c r="AD144"/>
    </row>
    <row r="145" spans="1:30" s="22" customFormat="1" ht="21" customHeight="1">
      <c r="A145" s="14"/>
      <c r="B145" s="15"/>
      <c r="C145" s="15"/>
      <c r="D145" s="15"/>
      <c r="E145" s="15"/>
      <c r="F145" s="15"/>
      <c r="G145" s="74"/>
      <c r="H145" s="16"/>
      <c r="I145" s="15"/>
      <c r="J145" s="15"/>
      <c r="K145" s="15"/>
      <c r="L145" s="15"/>
      <c r="M145" s="67"/>
      <c r="N145" s="15"/>
      <c r="O145" s="64"/>
      <c r="P145"/>
      <c r="Q145"/>
      <c r="R145"/>
      <c r="S145"/>
      <c r="T145"/>
      <c r="U145"/>
      <c r="V145"/>
      <c r="W145"/>
      <c r="X145"/>
      <c r="Y145"/>
      <c r="Z145"/>
      <c r="AA145"/>
      <c r="AB145"/>
      <c r="AC145"/>
      <c r="AD145"/>
    </row>
    <row r="146" spans="1:30" s="22" customFormat="1" ht="21" customHeight="1">
      <c r="A146" s="14"/>
      <c r="B146" s="15"/>
      <c r="C146" s="15"/>
      <c r="D146" s="15"/>
      <c r="E146" s="15"/>
      <c r="F146" s="15"/>
      <c r="G146" s="74"/>
      <c r="H146" s="16"/>
      <c r="I146" s="15"/>
      <c r="J146" s="15"/>
      <c r="K146" s="15"/>
      <c r="L146" s="15"/>
      <c r="M146" s="67"/>
      <c r="N146" s="15"/>
      <c r="O146" s="64"/>
      <c r="P146"/>
      <c r="Q146"/>
      <c r="R146"/>
      <c r="S146"/>
      <c r="T146"/>
      <c r="U146"/>
      <c r="V146"/>
      <c r="W146"/>
      <c r="X146"/>
      <c r="Y146"/>
      <c r="Z146"/>
      <c r="AA146"/>
      <c r="AB146"/>
      <c r="AC146"/>
      <c r="AD146"/>
    </row>
    <row r="147" spans="1:30" s="22" customFormat="1" ht="21" customHeight="1">
      <c r="A147" s="14"/>
      <c r="B147" s="15"/>
      <c r="C147" s="15"/>
      <c r="D147" s="15"/>
      <c r="E147" s="15"/>
      <c r="F147" s="15"/>
      <c r="G147" s="74"/>
      <c r="H147" s="16"/>
      <c r="I147" s="15"/>
      <c r="J147" s="15"/>
      <c r="K147" s="15"/>
      <c r="L147" s="15"/>
      <c r="M147" s="67"/>
      <c r="N147" s="15"/>
      <c r="O147" s="64"/>
      <c r="P147"/>
      <c r="Q147"/>
      <c r="R147"/>
      <c r="S147"/>
      <c r="T147"/>
      <c r="U147"/>
      <c r="V147"/>
      <c r="W147"/>
      <c r="X147"/>
      <c r="Y147"/>
      <c r="Z147"/>
      <c r="AA147"/>
      <c r="AB147"/>
      <c r="AC147"/>
      <c r="AD147"/>
    </row>
    <row r="148" spans="1:30" s="22" customFormat="1" ht="22.5" customHeight="1" thickBot="1">
      <c r="A148" s="43" t="s">
        <v>24</v>
      </c>
      <c r="B148" s="61">
        <f>SUM(C148:F148)</f>
        <v>837382677</v>
      </c>
      <c r="C148" s="61">
        <f>SUM(C7,C12,C23,C26,C37,C40,C50,C73,C84,C90,C93,C96,C99,C104,C107,C110)</f>
        <v>150360607</v>
      </c>
      <c r="D148" s="61">
        <f>SUM(D7,D12,D23,D26,D37,D40,D50,D73,D84,D90,D93,D96,D99,D104,D107,D110)</f>
        <v>28949287</v>
      </c>
      <c r="E148" s="61">
        <f>SUM(E7,E12,E23,E26,E37,E40,E50,E73,E84,E90,E93,E96,E99,E104,E107,E110)</f>
        <v>196207638</v>
      </c>
      <c r="F148" s="61">
        <f>SUM(F7,F12,F23,F26,F37,F40,F50,F73,F84,F90,F93,F96,F99,F104,F107,F110)</f>
        <v>461865145</v>
      </c>
      <c r="G148" s="80">
        <v>0</v>
      </c>
      <c r="H148" s="83"/>
      <c r="I148" s="61">
        <v>0</v>
      </c>
      <c r="J148" s="61">
        <v>0</v>
      </c>
      <c r="K148" s="61">
        <v>0</v>
      </c>
      <c r="L148" s="61">
        <f>SUM(L7,L12,L23,L26,L37,L40,L50,L73,L84,L90,L93,L96,L99,L104,L107,L110)</f>
        <v>108710042</v>
      </c>
      <c r="M148" s="71">
        <f t="shared" si="6"/>
        <v>12.982122151065228</v>
      </c>
      <c r="N148" s="61">
        <f>SUM(N7,N12,N23,N26,N37,N40,N50,N73,N84,N90,N93,N96,N99,N104,N107,N110)</f>
        <v>361300838</v>
      </c>
      <c r="O148" s="65">
        <f t="shared" si="7"/>
        <v>43.14644282998465</v>
      </c>
      <c r="P148"/>
      <c r="Q148"/>
      <c r="R148"/>
      <c r="S148"/>
      <c r="T148"/>
      <c r="U148"/>
      <c r="V148"/>
      <c r="W148"/>
      <c r="X148"/>
      <c r="Y148"/>
      <c r="Z148"/>
      <c r="AA148"/>
      <c r="AB148"/>
      <c r="AC148"/>
      <c r="AD148"/>
    </row>
    <row r="149" spans="1:30" s="22" customFormat="1" ht="15.75" customHeight="1">
      <c r="A149" s="140" t="s">
        <v>200</v>
      </c>
      <c r="B149" s="140"/>
      <c r="C149" s="140"/>
      <c r="D149" s="140"/>
      <c r="E149" s="140"/>
      <c r="F149" s="140"/>
      <c r="G149" s="142" t="s">
        <v>151</v>
      </c>
      <c r="H149" s="143"/>
      <c r="I149" s="143"/>
      <c r="J149" s="143"/>
      <c r="K149" s="143"/>
      <c r="L149" s="143"/>
      <c r="M149" s="143"/>
      <c r="N149" s="143"/>
      <c r="O149" s="143"/>
      <c r="P149"/>
      <c r="Q149"/>
      <c r="R149"/>
      <c r="S149"/>
      <c r="T149"/>
      <c r="U149"/>
      <c r="V149"/>
      <c r="W149"/>
      <c r="X149"/>
      <c r="Y149"/>
      <c r="Z149"/>
      <c r="AA149"/>
      <c r="AB149"/>
      <c r="AC149"/>
      <c r="AD149"/>
    </row>
    <row r="150" spans="1:30" s="22" customFormat="1" ht="15.75" customHeight="1">
      <c r="A150" s="138" t="s">
        <v>197</v>
      </c>
      <c r="B150" s="139"/>
      <c r="C150" s="139"/>
      <c r="D150" s="139"/>
      <c r="E150" s="139"/>
      <c r="F150" s="139"/>
      <c r="G150" s="115" t="s">
        <v>144</v>
      </c>
      <c r="H150" s="139"/>
      <c r="I150" s="139"/>
      <c r="J150" s="139"/>
      <c r="K150" s="139"/>
      <c r="L150" s="139"/>
      <c r="M150" s="139"/>
      <c r="N150" s="139"/>
      <c r="O150" s="139"/>
      <c r="P150"/>
      <c r="Q150"/>
      <c r="R150"/>
      <c r="S150"/>
      <c r="T150"/>
      <c r="U150"/>
      <c r="V150"/>
      <c r="W150"/>
      <c r="X150"/>
      <c r="Y150"/>
      <c r="Z150"/>
      <c r="AA150"/>
      <c r="AB150"/>
      <c r="AC150"/>
      <c r="AD150"/>
    </row>
    <row r="151" spans="1:30" s="22" customFormat="1" ht="15.75" customHeight="1">
      <c r="A151" s="141" t="s">
        <v>204</v>
      </c>
      <c r="B151" s="139"/>
      <c r="C151" s="139"/>
      <c r="D151" s="139"/>
      <c r="E151" s="139"/>
      <c r="F151" s="139"/>
      <c r="G151" s="144" t="s">
        <v>145</v>
      </c>
      <c r="H151" s="139"/>
      <c r="I151" s="139"/>
      <c r="J151" s="139"/>
      <c r="K151" s="139"/>
      <c r="L151" s="139"/>
      <c r="M151" s="139"/>
      <c r="N151" s="139"/>
      <c r="O151" s="139"/>
      <c r="P151"/>
      <c r="Q151"/>
      <c r="R151"/>
      <c r="S151"/>
      <c r="T151"/>
      <c r="U151"/>
      <c r="V151"/>
      <c r="W151"/>
      <c r="X151"/>
      <c r="Y151"/>
      <c r="Z151"/>
      <c r="AA151"/>
      <c r="AB151"/>
      <c r="AC151"/>
      <c r="AD151"/>
    </row>
    <row r="152" spans="1:30" s="22" customFormat="1" ht="15.75" customHeight="1">
      <c r="A152" s="138" t="s">
        <v>196</v>
      </c>
      <c r="B152" s="139"/>
      <c r="C152" s="139"/>
      <c r="D152" s="139"/>
      <c r="E152" s="139"/>
      <c r="F152" s="139"/>
      <c r="G152" s="115" t="s">
        <v>146</v>
      </c>
      <c r="H152" s="139"/>
      <c r="I152" s="139"/>
      <c r="J152" s="139"/>
      <c r="K152" s="139"/>
      <c r="L152" s="139"/>
      <c r="M152" s="139"/>
      <c r="N152" s="139"/>
      <c r="O152" s="139"/>
      <c r="P152"/>
      <c r="Q152"/>
      <c r="R152"/>
      <c r="S152"/>
      <c r="T152"/>
      <c r="U152"/>
      <c r="V152"/>
      <c r="W152"/>
      <c r="X152"/>
      <c r="Y152"/>
      <c r="Z152"/>
      <c r="AA152"/>
      <c r="AB152"/>
      <c r="AC152"/>
      <c r="AD152"/>
    </row>
    <row r="153" spans="1:30" s="22" customFormat="1" ht="15.75" customHeight="1">
      <c r="A153" s="138" t="s">
        <v>208</v>
      </c>
      <c r="B153" s="139"/>
      <c r="C153" s="139"/>
      <c r="D153" s="139"/>
      <c r="E153" s="139"/>
      <c r="F153" s="139"/>
      <c r="G153" s="115" t="s">
        <v>147</v>
      </c>
      <c r="H153" s="139"/>
      <c r="I153" s="139"/>
      <c r="J153" s="139"/>
      <c r="K153" s="139"/>
      <c r="L153" s="139"/>
      <c r="M153" s="139"/>
      <c r="N153" s="139"/>
      <c r="O153" s="139"/>
      <c r="P153"/>
      <c r="Q153"/>
      <c r="R153"/>
      <c r="S153"/>
      <c r="T153"/>
      <c r="U153"/>
      <c r="V153"/>
      <c r="W153"/>
      <c r="X153"/>
      <c r="Y153"/>
      <c r="Z153"/>
      <c r="AA153"/>
      <c r="AB153"/>
      <c r="AC153"/>
      <c r="AD153"/>
    </row>
    <row r="154" spans="1:30" s="22" customFormat="1" ht="15.75" customHeight="1">
      <c r="A154" s="138" t="s">
        <v>207</v>
      </c>
      <c r="B154" s="139"/>
      <c r="C154" s="139"/>
      <c r="D154" s="139"/>
      <c r="E154" s="139"/>
      <c r="F154" s="139"/>
      <c r="G154" s="115" t="s">
        <v>209</v>
      </c>
      <c r="H154" s="139"/>
      <c r="I154" s="139"/>
      <c r="J154" s="139"/>
      <c r="K154" s="139"/>
      <c r="L154" s="139"/>
      <c r="M154" s="139"/>
      <c r="N154" s="139"/>
      <c r="O154" s="139"/>
      <c r="P154"/>
      <c r="Q154"/>
      <c r="R154"/>
      <c r="S154"/>
      <c r="T154"/>
      <c r="U154"/>
      <c r="V154"/>
      <c r="W154"/>
      <c r="X154"/>
      <c r="Y154"/>
      <c r="Z154"/>
      <c r="AA154"/>
      <c r="AB154"/>
      <c r="AC154"/>
      <c r="AD154"/>
    </row>
    <row r="155" spans="1:30" s="22" customFormat="1" ht="15.75" customHeight="1">
      <c r="A155" s="138" t="s">
        <v>206</v>
      </c>
      <c r="B155" s="139"/>
      <c r="C155" s="139"/>
      <c r="D155" s="139"/>
      <c r="E155" s="139"/>
      <c r="F155" s="139"/>
      <c r="G155" s="115" t="s">
        <v>148</v>
      </c>
      <c r="H155" s="139"/>
      <c r="I155" s="139"/>
      <c r="J155" s="139"/>
      <c r="K155" s="139"/>
      <c r="L155" s="139"/>
      <c r="M155" s="139"/>
      <c r="N155" s="139"/>
      <c r="O155" s="139"/>
      <c r="P155"/>
      <c r="Q155"/>
      <c r="R155"/>
      <c r="S155"/>
      <c r="T155"/>
      <c r="U155"/>
      <c r="V155"/>
      <c r="W155"/>
      <c r="X155"/>
      <c r="Y155"/>
      <c r="Z155"/>
      <c r="AA155"/>
      <c r="AB155"/>
      <c r="AC155"/>
      <c r="AD155"/>
    </row>
    <row r="156" spans="1:30" s="22" customFormat="1" ht="17.25" customHeight="1">
      <c r="A156" s="138" t="s">
        <v>201</v>
      </c>
      <c r="B156" s="139"/>
      <c r="C156" s="139"/>
      <c r="D156" s="139"/>
      <c r="E156" s="139"/>
      <c r="F156" s="139"/>
      <c r="G156" s="25" t="s">
        <v>149</v>
      </c>
      <c r="H156" s="30"/>
      <c r="I156" s="29"/>
      <c r="J156" s="29"/>
      <c r="K156" s="29"/>
      <c r="L156" s="29"/>
      <c r="M156" s="29"/>
      <c r="N156" s="29"/>
      <c r="O156" s="29"/>
      <c r="P156"/>
      <c r="Q156"/>
      <c r="R156"/>
      <c r="S156"/>
      <c r="T156"/>
      <c r="U156"/>
      <c r="V156"/>
      <c r="W156"/>
      <c r="X156"/>
      <c r="Y156"/>
      <c r="Z156"/>
      <c r="AA156"/>
      <c r="AB156"/>
      <c r="AC156"/>
      <c r="AD156"/>
    </row>
    <row r="157" spans="1:30" s="22" customFormat="1" ht="15.75" customHeight="1">
      <c r="A157" s="141" t="s">
        <v>205</v>
      </c>
      <c r="B157" s="139"/>
      <c r="C157" s="139"/>
      <c r="D157" s="139"/>
      <c r="E157" s="139"/>
      <c r="F157" s="139"/>
      <c r="G157" s="115" t="s">
        <v>150</v>
      </c>
      <c r="H157" s="139"/>
      <c r="I157" s="139"/>
      <c r="J157" s="139"/>
      <c r="K157" s="139"/>
      <c r="L157" s="139"/>
      <c r="M157" s="139"/>
      <c r="N157" s="139"/>
      <c r="O157" s="139"/>
      <c r="P157"/>
      <c r="Q157"/>
      <c r="R157"/>
      <c r="S157"/>
      <c r="T157"/>
      <c r="U157"/>
      <c r="V157"/>
      <c r="W157"/>
      <c r="X157"/>
      <c r="Y157"/>
      <c r="Z157"/>
      <c r="AA157"/>
      <c r="AB157"/>
      <c r="AC157"/>
      <c r="AD157"/>
    </row>
    <row r="158" spans="1:30" s="22" customFormat="1" ht="18.75" customHeight="1">
      <c r="A158" s="145" t="s">
        <v>101</v>
      </c>
      <c r="B158" s="146"/>
      <c r="C158" s="146"/>
      <c r="D158" s="146"/>
      <c r="E158" s="146"/>
      <c r="F158" s="146"/>
      <c r="G158" s="31"/>
      <c r="H158" s="30"/>
      <c r="I158" s="29"/>
      <c r="J158" s="29"/>
      <c r="K158" s="29"/>
      <c r="L158" s="29"/>
      <c r="M158" s="29"/>
      <c r="N158" s="29"/>
      <c r="O158" s="29"/>
      <c r="P158"/>
      <c r="Q158"/>
      <c r="R158"/>
      <c r="S158"/>
      <c r="T158"/>
      <c r="U158"/>
      <c r="V158"/>
      <c r="W158"/>
      <c r="X158"/>
      <c r="Y158"/>
      <c r="Z158"/>
      <c r="AA158"/>
      <c r="AB158"/>
      <c r="AC158"/>
      <c r="AD158"/>
    </row>
    <row r="159" spans="1:30" s="22" customFormat="1" ht="15.75" customHeight="1">
      <c r="A159" s="145" t="s">
        <v>86</v>
      </c>
      <c r="B159" s="146"/>
      <c r="C159" s="146"/>
      <c r="D159" s="146"/>
      <c r="E159" s="146"/>
      <c r="F159" s="146"/>
      <c r="G159" s="31"/>
      <c r="H159" s="30"/>
      <c r="I159" s="29"/>
      <c r="J159" s="29"/>
      <c r="K159" s="29"/>
      <c r="L159" s="29"/>
      <c r="M159" s="29"/>
      <c r="N159" s="29"/>
      <c r="O159" s="29"/>
      <c r="P159"/>
      <c r="Q159"/>
      <c r="R159"/>
      <c r="S159"/>
      <c r="T159"/>
      <c r="U159"/>
      <c r="V159"/>
      <c r="W159"/>
      <c r="X159"/>
      <c r="Y159"/>
      <c r="Z159"/>
      <c r="AA159"/>
      <c r="AB159"/>
      <c r="AC159"/>
      <c r="AD159"/>
    </row>
    <row r="160" ht="15.75"/>
    <row r="161" ht="15.75"/>
    <row r="162" ht="15.75"/>
    <row r="163" ht="15.75"/>
    <row r="164" ht="15.75"/>
    <row r="165" ht="15.75"/>
    <row r="166" ht="15.75"/>
    <row r="167" ht="15.75"/>
    <row r="168" ht="15.75"/>
    <row r="169" ht="15.75"/>
    <row r="170" ht="15.75"/>
    <row r="171" ht="15.75"/>
    <row r="172" ht="15.75"/>
    <row r="173" ht="15.75"/>
    <row r="174" ht="15.75"/>
    <row r="175" ht="15.75"/>
    <row r="176" ht="15.75"/>
    <row r="177" ht="15.75"/>
    <row r="178" ht="15.75"/>
    <row r="179" ht="15.75"/>
    <row r="180" ht="15.75"/>
    <row r="181" ht="15.75"/>
    <row r="182" ht="15.75"/>
    <row r="183" ht="15.75"/>
    <row r="184" ht="15.75"/>
    <row r="185" ht="15.75"/>
    <row r="186" ht="15.75"/>
    <row r="187" ht="15.75"/>
    <row r="188" ht="15.75"/>
    <row r="189" ht="15.75"/>
    <row r="190" ht="15.75"/>
    <row r="191" ht="15.75"/>
    <row r="192" ht="15.75"/>
    <row r="193" ht="15.75"/>
    <row r="194" ht="15.75"/>
    <row r="195" ht="15.75"/>
    <row r="196" ht="15.75"/>
    <row r="197" ht="15.75"/>
    <row r="198" ht="15.75"/>
    <row r="199" ht="15.75"/>
  </sheetData>
  <mergeCells count="38">
    <mergeCell ref="G157:O157"/>
    <mergeCell ref="A157:F157"/>
    <mergeCell ref="A158:F158"/>
    <mergeCell ref="A159:F159"/>
    <mergeCell ref="G149:O149"/>
    <mergeCell ref="G150:O150"/>
    <mergeCell ref="G151:O151"/>
    <mergeCell ref="G152:O152"/>
    <mergeCell ref="G153:O153"/>
    <mergeCell ref="G154:O154"/>
    <mergeCell ref="G155:O155"/>
    <mergeCell ref="A153:F153"/>
    <mergeCell ref="A154:F154"/>
    <mergeCell ref="A155:F155"/>
    <mergeCell ref="A156:F156"/>
    <mergeCell ref="A149:F149"/>
    <mergeCell ref="A150:F150"/>
    <mergeCell ref="A151:F151"/>
    <mergeCell ref="A152:F152"/>
    <mergeCell ref="A3:A6"/>
    <mergeCell ref="N4:O4"/>
    <mergeCell ref="B3:F3"/>
    <mergeCell ref="G3:K3"/>
    <mergeCell ref="C4:F4"/>
    <mergeCell ref="B4:B6"/>
    <mergeCell ref="C5:E5"/>
    <mergeCell ref="F5:F6"/>
    <mergeCell ref="H4:H6"/>
    <mergeCell ref="L3:O3"/>
    <mergeCell ref="L4:M4"/>
    <mergeCell ref="O5:O6"/>
    <mergeCell ref="M5:M6"/>
    <mergeCell ref="N5:N6"/>
    <mergeCell ref="L5:L6"/>
    <mergeCell ref="G4:G6"/>
    <mergeCell ref="I4:I6"/>
    <mergeCell ref="J4:J6"/>
    <mergeCell ref="K4:K6"/>
  </mergeCells>
  <printOptions horizontalCentered="1"/>
  <pageMargins left="0.07874015748031496" right="0" top="0.7874015748031497" bottom="0.7874015748031497" header="0.3937007874015748" footer="0.5118110236220472"/>
  <pageSetup horizontalDpi="600" verticalDpi="600" orientation="portrait" pageOrder="overThenDown" paperSize="9" r:id="rId1"/>
  <headerFooter alignWithMargins="0">
    <oddHeader>&amp;L&amp;10-&amp;R&amp;10-</oddHeader>
  </headerFooter>
</worksheet>
</file>

<file path=xl/worksheets/sheet2.xml><?xml version="1.0" encoding="utf-8"?>
<worksheet xmlns="http://schemas.openxmlformats.org/spreadsheetml/2006/main" xmlns:r="http://schemas.openxmlformats.org/officeDocument/2006/relationships">
  <dimension ref="A1:AD153"/>
  <sheetViews>
    <sheetView showGridLines="0" showZeros="0" tabSelected="1" workbookViewId="0" topLeftCell="B110">
      <selection activeCell="E111" sqref="E111"/>
    </sheetView>
  </sheetViews>
  <sheetFormatPr defaultColWidth="9.00390625" defaultRowHeight="15.75"/>
  <cols>
    <col min="1" max="1" width="31.25390625" style="2" customWidth="1"/>
    <col min="2" max="2" width="12.75390625" style="2" customWidth="1"/>
    <col min="3" max="3" width="12.25390625" style="2" customWidth="1"/>
    <col min="4" max="4" width="11.25390625" style="2" customWidth="1"/>
    <col min="5" max="5" width="12.75390625" style="2" customWidth="1"/>
    <col min="6" max="6" width="12.875" style="2" customWidth="1"/>
    <col min="7" max="7" width="22.375" style="2" customWidth="1"/>
    <col min="8" max="8" width="10.00390625" style="2" customWidth="1"/>
    <col min="9" max="10" width="7.875" style="2" customWidth="1"/>
    <col min="11" max="11" width="6.375" style="2" customWidth="1"/>
    <col min="12" max="12" width="12.375" style="2" customWidth="1"/>
    <col min="13" max="13" width="7.25390625" style="2" customWidth="1"/>
    <col min="14" max="14" width="11.75390625" style="2" customWidth="1"/>
    <col min="15" max="15" width="7.125" style="5" customWidth="1"/>
    <col min="16" max="30" width="8.75390625" style="0" customWidth="1"/>
    <col min="31" max="16384" width="8.75390625" style="2" customWidth="1"/>
  </cols>
  <sheetData>
    <row r="1" spans="1:13" ht="30" customHeight="1">
      <c r="A1" s="1"/>
      <c r="F1" s="6" t="s">
        <v>9</v>
      </c>
      <c r="G1" s="7" t="s">
        <v>199</v>
      </c>
      <c r="J1" s="26"/>
      <c r="M1" s="1"/>
    </row>
    <row r="2" spans="1:15" ht="19.5" customHeight="1" thickBot="1">
      <c r="A2" s="3"/>
      <c r="B2" s="3"/>
      <c r="C2" s="3"/>
      <c r="D2" s="3"/>
      <c r="E2" s="3"/>
      <c r="F2" s="8" t="s">
        <v>326</v>
      </c>
      <c r="G2" s="9" t="s">
        <v>325</v>
      </c>
      <c r="H2" s="3"/>
      <c r="I2" s="3"/>
      <c r="J2" s="3"/>
      <c r="K2" s="3"/>
      <c r="L2" s="3"/>
      <c r="N2" s="4"/>
      <c r="O2" s="13" t="s">
        <v>21</v>
      </c>
    </row>
    <row r="3" spans="1:15" ht="15.75" customHeight="1">
      <c r="A3" s="126" t="s">
        <v>22</v>
      </c>
      <c r="B3" s="129" t="s">
        <v>4</v>
      </c>
      <c r="C3" s="129"/>
      <c r="D3" s="129"/>
      <c r="E3" s="129"/>
      <c r="F3" s="130"/>
      <c r="G3" s="131" t="s">
        <v>5</v>
      </c>
      <c r="H3" s="132"/>
      <c r="I3" s="132"/>
      <c r="J3" s="132"/>
      <c r="K3" s="132"/>
      <c r="L3" s="136" t="s">
        <v>7</v>
      </c>
      <c r="M3" s="136"/>
      <c r="N3" s="136"/>
      <c r="O3" s="137"/>
    </row>
    <row r="4" spans="1:15" ht="15.75" customHeight="1">
      <c r="A4" s="127"/>
      <c r="B4" s="133" t="s">
        <v>0</v>
      </c>
      <c r="C4" s="123" t="s">
        <v>6</v>
      </c>
      <c r="D4" s="123"/>
      <c r="E4" s="123"/>
      <c r="F4" s="128"/>
      <c r="G4" s="116" t="s">
        <v>80</v>
      </c>
      <c r="H4" s="122" t="s">
        <v>12</v>
      </c>
      <c r="I4" s="119" t="s">
        <v>13</v>
      </c>
      <c r="J4" s="119" t="s">
        <v>14</v>
      </c>
      <c r="K4" s="122" t="s">
        <v>15</v>
      </c>
      <c r="L4" s="123" t="s">
        <v>214</v>
      </c>
      <c r="M4" s="123"/>
      <c r="N4" s="123" t="s">
        <v>215</v>
      </c>
      <c r="O4" s="128"/>
    </row>
    <row r="5" spans="1:15" ht="15.75" customHeight="1">
      <c r="A5" s="127"/>
      <c r="B5" s="133"/>
      <c r="C5" s="134" t="s">
        <v>17</v>
      </c>
      <c r="D5" s="134"/>
      <c r="E5" s="134"/>
      <c r="F5" s="147" t="s">
        <v>1</v>
      </c>
      <c r="G5" s="117"/>
      <c r="H5" s="122"/>
      <c r="I5" s="120"/>
      <c r="J5" s="120"/>
      <c r="K5" s="122"/>
      <c r="L5" s="125" t="s">
        <v>2</v>
      </c>
      <c r="M5" s="125" t="s">
        <v>18</v>
      </c>
      <c r="N5" s="125" t="s">
        <v>2</v>
      </c>
      <c r="O5" s="124" t="s">
        <v>18</v>
      </c>
    </row>
    <row r="6" spans="1:15" ht="33" customHeight="1">
      <c r="A6" s="127"/>
      <c r="B6" s="133"/>
      <c r="C6" s="11" t="s">
        <v>3</v>
      </c>
      <c r="D6" s="12" t="s">
        <v>19</v>
      </c>
      <c r="E6" s="10" t="s">
        <v>20</v>
      </c>
      <c r="F6" s="147"/>
      <c r="G6" s="118"/>
      <c r="H6" s="122"/>
      <c r="I6" s="121"/>
      <c r="J6" s="121"/>
      <c r="K6" s="122"/>
      <c r="L6" s="125"/>
      <c r="M6" s="125"/>
      <c r="N6" s="125"/>
      <c r="O6" s="124"/>
    </row>
    <row r="7" spans="1:30" s="22" customFormat="1" ht="24" customHeight="1">
      <c r="A7" s="33" t="s">
        <v>87</v>
      </c>
      <c r="B7" s="44">
        <f>SUM(C7:F7)</f>
        <v>1137697</v>
      </c>
      <c r="C7" s="45">
        <f>C8+C10+C14</f>
        <v>54650</v>
      </c>
      <c r="D7" s="45">
        <f>D8+D10+D14</f>
        <v>0</v>
      </c>
      <c r="E7" s="45">
        <f>E8+E10+E14</f>
        <v>1083047</v>
      </c>
      <c r="F7" s="45">
        <f>F8+F10+F14</f>
        <v>0</v>
      </c>
      <c r="G7" s="73"/>
      <c r="H7" s="81"/>
      <c r="I7" s="44">
        <v>0</v>
      </c>
      <c r="J7" s="44">
        <v>0</v>
      </c>
      <c r="K7" s="44">
        <v>0</v>
      </c>
      <c r="L7" s="45">
        <f>L8+L10+L14</f>
        <v>317697</v>
      </c>
      <c r="M7" s="59">
        <f>IF(B7=0,0,L7/B7*100)</f>
        <v>27.924570426044898</v>
      </c>
      <c r="N7" s="45">
        <f>N8+N10+N14</f>
        <v>317697</v>
      </c>
      <c r="O7" s="100">
        <f>IF(B7=0,0,N7/B7*100)</f>
        <v>27.924570426044898</v>
      </c>
      <c r="P7"/>
      <c r="Q7"/>
      <c r="R7"/>
      <c r="S7"/>
      <c r="T7"/>
      <c r="U7"/>
      <c r="V7"/>
      <c r="W7"/>
      <c r="X7"/>
      <c r="Y7"/>
      <c r="Z7"/>
      <c r="AA7"/>
      <c r="AB7"/>
      <c r="AC7"/>
      <c r="AD7"/>
    </row>
    <row r="8" spans="1:30" s="22" customFormat="1" ht="21" customHeight="1">
      <c r="A8" s="34" t="s">
        <v>283</v>
      </c>
      <c r="B8" s="47">
        <f>SUM(C8:F8)</f>
        <v>95320</v>
      </c>
      <c r="C8" s="48">
        <f>C9</f>
        <v>50320</v>
      </c>
      <c r="D8" s="47">
        <f>D9</f>
        <v>0</v>
      </c>
      <c r="E8" s="47">
        <f>E9</f>
        <v>45000</v>
      </c>
      <c r="F8" s="47">
        <f>F9</f>
        <v>0</v>
      </c>
      <c r="G8" s="74"/>
      <c r="H8" s="49"/>
      <c r="I8" s="47">
        <v>0</v>
      </c>
      <c r="J8" s="47">
        <v>0</v>
      </c>
      <c r="K8" s="47">
        <v>0</v>
      </c>
      <c r="L8" s="47">
        <f>L9</f>
        <v>95320</v>
      </c>
      <c r="M8" s="47">
        <f aca="true" t="shared" si="0" ref="M8:M79">IF(B8=0,0,L8/B8*100)</f>
        <v>100</v>
      </c>
      <c r="N8" s="47">
        <f>N9</f>
        <v>95320</v>
      </c>
      <c r="O8" s="50">
        <f aca="true" t="shared" si="1" ref="O8:O79">IF(B8=0,0,N8/B8*100)</f>
        <v>100</v>
      </c>
      <c r="P8"/>
      <c r="Q8"/>
      <c r="R8"/>
      <c r="S8"/>
      <c r="T8"/>
      <c r="U8"/>
      <c r="V8"/>
      <c r="W8"/>
      <c r="X8"/>
      <c r="Y8"/>
      <c r="Z8"/>
      <c r="AA8"/>
      <c r="AB8"/>
      <c r="AC8"/>
      <c r="AD8"/>
    </row>
    <row r="9" spans="1:30" s="22" customFormat="1" ht="21" customHeight="1">
      <c r="A9" s="14" t="s">
        <v>26</v>
      </c>
      <c r="B9" s="15">
        <f>SUM(C9:F9)</f>
        <v>95320</v>
      </c>
      <c r="C9" s="15">
        <v>50320</v>
      </c>
      <c r="D9" s="15">
        <v>0</v>
      </c>
      <c r="E9" s="15">
        <v>45000</v>
      </c>
      <c r="F9" s="15">
        <v>0</v>
      </c>
      <c r="G9" s="74"/>
      <c r="H9" s="16" t="s">
        <v>210</v>
      </c>
      <c r="I9" s="15">
        <v>0</v>
      </c>
      <c r="J9" s="15">
        <v>0</v>
      </c>
      <c r="K9" s="15">
        <v>0</v>
      </c>
      <c r="L9" s="15">
        <v>95320</v>
      </c>
      <c r="M9" s="15">
        <f t="shared" si="0"/>
        <v>100</v>
      </c>
      <c r="N9" s="36">
        <f>L9</f>
        <v>95320</v>
      </c>
      <c r="O9" s="27">
        <f t="shared" si="1"/>
        <v>100</v>
      </c>
      <c r="P9"/>
      <c r="Q9"/>
      <c r="R9"/>
      <c r="S9"/>
      <c r="T9"/>
      <c r="U9"/>
      <c r="V9"/>
      <c r="W9"/>
      <c r="X9"/>
      <c r="Y9"/>
      <c r="Z9"/>
      <c r="AA9"/>
      <c r="AB9"/>
      <c r="AC9"/>
      <c r="AD9"/>
    </row>
    <row r="10" spans="1:30" s="22" customFormat="1" ht="21" customHeight="1">
      <c r="A10" s="35" t="s">
        <v>217</v>
      </c>
      <c r="B10" s="47">
        <f aca="true" t="shared" si="2" ref="B10:B15">SUM(C10:F10)</f>
        <v>1038047</v>
      </c>
      <c r="C10" s="48">
        <f>C11+C13</f>
        <v>0</v>
      </c>
      <c r="D10" s="48">
        <f>D11+D13</f>
        <v>0</v>
      </c>
      <c r="E10" s="48">
        <f>E11+E13</f>
        <v>1038047</v>
      </c>
      <c r="F10" s="48">
        <f>F11+F13</f>
        <v>0</v>
      </c>
      <c r="G10" s="74"/>
      <c r="H10" s="16"/>
      <c r="I10" s="47">
        <v>0</v>
      </c>
      <c r="J10" s="47">
        <v>0</v>
      </c>
      <c r="K10" s="47">
        <v>0</v>
      </c>
      <c r="L10" s="48">
        <f>L11+L13</f>
        <v>218047</v>
      </c>
      <c r="M10" s="51">
        <f aca="true" t="shared" si="3" ref="M10:M19">IF(B10=0,0,L10/B10*100)</f>
        <v>21.005503604364733</v>
      </c>
      <c r="N10" s="48">
        <f>N11+N13</f>
        <v>218047</v>
      </c>
      <c r="O10" s="52">
        <f aca="true" t="shared" si="4" ref="O10:O19">IF(B10=0,0,N10/B10*100)</f>
        <v>21.005503604364733</v>
      </c>
      <c r="P10"/>
      <c r="Q10"/>
      <c r="R10"/>
      <c r="S10"/>
      <c r="T10"/>
      <c r="U10"/>
      <c r="V10"/>
      <c r="W10"/>
      <c r="X10"/>
      <c r="Y10"/>
      <c r="Z10"/>
      <c r="AA10"/>
      <c r="AB10"/>
      <c r="AC10"/>
      <c r="AD10"/>
    </row>
    <row r="11" spans="1:30" s="22" customFormat="1" ht="21" customHeight="1">
      <c r="A11" s="14" t="s">
        <v>165</v>
      </c>
      <c r="B11" s="15">
        <f t="shared" si="2"/>
        <v>900000</v>
      </c>
      <c r="C11" s="15">
        <f>C12</f>
        <v>0</v>
      </c>
      <c r="D11" s="15">
        <f>D12</f>
        <v>0</v>
      </c>
      <c r="E11" s="15">
        <f>E12</f>
        <v>900000</v>
      </c>
      <c r="F11" s="15">
        <f>F12</f>
        <v>0</v>
      </c>
      <c r="G11" s="74"/>
      <c r="H11" s="16"/>
      <c r="I11" s="15">
        <v>0</v>
      </c>
      <c r="J11" s="15">
        <v>0</v>
      </c>
      <c r="K11" s="15">
        <v>0</v>
      </c>
      <c r="L11" s="15">
        <f>L12</f>
        <v>80000</v>
      </c>
      <c r="M11" s="67">
        <f t="shared" si="3"/>
        <v>8.88888888888889</v>
      </c>
      <c r="N11" s="15">
        <f>N12</f>
        <v>80000</v>
      </c>
      <c r="O11" s="23">
        <f t="shared" si="4"/>
        <v>8.88888888888889</v>
      </c>
      <c r="P11"/>
      <c r="Q11"/>
      <c r="R11"/>
      <c r="S11"/>
      <c r="T11"/>
      <c r="U11"/>
      <c r="V11"/>
      <c r="W11"/>
      <c r="X11"/>
      <c r="Y11"/>
      <c r="Z11"/>
      <c r="AA11"/>
      <c r="AB11"/>
      <c r="AC11"/>
      <c r="AD11"/>
    </row>
    <row r="12" spans="1:30" s="17" customFormat="1" ht="120" customHeight="1">
      <c r="A12" s="21" t="s">
        <v>221</v>
      </c>
      <c r="B12" s="15">
        <f t="shared" si="2"/>
        <v>900000</v>
      </c>
      <c r="C12" s="15">
        <v>0</v>
      </c>
      <c r="D12" s="15">
        <v>0</v>
      </c>
      <c r="E12" s="15">
        <v>900000</v>
      </c>
      <c r="F12" s="15">
        <v>0</v>
      </c>
      <c r="G12" s="32" t="s">
        <v>319</v>
      </c>
      <c r="H12" s="16" t="s">
        <v>216</v>
      </c>
      <c r="I12" s="15">
        <v>0</v>
      </c>
      <c r="J12" s="15">
        <v>0</v>
      </c>
      <c r="K12" s="15">
        <v>0</v>
      </c>
      <c r="L12" s="15">
        <v>80000</v>
      </c>
      <c r="M12" s="67">
        <f t="shared" si="3"/>
        <v>8.88888888888889</v>
      </c>
      <c r="N12" s="15">
        <f>L12</f>
        <v>80000</v>
      </c>
      <c r="O12" s="23">
        <f t="shared" si="4"/>
        <v>8.88888888888889</v>
      </c>
      <c r="P12"/>
      <c r="Q12"/>
      <c r="R12"/>
      <c r="S12"/>
      <c r="T12"/>
      <c r="U12"/>
      <c r="V12"/>
      <c r="W12"/>
      <c r="X12"/>
      <c r="Y12"/>
      <c r="Z12"/>
      <c r="AA12"/>
      <c r="AB12"/>
      <c r="AC12"/>
      <c r="AD12"/>
    </row>
    <row r="13" spans="1:30" s="22" customFormat="1" ht="21" customHeight="1">
      <c r="A13" s="19" t="s">
        <v>153</v>
      </c>
      <c r="B13" s="36">
        <f t="shared" si="2"/>
        <v>138047</v>
      </c>
      <c r="C13" s="36">
        <v>0</v>
      </c>
      <c r="D13" s="36">
        <v>0</v>
      </c>
      <c r="E13" s="36">
        <v>138047</v>
      </c>
      <c r="F13" s="36">
        <v>0</v>
      </c>
      <c r="G13" s="74"/>
      <c r="H13" s="16" t="s">
        <v>210</v>
      </c>
      <c r="I13" s="36">
        <v>0</v>
      </c>
      <c r="J13" s="36">
        <v>0</v>
      </c>
      <c r="K13" s="36">
        <v>0</v>
      </c>
      <c r="L13" s="36">
        <v>138047</v>
      </c>
      <c r="M13" s="36">
        <f t="shared" si="3"/>
        <v>100</v>
      </c>
      <c r="N13" s="36">
        <f>L13</f>
        <v>138047</v>
      </c>
      <c r="O13" s="37">
        <f t="shared" si="4"/>
        <v>100</v>
      </c>
      <c r="P13"/>
      <c r="Q13"/>
      <c r="R13"/>
      <c r="S13"/>
      <c r="T13"/>
      <c r="U13"/>
      <c r="V13"/>
      <c r="W13"/>
      <c r="X13"/>
      <c r="Y13"/>
      <c r="Z13"/>
      <c r="AA13"/>
      <c r="AB13"/>
      <c r="AC13"/>
      <c r="AD13"/>
    </row>
    <row r="14" spans="1:30" s="22" customFormat="1" ht="21" customHeight="1">
      <c r="A14" s="35" t="s">
        <v>218</v>
      </c>
      <c r="B14" s="47">
        <f t="shared" si="2"/>
        <v>4330</v>
      </c>
      <c r="C14" s="48">
        <f>C15</f>
        <v>4330</v>
      </c>
      <c r="D14" s="47">
        <f>D15</f>
        <v>0</v>
      </c>
      <c r="E14" s="47">
        <f>E15</f>
        <v>0</v>
      </c>
      <c r="F14" s="47">
        <f>F15</f>
        <v>0</v>
      </c>
      <c r="G14" s="74"/>
      <c r="H14" s="16"/>
      <c r="I14" s="47">
        <v>0</v>
      </c>
      <c r="J14" s="47">
        <v>0</v>
      </c>
      <c r="K14" s="47">
        <v>0</v>
      </c>
      <c r="L14" s="47">
        <f>L15</f>
        <v>4330</v>
      </c>
      <c r="M14" s="47">
        <f t="shared" si="3"/>
        <v>100</v>
      </c>
      <c r="N14" s="47">
        <f>N15</f>
        <v>4330</v>
      </c>
      <c r="O14" s="50">
        <f t="shared" si="4"/>
        <v>100</v>
      </c>
      <c r="P14"/>
      <c r="Q14"/>
      <c r="R14"/>
      <c r="S14"/>
      <c r="T14"/>
      <c r="U14"/>
      <c r="V14"/>
      <c r="W14"/>
      <c r="X14"/>
      <c r="Y14"/>
      <c r="Z14"/>
      <c r="AA14"/>
      <c r="AB14"/>
      <c r="AC14"/>
      <c r="AD14"/>
    </row>
    <row r="15" spans="1:30" s="22" customFormat="1" ht="21" customHeight="1">
      <c r="A15" s="14" t="s">
        <v>26</v>
      </c>
      <c r="B15" s="36">
        <f t="shared" si="2"/>
        <v>4330</v>
      </c>
      <c r="C15" s="36">
        <v>4330</v>
      </c>
      <c r="D15" s="36">
        <v>0</v>
      </c>
      <c r="E15" s="36">
        <v>0</v>
      </c>
      <c r="F15" s="36">
        <v>0</v>
      </c>
      <c r="G15" s="74"/>
      <c r="H15" s="16" t="s">
        <v>210</v>
      </c>
      <c r="I15" s="36">
        <v>0</v>
      </c>
      <c r="J15" s="36">
        <v>0</v>
      </c>
      <c r="K15" s="36">
        <v>0</v>
      </c>
      <c r="L15" s="36">
        <v>4330</v>
      </c>
      <c r="M15" s="36">
        <f t="shared" si="3"/>
        <v>100</v>
      </c>
      <c r="N15" s="36">
        <f>L15</f>
        <v>4330</v>
      </c>
      <c r="O15" s="37">
        <f t="shared" si="4"/>
        <v>100</v>
      </c>
      <c r="P15"/>
      <c r="Q15"/>
      <c r="R15"/>
      <c r="S15"/>
      <c r="T15"/>
      <c r="U15"/>
      <c r="V15"/>
      <c r="W15"/>
      <c r="X15"/>
      <c r="Y15"/>
      <c r="Z15"/>
      <c r="AA15"/>
      <c r="AB15"/>
      <c r="AC15"/>
      <c r="AD15"/>
    </row>
    <row r="16" spans="1:30" s="22" customFormat="1" ht="23.25" customHeight="1">
      <c r="A16" s="33" t="s">
        <v>219</v>
      </c>
      <c r="B16" s="44">
        <f>SUM(B17)</f>
        <v>428564</v>
      </c>
      <c r="C16" s="44">
        <f>SUM(C17)</f>
        <v>428564</v>
      </c>
      <c r="D16" s="44">
        <f>SUM(D17)</f>
        <v>0</v>
      </c>
      <c r="E16" s="44">
        <f>SUM(E17)</f>
        <v>0</v>
      </c>
      <c r="F16" s="44">
        <f>SUM(F17)</f>
        <v>0</v>
      </c>
      <c r="G16" s="75"/>
      <c r="H16" s="82"/>
      <c r="I16" s="44">
        <v>0</v>
      </c>
      <c r="J16" s="44">
        <v>0</v>
      </c>
      <c r="K16" s="44">
        <v>0</v>
      </c>
      <c r="L16" s="44">
        <f>SUM(L17)</f>
        <v>428564</v>
      </c>
      <c r="M16" s="101">
        <f t="shared" si="3"/>
        <v>100</v>
      </c>
      <c r="N16" s="44">
        <f>SUM(N17)</f>
        <v>428564</v>
      </c>
      <c r="O16" s="102">
        <f t="shared" si="4"/>
        <v>100</v>
      </c>
      <c r="P16"/>
      <c r="Q16"/>
      <c r="R16"/>
      <c r="S16"/>
      <c r="T16"/>
      <c r="U16"/>
      <c r="V16"/>
      <c r="W16"/>
      <c r="X16"/>
      <c r="Y16"/>
      <c r="Z16"/>
      <c r="AA16"/>
      <c r="AB16"/>
      <c r="AC16"/>
      <c r="AD16"/>
    </row>
    <row r="17" spans="1:30" s="22" customFormat="1" ht="21" customHeight="1">
      <c r="A17" s="38" t="s">
        <v>220</v>
      </c>
      <c r="B17" s="47">
        <f>SUM(C17:F17)</f>
        <v>428564</v>
      </c>
      <c r="C17" s="48">
        <f>C18</f>
        <v>428564</v>
      </c>
      <c r="D17" s="47">
        <f>D18</f>
        <v>0</v>
      </c>
      <c r="E17" s="47">
        <f>E18</f>
        <v>0</v>
      </c>
      <c r="F17" s="47">
        <f>F18</f>
        <v>0</v>
      </c>
      <c r="G17" s="74"/>
      <c r="H17" s="16"/>
      <c r="I17" s="47">
        <v>0</v>
      </c>
      <c r="J17" s="47">
        <v>0</v>
      </c>
      <c r="K17" s="47">
        <v>0</v>
      </c>
      <c r="L17" s="47">
        <f>L18</f>
        <v>428564</v>
      </c>
      <c r="M17" s="47">
        <f t="shared" si="3"/>
        <v>100</v>
      </c>
      <c r="N17" s="47">
        <f>N18</f>
        <v>428564</v>
      </c>
      <c r="O17" s="50">
        <f t="shared" si="4"/>
        <v>100</v>
      </c>
      <c r="P17"/>
      <c r="Q17"/>
      <c r="R17"/>
      <c r="S17"/>
      <c r="T17"/>
      <c r="U17"/>
      <c r="V17"/>
      <c r="W17"/>
      <c r="X17"/>
      <c r="Y17"/>
      <c r="Z17"/>
      <c r="AA17"/>
      <c r="AB17"/>
      <c r="AC17"/>
      <c r="AD17"/>
    </row>
    <row r="18" spans="1:30" s="22" customFormat="1" ht="21" customHeight="1">
      <c r="A18" s="14" t="s">
        <v>26</v>
      </c>
      <c r="B18" s="15">
        <f>SUM(C18:F18)</f>
        <v>428564</v>
      </c>
      <c r="C18" s="15">
        <v>428564</v>
      </c>
      <c r="D18" s="15">
        <v>0</v>
      </c>
      <c r="E18" s="15">
        <v>0</v>
      </c>
      <c r="F18" s="15">
        <v>0</v>
      </c>
      <c r="G18" s="74"/>
      <c r="H18" s="16" t="s">
        <v>210</v>
      </c>
      <c r="I18" s="15">
        <v>0</v>
      </c>
      <c r="J18" s="15">
        <v>0</v>
      </c>
      <c r="K18" s="15">
        <v>0</v>
      </c>
      <c r="L18" s="15">
        <v>428564</v>
      </c>
      <c r="M18" s="15">
        <f t="shared" si="3"/>
        <v>100</v>
      </c>
      <c r="N18" s="15">
        <v>428564</v>
      </c>
      <c r="O18" s="27">
        <f t="shared" si="4"/>
        <v>100</v>
      </c>
      <c r="P18"/>
      <c r="Q18"/>
      <c r="R18"/>
      <c r="S18"/>
      <c r="T18"/>
      <c r="U18"/>
      <c r="V18"/>
      <c r="W18"/>
      <c r="X18"/>
      <c r="Y18"/>
      <c r="Z18"/>
      <c r="AA18"/>
      <c r="AB18"/>
      <c r="AC18"/>
      <c r="AD18"/>
    </row>
    <row r="19" spans="1:30" s="22" customFormat="1" ht="21" customHeight="1">
      <c r="A19" s="33" t="s">
        <v>88</v>
      </c>
      <c r="B19" s="44">
        <f>SUM(B20,B22,B24)</f>
        <v>1881216</v>
      </c>
      <c r="C19" s="45">
        <f>SUM(C20,C22,C24)</f>
        <v>816187</v>
      </c>
      <c r="D19" s="45">
        <f>SUM(D20,D22,D24)</f>
        <v>1065029</v>
      </c>
      <c r="E19" s="45">
        <f>SUM(E20,E22,E24)</f>
        <v>0</v>
      </c>
      <c r="F19" s="45">
        <f>SUM(F20,F22,F24)</f>
        <v>0</v>
      </c>
      <c r="G19" s="75"/>
      <c r="H19" s="82"/>
      <c r="I19" s="44">
        <v>0</v>
      </c>
      <c r="J19" s="44">
        <v>0</v>
      </c>
      <c r="K19" s="44">
        <v>0</v>
      </c>
      <c r="L19" s="45">
        <f>SUM(L20,L22,L24)</f>
        <v>1881216</v>
      </c>
      <c r="M19" s="101">
        <f t="shared" si="3"/>
        <v>100</v>
      </c>
      <c r="N19" s="45">
        <f>SUM(N20,N22,N24)</f>
        <v>1881216</v>
      </c>
      <c r="O19" s="102">
        <f t="shared" si="4"/>
        <v>100</v>
      </c>
      <c r="P19"/>
      <c r="Q19"/>
      <c r="R19"/>
      <c r="S19"/>
      <c r="T19"/>
      <c r="U19"/>
      <c r="V19"/>
      <c r="W19"/>
      <c r="X19"/>
      <c r="Y19"/>
      <c r="Z19"/>
      <c r="AA19"/>
      <c r="AB19"/>
      <c r="AC19"/>
      <c r="AD19"/>
    </row>
    <row r="20" spans="1:30" s="22" customFormat="1" ht="21" customHeight="1">
      <c r="A20" s="38" t="s">
        <v>28</v>
      </c>
      <c r="B20" s="47">
        <f aca="true" t="shared" si="5" ref="B20:B85">SUM(C20:F20)</f>
        <v>815927</v>
      </c>
      <c r="C20" s="48">
        <f>C21</f>
        <v>815927</v>
      </c>
      <c r="D20" s="47">
        <f>D21</f>
        <v>0</v>
      </c>
      <c r="E20" s="47">
        <f>E21</f>
        <v>0</v>
      </c>
      <c r="F20" s="47">
        <f>F21</f>
        <v>0</v>
      </c>
      <c r="G20" s="74"/>
      <c r="H20" s="16"/>
      <c r="I20" s="47">
        <v>0</v>
      </c>
      <c r="J20" s="47">
        <v>0</v>
      </c>
      <c r="K20" s="47">
        <v>0</v>
      </c>
      <c r="L20" s="47">
        <f>L21</f>
        <v>815927</v>
      </c>
      <c r="M20" s="47">
        <f t="shared" si="0"/>
        <v>100</v>
      </c>
      <c r="N20" s="47">
        <f>N21</f>
        <v>815927</v>
      </c>
      <c r="O20" s="50">
        <f t="shared" si="1"/>
        <v>100</v>
      </c>
      <c r="P20"/>
      <c r="Q20"/>
      <c r="R20"/>
      <c r="S20"/>
      <c r="T20"/>
      <c r="U20"/>
      <c r="V20"/>
      <c r="W20"/>
      <c r="X20"/>
      <c r="Y20"/>
      <c r="Z20"/>
      <c r="AA20"/>
      <c r="AB20"/>
      <c r="AC20"/>
      <c r="AD20"/>
    </row>
    <row r="21" spans="1:30" s="22" customFormat="1" ht="21" customHeight="1">
      <c r="A21" s="14" t="s">
        <v>26</v>
      </c>
      <c r="B21" s="15">
        <f t="shared" si="5"/>
        <v>815927</v>
      </c>
      <c r="C21" s="15">
        <v>815927</v>
      </c>
      <c r="D21" s="15">
        <v>0</v>
      </c>
      <c r="E21" s="15">
        <v>0</v>
      </c>
      <c r="F21" s="15">
        <v>0</v>
      </c>
      <c r="G21" s="74"/>
      <c r="H21" s="16" t="s">
        <v>210</v>
      </c>
      <c r="I21" s="15">
        <v>0</v>
      </c>
      <c r="J21" s="15">
        <v>0</v>
      </c>
      <c r="K21" s="15">
        <v>0</v>
      </c>
      <c r="L21" s="15">
        <v>815927</v>
      </c>
      <c r="M21" s="15">
        <f t="shared" si="0"/>
        <v>100</v>
      </c>
      <c r="N21" s="15">
        <f>L21</f>
        <v>815927</v>
      </c>
      <c r="O21" s="27">
        <f t="shared" si="1"/>
        <v>100</v>
      </c>
      <c r="P21"/>
      <c r="Q21"/>
      <c r="R21"/>
      <c r="S21"/>
      <c r="T21"/>
      <c r="U21"/>
      <c r="V21"/>
      <c r="W21"/>
      <c r="X21"/>
      <c r="Y21"/>
      <c r="Z21"/>
      <c r="AA21"/>
      <c r="AB21"/>
      <c r="AC21"/>
      <c r="AD21"/>
    </row>
    <row r="22" spans="1:30" s="22" customFormat="1" ht="21.75" customHeight="1">
      <c r="A22" s="38" t="s">
        <v>30</v>
      </c>
      <c r="B22" s="47">
        <f t="shared" si="5"/>
        <v>40</v>
      </c>
      <c r="C22" s="48">
        <f>C23</f>
        <v>40</v>
      </c>
      <c r="D22" s="47">
        <f>D23</f>
        <v>0</v>
      </c>
      <c r="E22" s="47">
        <f>E23</f>
        <v>0</v>
      </c>
      <c r="F22" s="47">
        <f>F23</f>
        <v>0</v>
      </c>
      <c r="G22" s="74"/>
      <c r="H22" s="16"/>
      <c r="I22" s="47">
        <v>0</v>
      </c>
      <c r="J22" s="47">
        <v>0</v>
      </c>
      <c r="K22" s="47">
        <v>0</v>
      </c>
      <c r="L22" s="47">
        <f>L23</f>
        <v>40</v>
      </c>
      <c r="M22" s="47">
        <f t="shared" si="0"/>
        <v>100</v>
      </c>
      <c r="N22" s="47">
        <f>N23</f>
        <v>40</v>
      </c>
      <c r="O22" s="50">
        <f t="shared" si="1"/>
        <v>100</v>
      </c>
      <c r="P22"/>
      <c r="Q22"/>
      <c r="R22"/>
      <c r="S22"/>
      <c r="T22"/>
      <c r="U22"/>
      <c r="V22"/>
      <c r="W22"/>
      <c r="X22"/>
      <c r="Y22"/>
      <c r="Z22"/>
      <c r="AA22"/>
      <c r="AB22"/>
      <c r="AC22"/>
      <c r="AD22"/>
    </row>
    <row r="23" spans="1:30" s="22" customFormat="1" ht="21.75" customHeight="1">
      <c r="A23" s="14" t="s">
        <v>26</v>
      </c>
      <c r="B23" s="15">
        <f t="shared" si="5"/>
        <v>40</v>
      </c>
      <c r="C23" s="15">
        <v>40</v>
      </c>
      <c r="D23" s="15">
        <v>0</v>
      </c>
      <c r="E23" s="15">
        <v>0</v>
      </c>
      <c r="F23" s="15">
        <v>0</v>
      </c>
      <c r="G23" s="74"/>
      <c r="H23" s="16" t="s">
        <v>210</v>
      </c>
      <c r="I23" s="15">
        <v>0</v>
      </c>
      <c r="J23" s="15">
        <v>0</v>
      </c>
      <c r="K23" s="15">
        <v>0</v>
      </c>
      <c r="L23" s="15">
        <v>40</v>
      </c>
      <c r="M23" s="15">
        <f t="shared" si="0"/>
        <v>100</v>
      </c>
      <c r="N23" s="15">
        <f>L23</f>
        <v>40</v>
      </c>
      <c r="O23" s="27">
        <f t="shared" si="1"/>
        <v>100</v>
      </c>
      <c r="P23"/>
      <c r="Q23"/>
      <c r="R23"/>
      <c r="S23"/>
      <c r="T23"/>
      <c r="U23"/>
      <c r="V23"/>
      <c r="W23"/>
      <c r="X23"/>
      <c r="Y23"/>
      <c r="Z23"/>
      <c r="AA23"/>
      <c r="AB23"/>
      <c r="AC23"/>
      <c r="AD23"/>
    </row>
    <row r="24" spans="1:30" s="22" customFormat="1" ht="21.75" customHeight="1">
      <c r="A24" s="38" t="s">
        <v>31</v>
      </c>
      <c r="B24" s="47">
        <f>SUM(C24:F24)</f>
        <v>1065249</v>
      </c>
      <c r="C24" s="48">
        <f>SUM(C25)</f>
        <v>220</v>
      </c>
      <c r="D24" s="48">
        <f>SUM(D25)</f>
        <v>1065029</v>
      </c>
      <c r="E24" s="48">
        <f>SUM(E25)</f>
        <v>0</v>
      </c>
      <c r="F24" s="48">
        <f>SUM(F25)</f>
        <v>0</v>
      </c>
      <c r="G24" s="74"/>
      <c r="H24" s="16"/>
      <c r="I24" s="47">
        <v>0</v>
      </c>
      <c r="J24" s="47">
        <v>0</v>
      </c>
      <c r="K24" s="47">
        <v>0</v>
      </c>
      <c r="L24" s="48">
        <f>SUM(L25)</f>
        <v>1065249</v>
      </c>
      <c r="M24" s="47">
        <f t="shared" si="0"/>
        <v>100</v>
      </c>
      <c r="N24" s="48">
        <f>SUM(N25)</f>
        <v>1065249</v>
      </c>
      <c r="O24" s="50">
        <f t="shared" si="1"/>
        <v>100</v>
      </c>
      <c r="P24"/>
      <c r="Q24"/>
      <c r="R24"/>
      <c r="S24"/>
      <c r="T24"/>
      <c r="U24"/>
      <c r="V24"/>
      <c r="W24"/>
      <c r="X24"/>
      <c r="Y24"/>
      <c r="Z24"/>
      <c r="AA24"/>
      <c r="AB24"/>
      <c r="AC24"/>
      <c r="AD24"/>
    </row>
    <row r="25" spans="1:30" s="17" customFormat="1" ht="21.75" customHeight="1">
      <c r="A25" s="14" t="s">
        <v>26</v>
      </c>
      <c r="B25" s="15">
        <f t="shared" si="5"/>
        <v>1065249</v>
      </c>
      <c r="C25" s="15">
        <v>220</v>
      </c>
      <c r="D25" s="15">
        <v>1065029</v>
      </c>
      <c r="E25" s="15">
        <v>0</v>
      </c>
      <c r="F25" s="15">
        <v>0</v>
      </c>
      <c r="G25" s="32"/>
      <c r="H25" s="16" t="s">
        <v>210</v>
      </c>
      <c r="I25" s="15">
        <v>0</v>
      </c>
      <c r="J25" s="15">
        <v>0</v>
      </c>
      <c r="K25" s="15">
        <v>0</v>
      </c>
      <c r="L25" s="15">
        <v>1065249</v>
      </c>
      <c r="M25" s="15">
        <f t="shared" si="0"/>
        <v>100</v>
      </c>
      <c r="N25" s="15">
        <f>L25</f>
        <v>1065249</v>
      </c>
      <c r="O25" s="27">
        <f t="shared" si="1"/>
        <v>100</v>
      </c>
      <c r="P25"/>
      <c r="Q25"/>
      <c r="R25"/>
      <c r="S25"/>
      <c r="T25"/>
      <c r="U25"/>
      <c r="V25"/>
      <c r="W25"/>
      <c r="X25"/>
      <c r="Y25"/>
      <c r="Z25"/>
      <c r="AA25"/>
      <c r="AB25"/>
      <c r="AC25"/>
      <c r="AD25"/>
    </row>
    <row r="26" spans="1:30" s="22" customFormat="1" ht="22.5" customHeight="1">
      <c r="A26" s="33" t="s">
        <v>89</v>
      </c>
      <c r="B26" s="44">
        <f>SUM(C26:F26)</f>
        <v>2384</v>
      </c>
      <c r="C26" s="45">
        <f>C27+C29</f>
        <v>2384</v>
      </c>
      <c r="D26" s="45">
        <f>D27+D29</f>
        <v>0</v>
      </c>
      <c r="E26" s="45">
        <f>E27+E29</f>
        <v>0</v>
      </c>
      <c r="F26" s="45">
        <f>F27+F29</f>
        <v>0</v>
      </c>
      <c r="G26" s="75"/>
      <c r="H26" s="82"/>
      <c r="I26" s="44">
        <v>0</v>
      </c>
      <c r="J26" s="44">
        <v>0</v>
      </c>
      <c r="K26" s="44">
        <v>0</v>
      </c>
      <c r="L26" s="45">
        <f>L27+L29</f>
        <v>2384</v>
      </c>
      <c r="M26" s="44">
        <f>IF(B26=0,0,L26/B26*100)</f>
        <v>100</v>
      </c>
      <c r="N26" s="45">
        <f>N27+N29</f>
        <v>2384</v>
      </c>
      <c r="O26" s="57">
        <f>IF(B26=0,0,N26/B26*100)</f>
        <v>100</v>
      </c>
      <c r="P26"/>
      <c r="Q26"/>
      <c r="R26"/>
      <c r="S26"/>
      <c r="T26"/>
      <c r="U26"/>
      <c r="V26"/>
      <c r="W26"/>
      <c r="X26"/>
      <c r="Y26"/>
      <c r="Z26"/>
      <c r="AA26"/>
      <c r="AB26"/>
      <c r="AC26"/>
      <c r="AD26"/>
    </row>
    <row r="27" spans="1:30" s="22" customFormat="1" ht="21.75" customHeight="1">
      <c r="A27" s="38" t="s">
        <v>32</v>
      </c>
      <c r="B27" s="47">
        <f t="shared" si="5"/>
        <v>824</v>
      </c>
      <c r="C27" s="48">
        <f aca="true" t="shared" si="6" ref="C27:F29">C28</f>
        <v>824</v>
      </c>
      <c r="D27" s="47">
        <f t="shared" si="6"/>
        <v>0</v>
      </c>
      <c r="E27" s="47">
        <f t="shared" si="6"/>
        <v>0</v>
      </c>
      <c r="F27" s="47">
        <f t="shared" si="6"/>
        <v>0</v>
      </c>
      <c r="G27" s="74"/>
      <c r="H27" s="16"/>
      <c r="I27" s="47">
        <v>0</v>
      </c>
      <c r="J27" s="47">
        <v>0</v>
      </c>
      <c r="K27" s="47">
        <v>0</v>
      </c>
      <c r="L27" s="47">
        <f>L28</f>
        <v>824</v>
      </c>
      <c r="M27" s="47">
        <f t="shared" si="0"/>
        <v>100</v>
      </c>
      <c r="N27" s="47">
        <f>N28</f>
        <v>824</v>
      </c>
      <c r="O27" s="50">
        <f t="shared" si="1"/>
        <v>100</v>
      </c>
      <c r="P27"/>
      <c r="Q27"/>
      <c r="R27"/>
      <c r="S27"/>
      <c r="T27"/>
      <c r="U27"/>
      <c r="V27"/>
      <c r="W27"/>
      <c r="X27"/>
      <c r="Y27"/>
      <c r="Z27"/>
      <c r="AA27"/>
      <c r="AB27"/>
      <c r="AC27"/>
      <c r="AD27"/>
    </row>
    <row r="28" spans="1:30" s="22" customFormat="1" ht="21.75" customHeight="1">
      <c r="A28" s="14" t="s">
        <v>26</v>
      </c>
      <c r="B28" s="15">
        <f t="shared" si="5"/>
        <v>824</v>
      </c>
      <c r="C28" s="15">
        <v>824</v>
      </c>
      <c r="D28" s="15">
        <v>0</v>
      </c>
      <c r="E28" s="15">
        <v>0</v>
      </c>
      <c r="F28" s="15">
        <v>0</v>
      </c>
      <c r="G28" s="74"/>
      <c r="H28" s="16" t="s">
        <v>210</v>
      </c>
      <c r="I28" s="15">
        <v>0</v>
      </c>
      <c r="J28" s="15">
        <v>0</v>
      </c>
      <c r="K28" s="15">
        <v>0</v>
      </c>
      <c r="L28" s="15">
        <v>824</v>
      </c>
      <c r="M28" s="15">
        <f t="shared" si="0"/>
        <v>100</v>
      </c>
      <c r="N28" s="15">
        <f>L28</f>
        <v>824</v>
      </c>
      <c r="O28" s="27">
        <f t="shared" si="1"/>
        <v>100</v>
      </c>
      <c r="P28"/>
      <c r="Q28"/>
      <c r="R28"/>
      <c r="S28"/>
      <c r="T28"/>
      <c r="U28"/>
      <c r="V28"/>
      <c r="W28"/>
      <c r="X28"/>
      <c r="Y28"/>
      <c r="Z28"/>
      <c r="AA28"/>
      <c r="AB28"/>
      <c r="AC28"/>
      <c r="AD28"/>
    </row>
    <row r="29" spans="1:30" s="22" customFormat="1" ht="21.75" customHeight="1">
      <c r="A29" s="38" t="s">
        <v>245</v>
      </c>
      <c r="B29" s="47">
        <f>SUM(C29:F29)</f>
        <v>1560</v>
      </c>
      <c r="C29" s="48">
        <f t="shared" si="6"/>
        <v>1560</v>
      </c>
      <c r="D29" s="47">
        <f t="shared" si="6"/>
        <v>0</v>
      </c>
      <c r="E29" s="47">
        <f t="shared" si="6"/>
        <v>0</v>
      </c>
      <c r="F29" s="47">
        <f t="shared" si="6"/>
        <v>0</v>
      </c>
      <c r="G29" s="74"/>
      <c r="H29" s="16"/>
      <c r="I29" s="47">
        <v>0</v>
      </c>
      <c r="J29" s="47">
        <v>0</v>
      </c>
      <c r="K29" s="47">
        <v>0</v>
      </c>
      <c r="L29" s="47">
        <f>L30</f>
        <v>1560</v>
      </c>
      <c r="M29" s="47">
        <f>IF(B29=0,0,L29/B29*100)</f>
        <v>100</v>
      </c>
      <c r="N29" s="47">
        <f>N30</f>
        <v>1560</v>
      </c>
      <c r="O29" s="50">
        <f>IF(B29=0,0,N29/B29*100)</f>
        <v>100</v>
      </c>
      <c r="P29"/>
      <c r="Q29"/>
      <c r="R29"/>
      <c r="S29"/>
      <c r="T29"/>
      <c r="U29"/>
      <c r="V29"/>
      <c r="W29"/>
      <c r="X29"/>
      <c r="Y29"/>
      <c r="Z29"/>
      <c r="AA29"/>
      <c r="AB29"/>
      <c r="AC29"/>
      <c r="AD29"/>
    </row>
    <row r="30" spans="1:30" s="22" customFormat="1" ht="21.75" customHeight="1" thickBot="1">
      <c r="A30" s="95" t="s">
        <v>26</v>
      </c>
      <c r="B30" s="85">
        <f>SUM(C30:F30)</f>
        <v>1560</v>
      </c>
      <c r="C30" s="85">
        <v>1560</v>
      </c>
      <c r="D30" s="85">
        <v>0</v>
      </c>
      <c r="E30" s="85">
        <v>0</v>
      </c>
      <c r="F30" s="85">
        <v>0</v>
      </c>
      <c r="G30" s="86"/>
      <c r="H30" s="83" t="s">
        <v>210</v>
      </c>
      <c r="I30" s="85">
        <v>0</v>
      </c>
      <c r="J30" s="85">
        <v>0</v>
      </c>
      <c r="K30" s="85">
        <v>0</v>
      </c>
      <c r="L30" s="85">
        <v>1560</v>
      </c>
      <c r="M30" s="85">
        <f>IF(B30=0,0,L30/B30*100)</f>
        <v>100</v>
      </c>
      <c r="N30" s="85">
        <f>L30</f>
        <v>1560</v>
      </c>
      <c r="O30" s="87">
        <f>IF(B30=0,0,N30/B30*100)</f>
        <v>100</v>
      </c>
      <c r="P30"/>
      <c r="Q30"/>
      <c r="R30"/>
      <c r="S30"/>
      <c r="T30"/>
      <c r="U30"/>
      <c r="V30"/>
      <c r="W30"/>
      <c r="X30"/>
      <c r="Y30"/>
      <c r="Z30"/>
      <c r="AA30"/>
      <c r="AB30"/>
      <c r="AC30"/>
      <c r="AD30"/>
    </row>
    <row r="31" spans="1:30" s="22" customFormat="1" ht="19.5" customHeight="1">
      <c r="A31" s="33" t="s">
        <v>90</v>
      </c>
      <c r="B31" s="44">
        <f t="shared" si="5"/>
        <v>22181465</v>
      </c>
      <c r="C31" s="45">
        <f>SUM(C32,C34,C36,C43,C45,C47)</f>
        <v>5212860</v>
      </c>
      <c r="D31" s="45">
        <f>SUM(D32,D34,D36,D43,D45,D47)</f>
        <v>7719044</v>
      </c>
      <c r="E31" s="45">
        <f>SUM(E32,E34,E36,E43,E45,E47)</f>
        <v>9099597</v>
      </c>
      <c r="F31" s="45">
        <f>SUM(F32,F34,F36,F43,F45,F47)</f>
        <v>149964</v>
      </c>
      <c r="G31" s="75"/>
      <c r="H31" s="82"/>
      <c r="I31" s="44">
        <v>0</v>
      </c>
      <c r="J31" s="44">
        <v>0</v>
      </c>
      <c r="K31" s="44">
        <v>0</v>
      </c>
      <c r="L31" s="45">
        <f>SUM(L32,L34,L36,L43,L45,L47)</f>
        <v>12510501</v>
      </c>
      <c r="M31" s="59">
        <f t="shared" si="0"/>
        <v>56.40069760946809</v>
      </c>
      <c r="N31" s="45">
        <f>SUM(N32,N34,N36,N43,N45,N47)</f>
        <v>12717151</v>
      </c>
      <c r="O31" s="103">
        <f t="shared" si="1"/>
        <v>57.33233129552083</v>
      </c>
      <c r="P31"/>
      <c r="Q31"/>
      <c r="R31"/>
      <c r="S31"/>
      <c r="T31"/>
      <c r="U31"/>
      <c r="V31"/>
      <c r="W31"/>
      <c r="X31"/>
      <c r="Y31"/>
      <c r="Z31"/>
      <c r="AA31"/>
      <c r="AB31"/>
      <c r="AC31"/>
      <c r="AD31"/>
    </row>
    <row r="32" spans="1:30" s="22" customFormat="1" ht="19.5" customHeight="1">
      <c r="A32" s="38" t="s">
        <v>33</v>
      </c>
      <c r="B32" s="47">
        <f t="shared" si="5"/>
        <v>16810</v>
      </c>
      <c r="C32" s="48">
        <f>C33</f>
        <v>16810</v>
      </c>
      <c r="D32" s="47">
        <f>D33</f>
        <v>0</v>
      </c>
      <c r="E32" s="47">
        <f>E33</f>
        <v>0</v>
      </c>
      <c r="F32" s="47">
        <f>F33</f>
        <v>0</v>
      </c>
      <c r="G32" s="74"/>
      <c r="H32" s="40"/>
      <c r="I32" s="47">
        <v>0</v>
      </c>
      <c r="J32" s="47">
        <v>0</v>
      </c>
      <c r="K32" s="47">
        <v>0</v>
      </c>
      <c r="L32" s="47">
        <f>L33</f>
        <v>16810</v>
      </c>
      <c r="M32" s="47">
        <f t="shared" si="0"/>
        <v>100</v>
      </c>
      <c r="N32" s="47">
        <f>N33</f>
        <v>16810</v>
      </c>
      <c r="O32" s="50">
        <f t="shared" si="1"/>
        <v>100</v>
      </c>
      <c r="P32"/>
      <c r="Q32"/>
      <c r="R32"/>
      <c r="S32"/>
      <c r="T32"/>
      <c r="U32"/>
      <c r="V32"/>
      <c r="W32"/>
      <c r="X32"/>
      <c r="Y32"/>
      <c r="Z32"/>
      <c r="AA32"/>
      <c r="AB32"/>
      <c r="AC32"/>
      <c r="AD32"/>
    </row>
    <row r="33" spans="1:30" s="22" customFormat="1" ht="19.5" customHeight="1">
      <c r="A33" s="14" t="s">
        <v>26</v>
      </c>
      <c r="B33" s="15">
        <f t="shared" si="5"/>
        <v>16810</v>
      </c>
      <c r="C33" s="15">
        <v>16810</v>
      </c>
      <c r="D33" s="15">
        <v>0</v>
      </c>
      <c r="E33" s="15">
        <v>0</v>
      </c>
      <c r="F33" s="15">
        <v>0</v>
      </c>
      <c r="G33" s="76"/>
      <c r="H33" s="16" t="s">
        <v>210</v>
      </c>
      <c r="I33" s="15">
        <v>0</v>
      </c>
      <c r="J33" s="15">
        <v>0</v>
      </c>
      <c r="K33" s="15">
        <v>0</v>
      </c>
      <c r="L33" s="15">
        <v>16810</v>
      </c>
      <c r="M33" s="15">
        <f t="shared" si="0"/>
        <v>100</v>
      </c>
      <c r="N33" s="15">
        <f>L33</f>
        <v>16810</v>
      </c>
      <c r="O33" s="27">
        <f t="shared" si="1"/>
        <v>100</v>
      </c>
      <c r="P33"/>
      <c r="Q33"/>
      <c r="R33"/>
      <c r="S33"/>
      <c r="T33"/>
      <c r="U33"/>
      <c r="V33"/>
      <c r="W33"/>
      <c r="X33"/>
      <c r="Y33"/>
      <c r="Z33"/>
      <c r="AA33"/>
      <c r="AB33"/>
      <c r="AC33"/>
      <c r="AD33"/>
    </row>
    <row r="34" spans="1:30" s="22" customFormat="1" ht="19.5" customHeight="1">
      <c r="A34" s="38" t="s">
        <v>68</v>
      </c>
      <c r="B34" s="47">
        <f t="shared" si="5"/>
        <v>10339942</v>
      </c>
      <c r="C34" s="48">
        <f>C35</f>
        <v>1750479</v>
      </c>
      <c r="D34" s="47">
        <f>D35</f>
        <v>0</v>
      </c>
      <c r="E34" s="47">
        <f>E35</f>
        <v>8439499</v>
      </c>
      <c r="F34" s="47">
        <f>F35</f>
        <v>149964</v>
      </c>
      <c r="G34" s="76"/>
      <c r="H34" s="16"/>
      <c r="I34" s="47">
        <v>0</v>
      </c>
      <c r="J34" s="47">
        <v>0</v>
      </c>
      <c r="K34" s="47">
        <v>0</v>
      </c>
      <c r="L34" s="47">
        <f>L35</f>
        <v>10339942</v>
      </c>
      <c r="M34" s="47">
        <f t="shared" si="0"/>
        <v>100</v>
      </c>
      <c r="N34" s="47">
        <f>N35</f>
        <v>10339942</v>
      </c>
      <c r="O34" s="50">
        <f t="shared" si="1"/>
        <v>100</v>
      </c>
      <c r="P34"/>
      <c r="Q34"/>
      <c r="R34"/>
      <c r="S34"/>
      <c r="T34"/>
      <c r="U34"/>
      <c r="V34"/>
      <c r="W34"/>
      <c r="X34"/>
      <c r="Y34"/>
      <c r="Z34"/>
      <c r="AA34"/>
      <c r="AB34"/>
      <c r="AC34"/>
      <c r="AD34"/>
    </row>
    <row r="35" spans="1:30" s="22" customFormat="1" ht="19.5" customHeight="1">
      <c r="A35" s="19" t="s">
        <v>26</v>
      </c>
      <c r="B35" s="15">
        <f t="shared" si="5"/>
        <v>10339942</v>
      </c>
      <c r="C35" s="15">
        <v>1750479</v>
      </c>
      <c r="D35" s="15">
        <v>0</v>
      </c>
      <c r="E35" s="15">
        <v>8439499</v>
      </c>
      <c r="F35" s="15">
        <v>149964</v>
      </c>
      <c r="G35" s="74"/>
      <c r="H35" s="16" t="s">
        <v>210</v>
      </c>
      <c r="I35" s="15">
        <v>0</v>
      </c>
      <c r="J35" s="15">
        <v>0</v>
      </c>
      <c r="K35" s="15">
        <v>0</v>
      </c>
      <c r="L35" s="15">
        <v>10339942</v>
      </c>
      <c r="M35" s="15">
        <f t="shared" si="0"/>
        <v>100</v>
      </c>
      <c r="N35" s="15">
        <f>L35</f>
        <v>10339942</v>
      </c>
      <c r="O35" s="27">
        <f t="shared" si="1"/>
        <v>100</v>
      </c>
      <c r="P35"/>
      <c r="Q35"/>
      <c r="R35"/>
      <c r="S35"/>
      <c r="T35"/>
      <c r="U35"/>
      <c r="V35"/>
      <c r="W35"/>
      <c r="X35"/>
      <c r="Y35"/>
      <c r="Z35"/>
      <c r="AA35"/>
      <c r="AB35"/>
      <c r="AC35"/>
      <c r="AD35"/>
    </row>
    <row r="36" spans="1:30" s="22" customFormat="1" ht="19.5" customHeight="1">
      <c r="A36" s="35" t="s">
        <v>135</v>
      </c>
      <c r="B36" s="47">
        <f aca="true" t="shared" si="7" ref="B36:B50">SUM(C36:F36)</f>
        <v>11090238</v>
      </c>
      <c r="C36" s="48">
        <f>SUM(C37,C40,C42)</f>
        <v>2711096</v>
      </c>
      <c r="D36" s="48">
        <f>SUM(D37,D40,D42)</f>
        <v>7719044</v>
      </c>
      <c r="E36" s="48">
        <f>SUM(E37,E40,E42)</f>
        <v>660098</v>
      </c>
      <c r="F36" s="48">
        <f>SUM(F37,F40,F42)</f>
        <v>0</v>
      </c>
      <c r="G36" s="74"/>
      <c r="H36" s="16"/>
      <c r="I36" s="47">
        <v>0</v>
      </c>
      <c r="J36" s="47">
        <v>0</v>
      </c>
      <c r="K36" s="47">
        <v>0</v>
      </c>
      <c r="L36" s="48">
        <f>SUM(L37,L40,L42)</f>
        <v>1599274</v>
      </c>
      <c r="M36" s="51">
        <f t="shared" si="0"/>
        <v>14.420556168406845</v>
      </c>
      <c r="N36" s="48">
        <f>SUM(N37,N40,N42)</f>
        <v>1805924</v>
      </c>
      <c r="O36" s="104">
        <f t="shared" si="1"/>
        <v>16.28390662130064</v>
      </c>
      <c r="P36"/>
      <c r="Q36"/>
      <c r="R36"/>
      <c r="S36"/>
      <c r="T36"/>
      <c r="U36"/>
      <c r="V36"/>
      <c r="W36"/>
      <c r="X36"/>
      <c r="Y36"/>
      <c r="Z36"/>
      <c r="AA36"/>
      <c r="AB36"/>
      <c r="AC36"/>
      <c r="AD36"/>
    </row>
    <row r="37" spans="1:30" s="22" customFormat="1" ht="19.5" customHeight="1">
      <c r="A37" s="14" t="s">
        <v>165</v>
      </c>
      <c r="B37" s="15">
        <f t="shared" si="7"/>
        <v>8719044</v>
      </c>
      <c r="C37" s="15">
        <f>C38+C39</f>
        <v>1000000</v>
      </c>
      <c r="D37" s="15">
        <f>D38+D39</f>
        <v>7719044</v>
      </c>
      <c r="E37" s="15">
        <f>E38+E39</f>
        <v>0</v>
      </c>
      <c r="F37" s="15">
        <f>F38+F39</f>
        <v>0</v>
      </c>
      <c r="G37" s="74"/>
      <c r="H37" s="16"/>
      <c r="I37" s="15">
        <v>0</v>
      </c>
      <c r="J37" s="15">
        <v>0</v>
      </c>
      <c r="K37" s="15">
        <v>0</v>
      </c>
      <c r="L37" s="15">
        <f>L38+L39</f>
        <v>94828</v>
      </c>
      <c r="M37" s="67">
        <f t="shared" si="0"/>
        <v>1.0875963006953515</v>
      </c>
      <c r="N37" s="15">
        <f>N38+N39</f>
        <v>94828</v>
      </c>
      <c r="O37" s="23">
        <f t="shared" si="1"/>
        <v>1.0875963006953515</v>
      </c>
      <c r="P37"/>
      <c r="Q37"/>
      <c r="R37"/>
      <c r="S37"/>
      <c r="T37"/>
      <c r="U37"/>
      <c r="V37"/>
      <c r="W37"/>
      <c r="X37"/>
      <c r="Y37"/>
      <c r="Z37"/>
      <c r="AA37"/>
      <c r="AB37"/>
      <c r="AC37"/>
      <c r="AD37"/>
    </row>
    <row r="38" spans="1:30" s="17" customFormat="1" ht="112.5" customHeight="1">
      <c r="A38" s="21" t="s">
        <v>223</v>
      </c>
      <c r="B38" s="15">
        <f t="shared" si="7"/>
        <v>4761503</v>
      </c>
      <c r="C38" s="15">
        <v>500000</v>
      </c>
      <c r="D38" s="15">
        <v>4261503</v>
      </c>
      <c r="E38" s="15">
        <v>0</v>
      </c>
      <c r="F38" s="15">
        <v>0</v>
      </c>
      <c r="G38" s="78" t="s">
        <v>286</v>
      </c>
      <c r="H38" s="16" t="s">
        <v>226</v>
      </c>
      <c r="I38" s="15">
        <v>0</v>
      </c>
      <c r="J38" s="15">
        <v>0</v>
      </c>
      <c r="K38" s="15">
        <v>0</v>
      </c>
      <c r="L38" s="15">
        <v>53172</v>
      </c>
      <c r="M38" s="67">
        <f t="shared" si="0"/>
        <v>1.1167062165034864</v>
      </c>
      <c r="N38" s="15">
        <f>L38</f>
        <v>53172</v>
      </c>
      <c r="O38" s="23">
        <f t="shared" si="1"/>
        <v>1.1167062165034864</v>
      </c>
      <c r="P38"/>
      <c r="Q38"/>
      <c r="R38"/>
      <c r="S38"/>
      <c r="T38"/>
      <c r="U38"/>
      <c r="V38"/>
      <c r="W38"/>
      <c r="X38"/>
      <c r="Y38"/>
      <c r="Z38"/>
      <c r="AA38"/>
      <c r="AB38"/>
      <c r="AC38"/>
      <c r="AD38"/>
    </row>
    <row r="39" spans="1:30" s="17" customFormat="1" ht="142.5" customHeight="1">
      <c r="A39" s="21" t="s">
        <v>224</v>
      </c>
      <c r="B39" s="15">
        <f t="shared" si="7"/>
        <v>3957541</v>
      </c>
      <c r="C39" s="15">
        <v>500000</v>
      </c>
      <c r="D39" s="15">
        <v>3457541</v>
      </c>
      <c r="E39" s="15">
        <v>0</v>
      </c>
      <c r="F39" s="15">
        <v>0</v>
      </c>
      <c r="G39" s="78" t="s">
        <v>285</v>
      </c>
      <c r="H39" s="16" t="s">
        <v>226</v>
      </c>
      <c r="I39" s="15">
        <v>0</v>
      </c>
      <c r="J39" s="15">
        <v>0</v>
      </c>
      <c r="K39" s="15">
        <v>0</v>
      </c>
      <c r="L39" s="15">
        <v>41656</v>
      </c>
      <c r="M39" s="67">
        <f t="shared" si="0"/>
        <v>1.052572797097996</v>
      </c>
      <c r="N39" s="15">
        <f>L39</f>
        <v>41656</v>
      </c>
      <c r="O39" s="23">
        <f t="shared" si="1"/>
        <v>1.052572797097996</v>
      </c>
      <c r="P39"/>
      <c r="Q39"/>
      <c r="R39"/>
      <c r="S39"/>
      <c r="T39"/>
      <c r="U39"/>
      <c r="V39"/>
      <c r="W39"/>
      <c r="X39"/>
      <c r="Y39"/>
      <c r="Z39"/>
      <c r="AA39"/>
      <c r="AB39"/>
      <c r="AC39"/>
      <c r="AD39"/>
    </row>
    <row r="40" spans="1:30" s="22" customFormat="1" ht="24" customHeight="1">
      <c r="A40" s="14" t="s">
        <v>166</v>
      </c>
      <c r="B40" s="15">
        <f>SUM(C40:F40)</f>
        <v>960098</v>
      </c>
      <c r="C40" s="15">
        <f>SUM(C41:C41)</f>
        <v>300000</v>
      </c>
      <c r="D40" s="15">
        <f>SUM(D41:D41)</f>
        <v>0</v>
      </c>
      <c r="E40" s="15">
        <f>SUM(E41:E41)</f>
        <v>660098</v>
      </c>
      <c r="F40" s="15">
        <f>SUM(F41:F41)</f>
        <v>0</v>
      </c>
      <c r="H40" s="16"/>
      <c r="I40" s="15">
        <v>0</v>
      </c>
      <c r="J40" s="15">
        <v>0</v>
      </c>
      <c r="K40" s="15">
        <v>0</v>
      </c>
      <c r="L40" s="15">
        <f>SUM(L41:L41)</f>
        <v>93350</v>
      </c>
      <c r="M40" s="67">
        <f>IF(B40=0,0,L40/B40*100)</f>
        <v>9.722965780576565</v>
      </c>
      <c r="N40" s="15">
        <f>SUM(N41:N41)</f>
        <v>300000</v>
      </c>
      <c r="O40" s="23">
        <f>IF(B40=0,0,N40/B40*100)</f>
        <v>31.24681022145656</v>
      </c>
      <c r="P40"/>
      <c r="Q40"/>
      <c r="R40"/>
      <c r="S40"/>
      <c r="T40"/>
      <c r="U40"/>
      <c r="V40"/>
      <c r="W40"/>
      <c r="X40"/>
      <c r="Y40"/>
      <c r="Z40"/>
      <c r="AA40"/>
      <c r="AB40"/>
      <c r="AC40"/>
      <c r="AD40"/>
    </row>
    <row r="41" spans="1:30" s="22" customFormat="1" ht="110.25" customHeight="1">
      <c r="A41" s="14" t="s">
        <v>225</v>
      </c>
      <c r="B41" s="15">
        <f>SUM(C41:F41)</f>
        <v>960098</v>
      </c>
      <c r="C41" s="15">
        <v>300000</v>
      </c>
      <c r="D41" s="15">
        <v>0</v>
      </c>
      <c r="E41" s="15">
        <v>660098</v>
      </c>
      <c r="F41" s="15">
        <v>0</v>
      </c>
      <c r="G41" s="78" t="s">
        <v>228</v>
      </c>
      <c r="H41" s="16" t="s">
        <v>227</v>
      </c>
      <c r="I41" s="15">
        <v>0</v>
      </c>
      <c r="J41" s="15">
        <v>0</v>
      </c>
      <c r="K41" s="15">
        <v>0</v>
      </c>
      <c r="L41" s="15">
        <v>93350</v>
      </c>
      <c r="M41" s="18">
        <f>IF(B41=0,0,L41/B41*100)</f>
        <v>9.722965780576565</v>
      </c>
      <c r="N41" s="15">
        <v>300000</v>
      </c>
      <c r="O41" s="23">
        <f>IF(B41=0,0,N41/B41*100)</f>
        <v>31.24681022145656</v>
      </c>
      <c r="P41"/>
      <c r="Q41"/>
      <c r="R41"/>
      <c r="S41"/>
      <c r="T41"/>
      <c r="U41"/>
      <c r="V41"/>
      <c r="W41"/>
      <c r="X41"/>
      <c r="Y41"/>
      <c r="Z41"/>
      <c r="AA41"/>
      <c r="AB41"/>
      <c r="AC41"/>
      <c r="AD41"/>
    </row>
    <row r="42" spans="1:30" s="22" customFormat="1" ht="15.75">
      <c r="A42" s="14" t="s">
        <v>167</v>
      </c>
      <c r="B42" s="15">
        <f>SUM(C42:F42)</f>
        <v>1411096</v>
      </c>
      <c r="C42" s="15">
        <v>1411096</v>
      </c>
      <c r="D42" s="15">
        <v>0</v>
      </c>
      <c r="E42" s="15">
        <v>0</v>
      </c>
      <c r="F42" s="15">
        <v>0</v>
      </c>
      <c r="G42" s="74"/>
      <c r="H42" s="16" t="s">
        <v>213</v>
      </c>
      <c r="I42" s="15">
        <v>0</v>
      </c>
      <c r="J42" s="15">
        <v>0</v>
      </c>
      <c r="K42" s="15">
        <v>0</v>
      </c>
      <c r="L42" s="15">
        <v>1411096</v>
      </c>
      <c r="M42" s="15">
        <f>IF(B42=0,0,L42/B42*100)</f>
        <v>100</v>
      </c>
      <c r="N42" s="15">
        <f>L42</f>
        <v>1411096</v>
      </c>
      <c r="O42" s="27">
        <f>IF(B42=0,0,N42/B42*100)</f>
        <v>100</v>
      </c>
      <c r="P42"/>
      <c r="Q42"/>
      <c r="R42"/>
      <c r="S42"/>
      <c r="T42"/>
      <c r="U42"/>
      <c r="V42"/>
      <c r="W42"/>
      <c r="X42"/>
      <c r="Y42"/>
      <c r="Z42"/>
      <c r="AA42"/>
      <c r="AB42"/>
      <c r="AC42"/>
      <c r="AD42"/>
    </row>
    <row r="43" spans="1:30" s="22" customFormat="1" ht="18.75" customHeight="1">
      <c r="A43" s="35" t="s">
        <v>136</v>
      </c>
      <c r="B43" s="47">
        <f t="shared" si="7"/>
        <v>318641</v>
      </c>
      <c r="C43" s="48">
        <f>C44</f>
        <v>318641</v>
      </c>
      <c r="D43" s="47">
        <f>D44</f>
        <v>0</v>
      </c>
      <c r="E43" s="47">
        <f>E44</f>
        <v>0</v>
      </c>
      <c r="F43" s="47">
        <f>F44</f>
        <v>0</v>
      </c>
      <c r="G43" s="74"/>
      <c r="H43" s="16"/>
      <c r="I43" s="47">
        <v>0</v>
      </c>
      <c r="J43" s="47">
        <v>0</v>
      </c>
      <c r="K43" s="47">
        <v>0</v>
      </c>
      <c r="L43" s="47">
        <f>L44</f>
        <v>318641</v>
      </c>
      <c r="M43" s="47">
        <f t="shared" si="0"/>
        <v>100</v>
      </c>
      <c r="N43" s="47">
        <f>N44</f>
        <v>318641</v>
      </c>
      <c r="O43" s="50">
        <f t="shared" si="1"/>
        <v>100</v>
      </c>
      <c r="P43"/>
      <c r="Q43"/>
      <c r="R43"/>
      <c r="S43"/>
      <c r="T43"/>
      <c r="U43"/>
      <c r="V43"/>
      <c r="W43"/>
      <c r="X43"/>
      <c r="Y43"/>
      <c r="Z43"/>
      <c r="AA43"/>
      <c r="AB43"/>
      <c r="AC43"/>
      <c r="AD43"/>
    </row>
    <row r="44" spans="1:30" s="22" customFormat="1" ht="19.5" customHeight="1">
      <c r="A44" s="14" t="s">
        <v>26</v>
      </c>
      <c r="B44" s="15">
        <f t="shared" si="7"/>
        <v>318641</v>
      </c>
      <c r="C44" s="15">
        <v>318641</v>
      </c>
      <c r="D44" s="15">
        <v>0</v>
      </c>
      <c r="E44" s="15">
        <v>0</v>
      </c>
      <c r="F44" s="15">
        <v>0</v>
      </c>
      <c r="G44" s="74"/>
      <c r="H44" s="16" t="s">
        <v>213</v>
      </c>
      <c r="I44" s="15">
        <v>0</v>
      </c>
      <c r="J44" s="15">
        <v>0</v>
      </c>
      <c r="K44" s="15">
        <v>0</v>
      </c>
      <c r="L44" s="15">
        <v>318641</v>
      </c>
      <c r="M44" s="15">
        <f t="shared" si="0"/>
        <v>100</v>
      </c>
      <c r="N44" s="15">
        <f>L44</f>
        <v>318641</v>
      </c>
      <c r="O44" s="27">
        <f t="shared" si="1"/>
        <v>100</v>
      </c>
      <c r="P44"/>
      <c r="Q44"/>
      <c r="R44"/>
      <c r="S44"/>
      <c r="T44"/>
      <c r="U44"/>
      <c r="V44"/>
      <c r="W44"/>
      <c r="X44"/>
      <c r="Y44"/>
      <c r="Z44"/>
      <c r="AA44"/>
      <c r="AB44"/>
      <c r="AC44"/>
      <c r="AD44"/>
    </row>
    <row r="45" spans="1:30" s="22" customFormat="1" ht="31.5">
      <c r="A45" s="96" t="s">
        <v>180</v>
      </c>
      <c r="B45" s="47">
        <f t="shared" si="7"/>
        <v>6334</v>
      </c>
      <c r="C45" s="48">
        <f>C46</f>
        <v>6334</v>
      </c>
      <c r="D45" s="47">
        <f>D46</f>
        <v>0</v>
      </c>
      <c r="E45" s="47">
        <f>E46</f>
        <v>0</v>
      </c>
      <c r="F45" s="47">
        <f>F46</f>
        <v>0</v>
      </c>
      <c r="G45" s="74"/>
      <c r="H45" s="16"/>
      <c r="I45" s="47">
        <v>0</v>
      </c>
      <c r="J45" s="47">
        <v>0</v>
      </c>
      <c r="K45" s="47">
        <v>0</v>
      </c>
      <c r="L45" s="47">
        <f>L46</f>
        <v>6334</v>
      </c>
      <c r="M45" s="47">
        <f t="shared" si="0"/>
        <v>100</v>
      </c>
      <c r="N45" s="47">
        <f>N46</f>
        <v>6334</v>
      </c>
      <c r="O45" s="50">
        <f t="shared" si="1"/>
        <v>100</v>
      </c>
      <c r="P45"/>
      <c r="Q45"/>
      <c r="R45"/>
      <c r="S45"/>
      <c r="T45"/>
      <c r="U45"/>
      <c r="V45"/>
      <c r="W45"/>
      <c r="X45"/>
      <c r="Y45"/>
      <c r="Z45"/>
      <c r="AA45"/>
      <c r="AB45"/>
      <c r="AC45"/>
      <c r="AD45"/>
    </row>
    <row r="46" spans="1:30" s="22" customFormat="1" ht="21" customHeight="1" thickBot="1">
      <c r="A46" s="95" t="s">
        <v>26</v>
      </c>
      <c r="B46" s="85">
        <f t="shared" si="7"/>
        <v>6334</v>
      </c>
      <c r="C46" s="85">
        <v>6334</v>
      </c>
      <c r="D46" s="85">
        <v>0</v>
      </c>
      <c r="E46" s="85">
        <v>0</v>
      </c>
      <c r="F46" s="85">
        <v>0</v>
      </c>
      <c r="G46" s="86"/>
      <c r="H46" s="83" t="s">
        <v>213</v>
      </c>
      <c r="I46" s="85">
        <v>0</v>
      </c>
      <c r="J46" s="85">
        <v>0</v>
      </c>
      <c r="K46" s="85">
        <v>0</v>
      </c>
      <c r="L46" s="85">
        <v>6334</v>
      </c>
      <c r="M46" s="85">
        <f t="shared" si="0"/>
        <v>100</v>
      </c>
      <c r="N46" s="85">
        <f>L46</f>
        <v>6334</v>
      </c>
      <c r="O46" s="87">
        <f t="shared" si="1"/>
        <v>100</v>
      </c>
      <c r="P46"/>
      <c r="Q46"/>
      <c r="R46"/>
      <c r="S46"/>
      <c r="T46"/>
      <c r="U46"/>
      <c r="V46"/>
      <c r="W46"/>
      <c r="X46"/>
      <c r="Y46"/>
      <c r="Z46"/>
      <c r="AA46"/>
      <c r="AB46"/>
      <c r="AC46"/>
      <c r="AD46"/>
    </row>
    <row r="47" spans="1:30" s="22" customFormat="1" ht="20.25" customHeight="1">
      <c r="A47" s="35" t="s">
        <v>211</v>
      </c>
      <c r="B47" s="47">
        <f t="shared" si="7"/>
        <v>409500</v>
      </c>
      <c r="C47" s="48">
        <f>C48+C50</f>
        <v>409500</v>
      </c>
      <c r="D47" s="48">
        <f>D48+D50</f>
        <v>0</v>
      </c>
      <c r="E47" s="48">
        <f>E48+E50</f>
        <v>0</v>
      </c>
      <c r="F47" s="48">
        <f>F48+F50</f>
        <v>0</v>
      </c>
      <c r="G47" s="74"/>
      <c r="H47" s="16"/>
      <c r="I47" s="47">
        <v>0</v>
      </c>
      <c r="J47" s="47">
        <v>0</v>
      </c>
      <c r="K47" s="47">
        <v>0</v>
      </c>
      <c r="L47" s="48">
        <f>L48+L50</f>
        <v>229500</v>
      </c>
      <c r="M47" s="69">
        <f t="shared" si="0"/>
        <v>56.043956043956044</v>
      </c>
      <c r="N47" s="48">
        <f>N48+N50</f>
        <v>229500</v>
      </c>
      <c r="O47" s="52">
        <f t="shared" si="1"/>
        <v>56.043956043956044</v>
      </c>
      <c r="P47"/>
      <c r="Q47"/>
      <c r="R47"/>
      <c r="S47"/>
      <c r="T47"/>
      <c r="U47"/>
      <c r="V47"/>
      <c r="W47"/>
      <c r="X47"/>
      <c r="Y47"/>
      <c r="Z47"/>
      <c r="AA47"/>
      <c r="AB47"/>
      <c r="AC47"/>
      <c r="AD47"/>
    </row>
    <row r="48" spans="1:30" s="22" customFormat="1" ht="20.25" customHeight="1">
      <c r="A48" s="14" t="s">
        <v>165</v>
      </c>
      <c r="B48" s="15">
        <f t="shared" si="7"/>
        <v>300000</v>
      </c>
      <c r="C48" s="15">
        <f>C49</f>
        <v>300000</v>
      </c>
      <c r="D48" s="15">
        <f>D49</f>
        <v>0</v>
      </c>
      <c r="E48" s="15">
        <f>E49</f>
        <v>0</v>
      </c>
      <c r="F48" s="15">
        <f>F49</f>
        <v>0</v>
      </c>
      <c r="G48" s="74"/>
      <c r="H48" s="16"/>
      <c r="I48" s="15">
        <v>0</v>
      </c>
      <c r="J48" s="15">
        <v>0</v>
      </c>
      <c r="K48" s="15">
        <v>0</v>
      </c>
      <c r="L48" s="15">
        <f>L49</f>
        <v>120000</v>
      </c>
      <c r="M48" s="67">
        <f t="shared" si="0"/>
        <v>40</v>
      </c>
      <c r="N48" s="15">
        <f>N49</f>
        <v>120000</v>
      </c>
      <c r="O48" s="23">
        <f t="shared" si="1"/>
        <v>40</v>
      </c>
      <c r="P48"/>
      <c r="Q48"/>
      <c r="R48"/>
      <c r="S48"/>
      <c r="T48"/>
      <c r="U48"/>
      <c r="V48"/>
      <c r="W48"/>
      <c r="X48"/>
      <c r="Y48"/>
      <c r="Z48"/>
      <c r="AA48"/>
      <c r="AB48"/>
      <c r="AC48"/>
      <c r="AD48"/>
    </row>
    <row r="49" spans="1:30" s="17" customFormat="1" ht="51" customHeight="1">
      <c r="A49" s="112" t="s">
        <v>291</v>
      </c>
      <c r="B49" s="15">
        <f t="shared" si="7"/>
        <v>300000</v>
      </c>
      <c r="C49" s="15">
        <v>300000</v>
      </c>
      <c r="D49" s="15">
        <v>0</v>
      </c>
      <c r="E49" s="15">
        <v>0</v>
      </c>
      <c r="F49" s="15">
        <v>0</v>
      </c>
      <c r="G49" s="32" t="s">
        <v>327</v>
      </c>
      <c r="H49" s="16" t="s">
        <v>212</v>
      </c>
      <c r="I49" s="18">
        <v>5.69</v>
      </c>
      <c r="J49" s="18">
        <v>10</v>
      </c>
      <c r="K49" s="18">
        <v>6</v>
      </c>
      <c r="L49" s="15">
        <v>120000</v>
      </c>
      <c r="M49" s="67">
        <f t="shared" si="0"/>
        <v>40</v>
      </c>
      <c r="N49" s="15">
        <f>L49</f>
        <v>120000</v>
      </c>
      <c r="O49" s="23">
        <f t="shared" si="1"/>
        <v>40</v>
      </c>
      <c r="P49"/>
      <c r="Q49"/>
      <c r="R49"/>
      <c r="S49"/>
      <c r="T49"/>
      <c r="U49"/>
      <c r="V49"/>
      <c r="W49"/>
      <c r="X49"/>
      <c r="Y49"/>
      <c r="Z49"/>
      <c r="AA49"/>
      <c r="AB49"/>
      <c r="AC49"/>
      <c r="AD49"/>
    </row>
    <row r="50" spans="1:30" s="22" customFormat="1" ht="21" customHeight="1">
      <c r="A50" s="14" t="s">
        <v>158</v>
      </c>
      <c r="B50" s="15">
        <f t="shared" si="7"/>
        <v>109500</v>
      </c>
      <c r="C50" s="15">
        <v>109500</v>
      </c>
      <c r="D50" s="15">
        <v>0</v>
      </c>
      <c r="E50" s="15">
        <v>0</v>
      </c>
      <c r="F50" s="15">
        <v>0</v>
      </c>
      <c r="G50" s="78"/>
      <c r="H50" s="16" t="s">
        <v>213</v>
      </c>
      <c r="I50" s="15">
        <v>0</v>
      </c>
      <c r="J50" s="15">
        <v>0</v>
      </c>
      <c r="K50" s="15">
        <v>0</v>
      </c>
      <c r="L50" s="15">
        <v>109500</v>
      </c>
      <c r="M50" s="15">
        <f t="shared" si="0"/>
        <v>100</v>
      </c>
      <c r="N50" s="15">
        <f>L50</f>
        <v>109500</v>
      </c>
      <c r="O50" s="27">
        <f t="shared" si="1"/>
        <v>100</v>
      </c>
      <c r="P50"/>
      <c r="Q50"/>
      <c r="R50"/>
      <c r="S50"/>
      <c r="T50"/>
      <c r="U50"/>
      <c r="V50"/>
      <c r="W50"/>
      <c r="X50"/>
      <c r="Y50"/>
      <c r="Z50"/>
      <c r="AA50"/>
      <c r="AB50"/>
      <c r="AC50"/>
      <c r="AD50"/>
    </row>
    <row r="51" spans="1:30" s="22" customFormat="1" ht="21" customHeight="1">
      <c r="A51" s="33" t="s">
        <v>98</v>
      </c>
      <c r="B51" s="44">
        <f t="shared" si="5"/>
        <v>12754</v>
      </c>
      <c r="C51" s="45">
        <f aca="true" t="shared" si="8" ref="C51:F52">C52</f>
        <v>12754</v>
      </c>
      <c r="D51" s="44">
        <f t="shared" si="8"/>
        <v>0</v>
      </c>
      <c r="E51" s="44">
        <f t="shared" si="8"/>
        <v>0</v>
      </c>
      <c r="F51" s="44">
        <f t="shared" si="8"/>
        <v>0</v>
      </c>
      <c r="G51" s="75"/>
      <c r="H51" s="82"/>
      <c r="I51" s="44">
        <v>0</v>
      </c>
      <c r="J51" s="44">
        <v>0</v>
      </c>
      <c r="K51" s="44">
        <v>0</v>
      </c>
      <c r="L51" s="44">
        <f>L52</f>
        <v>12754</v>
      </c>
      <c r="M51" s="44">
        <f t="shared" si="0"/>
        <v>100</v>
      </c>
      <c r="N51" s="44">
        <f>N52</f>
        <v>12754</v>
      </c>
      <c r="O51" s="57">
        <f t="shared" si="1"/>
        <v>100</v>
      </c>
      <c r="P51"/>
      <c r="Q51"/>
      <c r="R51"/>
      <c r="S51"/>
      <c r="T51"/>
      <c r="U51"/>
      <c r="V51"/>
      <c r="W51"/>
      <c r="X51"/>
      <c r="Y51"/>
      <c r="Z51"/>
      <c r="AA51"/>
      <c r="AB51"/>
      <c r="AC51"/>
      <c r="AD51"/>
    </row>
    <row r="52" spans="1:30" s="22" customFormat="1" ht="21" customHeight="1">
      <c r="A52" s="35" t="s">
        <v>34</v>
      </c>
      <c r="B52" s="47">
        <f t="shared" si="5"/>
        <v>12754</v>
      </c>
      <c r="C52" s="48">
        <f t="shared" si="8"/>
        <v>12754</v>
      </c>
      <c r="D52" s="47">
        <f t="shared" si="8"/>
        <v>0</v>
      </c>
      <c r="E52" s="47">
        <f t="shared" si="8"/>
        <v>0</v>
      </c>
      <c r="F52" s="47">
        <f t="shared" si="8"/>
        <v>0</v>
      </c>
      <c r="G52" s="74"/>
      <c r="H52" s="16"/>
      <c r="I52" s="47">
        <v>0</v>
      </c>
      <c r="J52" s="47">
        <v>0</v>
      </c>
      <c r="K52" s="47">
        <v>0</v>
      </c>
      <c r="L52" s="47">
        <f>L53</f>
        <v>12754</v>
      </c>
      <c r="M52" s="47">
        <f t="shared" si="0"/>
        <v>100</v>
      </c>
      <c r="N52" s="47">
        <f>N53</f>
        <v>12754</v>
      </c>
      <c r="O52" s="50">
        <f t="shared" si="1"/>
        <v>100</v>
      </c>
      <c r="P52"/>
      <c r="Q52"/>
      <c r="R52"/>
      <c r="S52"/>
      <c r="T52"/>
      <c r="U52"/>
      <c r="V52"/>
      <c r="W52"/>
      <c r="X52"/>
      <c r="Y52"/>
      <c r="Z52"/>
      <c r="AA52"/>
      <c r="AB52"/>
      <c r="AC52"/>
      <c r="AD52"/>
    </row>
    <row r="53" spans="1:30" s="22" customFormat="1" ht="21" customHeight="1">
      <c r="A53" s="14" t="s">
        <v>26</v>
      </c>
      <c r="B53" s="15">
        <f t="shared" si="5"/>
        <v>12754</v>
      </c>
      <c r="C53" s="15">
        <v>12754</v>
      </c>
      <c r="D53" s="15">
        <v>0</v>
      </c>
      <c r="E53" s="15">
        <v>0</v>
      </c>
      <c r="F53" s="15">
        <v>0</v>
      </c>
      <c r="G53" s="74"/>
      <c r="H53" s="16" t="s">
        <v>210</v>
      </c>
      <c r="I53" s="15">
        <v>0</v>
      </c>
      <c r="J53" s="15">
        <v>0</v>
      </c>
      <c r="K53" s="15">
        <v>0</v>
      </c>
      <c r="L53" s="15">
        <v>12754</v>
      </c>
      <c r="M53" s="15">
        <f t="shared" si="0"/>
        <v>100</v>
      </c>
      <c r="N53" s="15">
        <f>L53</f>
        <v>12754</v>
      </c>
      <c r="O53" s="27">
        <f t="shared" si="1"/>
        <v>100</v>
      </c>
      <c r="P53"/>
      <c r="Q53"/>
      <c r="R53"/>
      <c r="S53"/>
      <c r="T53"/>
      <c r="U53"/>
      <c r="V53"/>
      <c r="W53"/>
      <c r="X53"/>
      <c r="Y53"/>
      <c r="Z53"/>
      <c r="AA53"/>
      <c r="AB53"/>
      <c r="AC53"/>
      <c r="AD53"/>
    </row>
    <row r="54" spans="1:30" s="22" customFormat="1" ht="21" customHeight="1">
      <c r="A54" s="33" t="s">
        <v>91</v>
      </c>
      <c r="B54" s="44">
        <f>SUM(C54:F54)</f>
        <v>31313057</v>
      </c>
      <c r="C54" s="45">
        <f>C55+C62+C64</f>
        <v>6534981</v>
      </c>
      <c r="D54" s="45">
        <f>D55+D62+D64</f>
        <v>0</v>
      </c>
      <c r="E54" s="45">
        <f>E55+E62+E64</f>
        <v>0</v>
      </c>
      <c r="F54" s="45">
        <f>F55+F62+F64</f>
        <v>24778076</v>
      </c>
      <c r="G54" s="75"/>
      <c r="H54" s="82"/>
      <c r="I54" s="44">
        <v>0</v>
      </c>
      <c r="J54" s="44">
        <v>0</v>
      </c>
      <c r="K54" s="44">
        <v>0</v>
      </c>
      <c r="L54" s="45">
        <f>L55+L62+L64</f>
        <v>8021531</v>
      </c>
      <c r="M54" s="59">
        <f>IF(B54=0,0,L54/B54*100)</f>
        <v>25.617208182516322</v>
      </c>
      <c r="N54" s="45">
        <f>N55+N62+N64</f>
        <v>21837296</v>
      </c>
      <c r="O54" s="60">
        <f>IF(B54=0,0,N54/B54*100)</f>
        <v>69.73862692486396</v>
      </c>
      <c r="P54"/>
      <c r="Q54"/>
      <c r="R54"/>
      <c r="S54"/>
      <c r="T54"/>
      <c r="U54"/>
      <c r="V54"/>
      <c r="W54"/>
      <c r="X54"/>
      <c r="Y54"/>
      <c r="Z54"/>
      <c r="AA54"/>
      <c r="AB54"/>
      <c r="AC54"/>
      <c r="AD54"/>
    </row>
    <row r="55" spans="1:30" s="22" customFormat="1" ht="21" customHeight="1">
      <c r="A55" s="35" t="s">
        <v>57</v>
      </c>
      <c r="B55" s="47">
        <f t="shared" si="5"/>
        <v>30470789</v>
      </c>
      <c r="C55" s="48">
        <f>C56+C61</f>
        <v>5692713</v>
      </c>
      <c r="D55" s="47">
        <f>D56+D61</f>
        <v>0</v>
      </c>
      <c r="E55" s="47">
        <f>E56+E61</f>
        <v>0</v>
      </c>
      <c r="F55" s="47">
        <f>F56+F61</f>
        <v>24778076</v>
      </c>
      <c r="G55" s="74"/>
      <c r="H55" s="16"/>
      <c r="I55" s="47">
        <v>0</v>
      </c>
      <c r="J55" s="47">
        <v>0</v>
      </c>
      <c r="K55" s="47">
        <v>0</v>
      </c>
      <c r="L55" s="47">
        <f>L56+L61</f>
        <v>7179263</v>
      </c>
      <c r="M55" s="51">
        <f t="shared" si="0"/>
        <v>23.5611325981746</v>
      </c>
      <c r="N55" s="47">
        <f>N56+N61</f>
        <v>20995028</v>
      </c>
      <c r="O55" s="52">
        <f t="shared" si="1"/>
        <v>68.90214756171886</v>
      </c>
      <c r="P55"/>
      <c r="Q55"/>
      <c r="R55"/>
      <c r="S55"/>
      <c r="T55"/>
      <c r="U55"/>
      <c r="V55"/>
      <c r="W55"/>
      <c r="X55"/>
      <c r="Y55"/>
      <c r="Z55"/>
      <c r="AA55"/>
      <c r="AB55"/>
      <c r="AC55"/>
      <c r="AD55"/>
    </row>
    <row r="56" spans="1:30" s="22" customFormat="1" ht="21" customHeight="1">
      <c r="A56" s="14" t="s">
        <v>155</v>
      </c>
      <c r="B56" s="15">
        <f t="shared" si="5"/>
        <v>29990504</v>
      </c>
      <c r="C56" s="15">
        <f>SUM(C57:C60)</f>
        <v>5212428</v>
      </c>
      <c r="D56" s="15">
        <f>SUM(D57:D60)</f>
        <v>0</v>
      </c>
      <c r="E56" s="15">
        <f>SUM(E57:E60)</f>
        <v>0</v>
      </c>
      <c r="F56" s="15">
        <f>SUM(F57:F60)</f>
        <v>24778076</v>
      </c>
      <c r="G56" s="74"/>
      <c r="H56" s="16"/>
      <c r="I56" s="15">
        <v>0</v>
      </c>
      <c r="J56" s="15">
        <v>0</v>
      </c>
      <c r="K56" s="15">
        <v>0</v>
      </c>
      <c r="L56" s="15">
        <f>SUM(L57:L60)</f>
        <v>6698978</v>
      </c>
      <c r="M56" s="18">
        <f t="shared" si="0"/>
        <v>22.33699707080615</v>
      </c>
      <c r="N56" s="15">
        <f>SUM(N57:N60)</f>
        <v>20514743</v>
      </c>
      <c r="O56" s="23">
        <f t="shared" si="1"/>
        <v>68.40412885358646</v>
      </c>
      <c r="P56"/>
      <c r="Q56"/>
      <c r="R56"/>
      <c r="S56"/>
      <c r="T56"/>
      <c r="U56"/>
      <c r="V56"/>
      <c r="W56"/>
      <c r="X56"/>
      <c r="Y56"/>
      <c r="Z56"/>
      <c r="AA56"/>
      <c r="AB56"/>
      <c r="AC56"/>
      <c r="AD56"/>
    </row>
    <row r="57" spans="1:30" s="22" customFormat="1" ht="47.25">
      <c r="A57" s="42" t="s">
        <v>154</v>
      </c>
      <c r="B57" s="15">
        <f t="shared" si="5"/>
        <v>7876300</v>
      </c>
      <c r="C57" s="15">
        <v>959497</v>
      </c>
      <c r="D57" s="15">
        <v>0</v>
      </c>
      <c r="E57" s="15">
        <v>0</v>
      </c>
      <c r="F57" s="15">
        <v>6916803</v>
      </c>
      <c r="G57" s="78" t="s">
        <v>320</v>
      </c>
      <c r="H57" s="16" t="s">
        <v>109</v>
      </c>
      <c r="I57" s="18">
        <v>6.5</v>
      </c>
      <c r="J57" s="18">
        <v>12.22</v>
      </c>
      <c r="K57" s="18">
        <v>13.16</v>
      </c>
      <c r="L57" s="15">
        <v>314892</v>
      </c>
      <c r="M57" s="18">
        <f t="shared" si="0"/>
        <v>3.9979685893122405</v>
      </c>
      <c r="N57" s="15">
        <v>1351489</v>
      </c>
      <c r="O57" s="23">
        <f t="shared" si="1"/>
        <v>17.158932493683583</v>
      </c>
      <c r="P57"/>
      <c r="Q57"/>
      <c r="R57"/>
      <c r="S57"/>
      <c r="T57"/>
      <c r="U57"/>
      <c r="V57"/>
      <c r="W57"/>
      <c r="X57"/>
      <c r="Y57"/>
      <c r="Z57"/>
      <c r="AA57"/>
      <c r="AB57"/>
      <c r="AC57"/>
      <c r="AD57"/>
    </row>
    <row r="58" spans="1:30" s="22" customFormat="1" ht="47.25">
      <c r="A58" s="21" t="s">
        <v>156</v>
      </c>
      <c r="B58" s="15">
        <f t="shared" si="5"/>
        <v>12321260</v>
      </c>
      <c r="C58" s="15">
        <v>2030310</v>
      </c>
      <c r="D58" s="15">
        <v>0</v>
      </c>
      <c r="E58" s="15">
        <v>0</v>
      </c>
      <c r="F58" s="15">
        <v>10290950</v>
      </c>
      <c r="G58" s="78" t="s">
        <v>321</v>
      </c>
      <c r="H58" s="16" t="s">
        <v>110</v>
      </c>
      <c r="I58" s="18">
        <v>6.5</v>
      </c>
      <c r="J58" s="18">
        <v>12.41</v>
      </c>
      <c r="K58" s="18">
        <v>15.31</v>
      </c>
      <c r="L58" s="15">
        <v>4549272</v>
      </c>
      <c r="M58" s="18">
        <f t="shared" si="0"/>
        <v>36.92213296367417</v>
      </c>
      <c r="N58" s="15">
        <v>9370310</v>
      </c>
      <c r="O58" s="23">
        <f t="shared" si="1"/>
        <v>76.04993320488327</v>
      </c>
      <c r="P58"/>
      <c r="Q58"/>
      <c r="R58"/>
      <c r="S58"/>
      <c r="T58"/>
      <c r="U58"/>
      <c r="V58"/>
      <c r="W58"/>
      <c r="X58"/>
      <c r="Y58"/>
      <c r="Z58"/>
      <c r="AA58"/>
      <c r="AB58"/>
      <c r="AC58"/>
      <c r="AD58"/>
    </row>
    <row r="59" spans="1:30" s="22" customFormat="1" ht="21" customHeight="1">
      <c r="A59" s="24" t="s">
        <v>85</v>
      </c>
      <c r="B59" s="15">
        <f t="shared" si="5"/>
        <v>405000</v>
      </c>
      <c r="C59" s="15">
        <v>405000</v>
      </c>
      <c r="D59" s="15">
        <v>0</v>
      </c>
      <c r="E59" s="15">
        <v>0</v>
      </c>
      <c r="F59" s="15">
        <v>0</v>
      </c>
      <c r="G59" s="78" t="s">
        <v>189</v>
      </c>
      <c r="H59" s="16" t="s">
        <v>288</v>
      </c>
      <c r="I59" s="15">
        <v>0</v>
      </c>
      <c r="J59" s="15">
        <v>0</v>
      </c>
      <c r="K59" s="15">
        <v>0</v>
      </c>
      <c r="L59" s="15">
        <v>201500</v>
      </c>
      <c r="M59" s="18">
        <f t="shared" si="0"/>
        <v>49.75308641975308</v>
      </c>
      <c r="N59" s="15">
        <v>405000</v>
      </c>
      <c r="O59" s="23">
        <f t="shared" si="1"/>
        <v>100</v>
      </c>
      <c r="P59"/>
      <c r="Q59"/>
      <c r="R59"/>
      <c r="S59"/>
      <c r="T59"/>
      <c r="U59"/>
      <c r="V59"/>
      <c r="W59"/>
      <c r="X59"/>
      <c r="Y59"/>
      <c r="Z59"/>
      <c r="AA59"/>
      <c r="AB59"/>
      <c r="AC59"/>
      <c r="AD59"/>
    </row>
    <row r="60" spans="1:30" s="17" customFormat="1" ht="31.5">
      <c r="A60" s="42" t="s">
        <v>157</v>
      </c>
      <c r="B60" s="15">
        <f t="shared" si="5"/>
        <v>9387944</v>
      </c>
      <c r="C60" s="15">
        <v>1817621</v>
      </c>
      <c r="D60" s="15">
        <v>0</v>
      </c>
      <c r="E60" s="15">
        <v>0</v>
      </c>
      <c r="F60" s="15">
        <v>7570323</v>
      </c>
      <c r="G60" s="32" t="s">
        <v>292</v>
      </c>
      <c r="H60" s="16" t="s">
        <v>112</v>
      </c>
      <c r="I60" s="15">
        <v>0</v>
      </c>
      <c r="J60" s="15">
        <v>0</v>
      </c>
      <c r="K60" s="18">
        <v>50</v>
      </c>
      <c r="L60" s="15">
        <v>1633314</v>
      </c>
      <c r="M60" s="18">
        <f t="shared" si="0"/>
        <v>17.397994704697854</v>
      </c>
      <c r="N60" s="15">
        <v>9387944</v>
      </c>
      <c r="O60" s="23">
        <f t="shared" si="1"/>
        <v>100</v>
      </c>
      <c r="P60"/>
      <c r="Q60"/>
      <c r="R60"/>
      <c r="S60"/>
      <c r="T60"/>
      <c r="U60"/>
      <c r="V60"/>
      <c r="W60"/>
      <c r="X60"/>
      <c r="Y60"/>
      <c r="Z60"/>
      <c r="AA60"/>
      <c r="AB60"/>
      <c r="AC60"/>
      <c r="AD60"/>
    </row>
    <row r="61" spans="1:30" s="22" customFormat="1" ht="21" customHeight="1">
      <c r="A61" s="14" t="s">
        <v>158</v>
      </c>
      <c r="B61" s="15">
        <f t="shared" si="5"/>
        <v>480285</v>
      </c>
      <c r="C61" s="15">
        <v>480285</v>
      </c>
      <c r="D61" s="15">
        <v>0</v>
      </c>
      <c r="E61" s="15">
        <v>0</v>
      </c>
      <c r="F61" s="15">
        <v>0</v>
      </c>
      <c r="G61" s="74"/>
      <c r="H61" s="16" t="s">
        <v>213</v>
      </c>
      <c r="I61" s="15">
        <v>0</v>
      </c>
      <c r="J61" s="15">
        <v>0</v>
      </c>
      <c r="K61" s="15">
        <v>0</v>
      </c>
      <c r="L61" s="15">
        <v>480285</v>
      </c>
      <c r="M61" s="15">
        <f t="shared" si="0"/>
        <v>100</v>
      </c>
      <c r="N61" s="15">
        <f>L61</f>
        <v>480285</v>
      </c>
      <c r="O61" s="27">
        <f t="shared" si="1"/>
        <v>100</v>
      </c>
      <c r="P61"/>
      <c r="Q61"/>
      <c r="R61"/>
      <c r="S61"/>
      <c r="T61"/>
      <c r="U61"/>
      <c r="V61"/>
      <c r="W61"/>
      <c r="X61"/>
      <c r="Y61"/>
      <c r="Z61"/>
      <c r="AA61"/>
      <c r="AB61"/>
      <c r="AC61"/>
      <c r="AD61"/>
    </row>
    <row r="62" spans="1:30" s="22" customFormat="1" ht="21" customHeight="1">
      <c r="A62" s="35" t="s">
        <v>35</v>
      </c>
      <c r="B62" s="47">
        <f t="shared" si="5"/>
        <v>281340</v>
      </c>
      <c r="C62" s="48">
        <f>C63</f>
        <v>281340</v>
      </c>
      <c r="D62" s="47">
        <f>D63</f>
        <v>0</v>
      </c>
      <c r="E62" s="47">
        <f>E63</f>
        <v>0</v>
      </c>
      <c r="F62" s="47">
        <f>F63</f>
        <v>0</v>
      </c>
      <c r="G62" s="76"/>
      <c r="H62" s="40"/>
      <c r="I62" s="47">
        <v>0</v>
      </c>
      <c r="J62" s="47">
        <v>0</v>
      </c>
      <c r="K62" s="47">
        <v>0</v>
      </c>
      <c r="L62" s="47">
        <f>L63</f>
        <v>281340</v>
      </c>
      <c r="M62" s="47">
        <f t="shared" si="0"/>
        <v>100</v>
      </c>
      <c r="N62" s="47">
        <f>N63</f>
        <v>281340</v>
      </c>
      <c r="O62" s="50">
        <f t="shared" si="1"/>
        <v>100</v>
      </c>
      <c r="P62"/>
      <c r="Q62"/>
      <c r="R62"/>
      <c r="S62"/>
      <c r="T62"/>
      <c r="U62"/>
      <c r="V62"/>
      <c r="W62"/>
      <c r="X62"/>
      <c r="Y62"/>
      <c r="Z62"/>
      <c r="AA62"/>
      <c r="AB62"/>
      <c r="AC62"/>
      <c r="AD62"/>
    </row>
    <row r="63" spans="1:30" s="22" customFormat="1" ht="21" customHeight="1">
      <c r="A63" s="14" t="s">
        <v>26</v>
      </c>
      <c r="B63" s="15">
        <f t="shared" si="5"/>
        <v>281340</v>
      </c>
      <c r="C63" s="15">
        <v>281340</v>
      </c>
      <c r="D63" s="15">
        <v>0</v>
      </c>
      <c r="E63" s="15">
        <v>0</v>
      </c>
      <c r="F63" s="15">
        <v>0</v>
      </c>
      <c r="G63" s="76"/>
      <c r="H63" s="16" t="s">
        <v>210</v>
      </c>
      <c r="I63" s="15">
        <v>0</v>
      </c>
      <c r="J63" s="15">
        <v>0</v>
      </c>
      <c r="K63" s="15">
        <v>0</v>
      </c>
      <c r="L63" s="15">
        <v>281340</v>
      </c>
      <c r="M63" s="15">
        <f t="shared" si="0"/>
        <v>100</v>
      </c>
      <c r="N63" s="15">
        <f>L63</f>
        <v>281340</v>
      </c>
      <c r="O63" s="27">
        <f t="shared" si="1"/>
        <v>100</v>
      </c>
      <c r="P63"/>
      <c r="Q63"/>
      <c r="R63"/>
      <c r="S63"/>
      <c r="T63"/>
      <c r="U63"/>
      <c r="V63"/>
      <c r="W63"/>
      <c r="X63"/>
      <c r="Y63"/>
      <c r="Z63"/>
      <c r="AA63"/>
      <c r="AB63"/>
      <c r="AC63"/>
      <c r="AD63"/>
    </row>
    <row r="64" spans="1:30" s="22" customFormat="1" ht="21" customHeight="1">
      <c r="A64" s="35" t="s">
        <v>247</v>
      </c>
      <c r="B64" s="47">
        <f>SUM(C64:F64)</f>
        <v>560928</v>
      </c>
      <c r="C64" s="48">
        <f>C65</f>
        <v>560928</v>
      </c>
      <c r="D64" s="47">
        <f>D65</f>
        <v>0</v>
      </c>
      <c r="E64" s="47">
        <f>E65</f>
        <v>0</v>
      </c>
      <c r="F64" s="47">
        <f>F65</f>
        <v>0</v>
      </c>
      <c r="G64" s="76"/>
      <c r="H64" s="40"/>
      <c r="I64" s="47">
        <v>0</v>
      </c>
      <c r="J64" s="47">
        <v>0</v>
      </c>
      <c r="K64" s="47">
        <v>0</v>
      </c>
      <c r="L64" s="47">
        <f>L65</f>
        <v>560928</v>
      </c>
      <c r="M64" s="47">
        <f>IF(B64=0,0,L64/B64*100)</f>
        <v>100</v>
      </c>
      <c r="N64" s="47">
        <f>N65</f>
        <v>560928</v>
      </c>
      <c r="O64" s="50">
        <f>IF(B64=0,0,N64/B64*100)</f>
        <v>100</v>
      </c>
      <c r="P64"/>
      <c r="Q64"/>
      <c r="R64"/>
      <c r="S64"/>
      <c r="T64"/>
      <c r="U64"/>
      <c r="V64"/>
      <c r="W64"/>
      <c r="X64"/>
      <c r="Y64"/>
      <c r="Z64"/>
      <c r="AA64"/>
      <c r="AB64"/>
      <c r="AC64"/>
      <c r="AD64"/>
    </row>
    <row r="65" spans="1:30" s="22" customFormat="1" ht="21" customHeight="1">
      <c r="A65" s="14" t="s">
        <v>26</v>
      </c>
      <c r="B65" s="15">
        <f>SUM(C65:F65)</f>
        <v>560928</v>
      </c>
      <c r="C65" s="15">
        <v>560928</v>
      </c>
      <c r="D65" s="15">
        <v>0</v>
      </c>
      <c r="E65" s="15">
        <v>0</v>
      </c>
      <c r="F65" s="15">
        <v>0</v>
      </c>
      <c r="G65" s="76"/>
      <c r="H65" s="16" t="s">
        <v>210</v>
      </c>
      <c r="I65" s="15">
        <v>0</v>
      </c>
      <c r="J65" s="15">
        <v>0</v>
      </c>
      <c r="K65" s="15">
        <v>0</v>
      </c>
      <c r="L65" s="15">
        <v>560928</v>
      </c>
      <c r="M65" s="15">
        <f>IF(B65=0,0,L65/B65*100)</f>
        <v>100</v>
      </c>
      <c r="N65" s="15">
        <f>L65</f>
        <v>560928</v>
      </c>
      <c r="O65" s="27">
        <f>IF(B65=0,0,N65/B65*100)</f>
        <v>100</v>
      </c>
      <c r="P65"/>
      <c r="Q65"/>
      <c r="R65"/>
      <c r="S65"/>
      <c r="T65"/>
      <c r="U65"/>
      <c r="V65"/>
      <c r="W65"/>
      <c r="X65"/>
      <c r="Y65"/>
      <c r="Z65"/>
      <c r="AA65"/>
      <c r="AB65"/>
      <c r="AC65"/>
      <c r="AD65"/>
    </row>
    <row r="66" spans="1:30" s="22" customFormat="1" ht="24" customHeight="1">
      <c r="A66" s="33" t="s">
        <v>99</v>
      </c>
      <c r="B66" s="44">
        <f>SUM(C66:F66)</f>
        <v>712831035</v>
      </c>
      <c r="C66" s="45">
        <f>C67</f>
        <v>168224202</v>
      </c>
      <c r="D66" s="44">
        <f>D67</f>
        <v>0</v>
      </c>
      <c r="E66" s="44">
        <f>E67</f>
        <v>171756785</v>
      </c>
      <c r="F66" s="44">
        <f>F67</f>
        <v>372850048</v>
      </c>
      <c r="G66" s="75"/>
      <c r="H66" s="82"/>
      <c r="I66" s="46">
        <v>0</v>
      </c>
      <c r="J66" s="46">
        <v>0</v>
      </c>
      <c r="K66" s="46">
        <v>0</v>
      </c>
      <c r="L66" s="44">
        <f>L67</f>
        <v>52119014</v>
      </c>
      <c r="M66" s="59">
        <f>IF(B66=0,0,L66/B66*100)</f>
        <v>7.311552309166785</v>
      </c>
      <c r="N66" s="44">
        <f>N67</f>
        <v>332403657</v>
      </c>
      <c r="O66" s="60">
        <f>IF(B66=0,0,N66/B66*100)</f>
        <v>46.631479365934176</v>
      </c>
      <c r="P66"/>
      <c r="Q66"/>
      <c r="R66"/>
      <c r="S66"/>
      <c r="T66"/>
      <c r="U66"/>
      <c r="V66"/>
      <c r="W66"/>
      <c r="X66"/>
      <c r="Y66"/>
      <c r="Z66"/>
      <c r="AA66"/>
      <c r="AB66"/>
      <c r="AC66"/>
      <c r="AD66"/>
    </row>
    <row r="67" spans="1:30" s="22" customFormat="1" ht="22.5" customHeight="1">
      <c r="A67" s="38" t="s">
        <v>36</v>
      </c>
      <c r="B67" s="47">
        <f t="shared" si="5"/>
        <v>712831035</v>
      </c>
      <c r="C67" s="48">
        <f>C68+C73+C86</f>
        <v>168224202</v>
      </c>
      <c r="D67" s="48">
        <f>D68+D73+D86</f>
        <v>0</v>
      </c>
      <c r="E67" s="48">
        <f>E68+E73+E86</f>
        <v>171756785</v>
      </c>
      <c r="F67" s="48">
        <f>F68+F73+F86</f>
        <v>372850048</v>
      </c>
      <c r="G67" s="98"/>
      <c r="H67" s="99"/>
      <c r="I67" s="47">
        <v>0</v>
      </c>
      <c r="J67" s="47">
        <v>0</v>
      </c>
      <c r="K67" s="47">
        <v>0</v>
      </c>
      <c r="L67" s="47">
        <f>L68+L73+L86</f>
        <v>52119014</v>
      </c>
      <c r="M67" s="51">
        <f t="shared" si="0"/>
        <v>7.311552309166785</v>
      </c>
      <c r="N67" s="47">
        <f>N68+N73+N86</f>
        <v>332403657</v>
      </c>
      <c r="O67" s="52">
        <f t="shared" si="1"/>
        <v>46.631479365934176</v>
      </c>
      <c r="P67"/>
      <c r="Q67"/>
      <c r="R67"/>
      <c r="S67"/>
      <c r="T67"/>
      <c r="U67"/>
      <c r="V67"/>
      <c r="W67"/>
      <c r="X67"/>
      <c r="Y67"/>
      <c r="Z67"/>
      <c r="AA67"/>
      <c r="AB67"/>
      <c r="AC67"/>
      <c r="AD67"/>
    </row>
    <row r="68" spans="1:30" s="22" customFormat="1" ht="22.5" customHeight="1">
      <c r="A68" s="14" t="s">
        <v>165</v>
      </c>
      <c r="B68" s="15">
        <f t="shared" si="5"/>
        <v>4512627</v>
      </c>
      <c r="C68" s="15">
        <f>SUM(C69:C72)</f>
        <v>4512627</v>
      </c>
      <c r="D68" s="15">
        <f>SUM(D69:D72)</f>
        <v>0</v>
      </c>
      <c r="E68" s="15">
        <f>SUM(E69:E72)</f>
        <v>0</v>
      </c>
      <c r="F68" s="15">
        <f>SUM(F69:F72)</f>
        <v>0</v>
      </c>
      <c r="G68" s="74"/>
      <c r="H68" s="16"/>
      <c r="I68" s="15">
        <v>0</v>
      </c>
      <c r="J68" s="15">
        <v>0</v>
      </c>
      <c r="K68" s="15">
        <v>0</v>
      </c>
      <c r="L68" s="15">
        <f>SUM(L69:L72)</f>
        <v>904385</v>
      </c>
      <c r="M68" s="67">
        <f t="shared" si="0"/>
        <v>20.041208812516523</v>
      </c>
      <c r="N68" s="15">
        <f>SUM(N69:N72)</f>
        <v>1022935</v>
      </c>
      <c r="O68" s="23">
        <f t="shared" si="1"/>
        <v>22.66828169046544</v>
      </c>
      <c r="P68"/>
      <c r="Q68"/>
      <c r="R68"/>
      <c r="S68"/>
      <c r="T68"/>
      <c r="U68"/>
      <c r="V68"/>
      <c r="W68"/>
      <c r="X68"/>
      <c r="Y68"/>
      <c r="Z68"/>
      <c r="AA68"/>
      <c r="AB68"/>
      <c r="AC68"/>
      <c r="AD68"/>
    </row>
    <row r="69" spans="1:30" s="17" customFormat="1" ht="65.25" customHeight="1" thickBot="1">
      <c r="A69" s="92" t="s">
        <v>251</v>
      </c>
      <c r="B69" s="85">
        <f t="shared" si="5"/>
        <v>2355242</v>
      </c>
      <c r="C69" s="85">
        <v>2355242</v>
      </c>
      <c r="D69" s="85">
        <v>0</v>
      </c>
      <c r="E69" s="85">
        <v>0</v>
      </c>
      <c r="F69" s="85">
        <v>0</v>
      </c>
      <c r="G69" s="106" t="s">
        <v>255</v>
      </c>
      <c r="H69" s="83" t="s">
        <v>253</v>
      </c>
      <c r="I69" s="90">
        <v>7.5</v>
      </c>
      <c r="J69" s="90">
        <v>8.9</v>
      </c>
      <c r="K69" s="90">
        <v>30</v>
      </c>
      <c r="L69" s="85">
        <v>400000</v>
      </c>
      <c r="M69" s="93">
        <f t="shared" si="0"/>
        <v>16.983392789360924</v>
      </c>
      <c r="N69" s="85">
        <v>518550</v>
      </c>
      <c r="O69" s="91">
        <f t="shared" si="1"/>
        <v>22.01684582730777</v>
      </c>
      <c r="P69"/>
      <c r="Q69"/>
      <c r="R69"/>
      <c r="S69"/>
      <c r="T69"/>
      <c r="U69"/>
      <c r="V69"/>
      <c r="W69"/>
      <c r="X69"/>
      <c r="Y69"/>
      <c r="Z69"/>
      <c r="AA69"/>
      <c r="AB69"/>
      <c r="AC69"/>
      <c r="AD69"/>
    </row>
    <row r="70" spans="1:30" s="17" customFormat="1" ht="75.75" customHeight="1">
      <c r="A70" s="21" t="s">
        <v>278</v>
      </c>
      <c r="B70" s="15">
        <f t="shared" si="5"/>
        <v>1009385</v>
      </c>
      <c r="C70" s="15">
        <v>1009385</v>
      </c>
      <c r="D70" s="15">
        <v>0</v>
      </c>
      <c r="E70" s="15">
        <v>0</v>
      </c>
      <c r="F70" s="15">
        <v>0</v>
      </c>
      <c r="G70" s="78" t="s">
        <v>256</v>
      </c>
      <c r="H70" s="16" t="s">
        <v>254</v>
      </c>
      <c r="I70" s="15">
        <v>0</v>
      </c>
      <c r="J70" s="15">
        <v>0</v>
      </c>
      <c r="K70" s="15">
        <v>0</v>
      </c>
      <c r="L70" s="15">
        <v>216385</v>
      </c>
      <c r="M70" s="67">
        <f>IF(B70=0,0,L70/B70*100)</f>
        <v>21.437310837787365</v>
      </c>
      <c r="N70" s="15">
        <v>216385</v>
      </c>
      <c r="O70" s="23">
        <f>IF(B70=0,0,N70/B70*100)</f>
        <v>21.437310837787365</v>
      </c>
      <c r="P70"/>
      <c r="Q70"/>
      <c r="R70"/>
      <c r="S70"/>
      <c r="T70"/>
      <c r="U70"/>
      <c r="V70"/>
      <c r="W70"/>
      <c r="X70"/>
      <c r="Y70"/>
      <c r="Z70"/>
      <c r="AA70"/>
      <c r="AB70"/>
      <c r="AC70"/>
      <c r="AD70"/>
    </row>
    <row r="71" spans="1:30" s="17" customFormat="1" ht="75.75" customHeight="1">
      <c r="A71" s="21" t="s">
        <v>252</v>
      </c>
      <c r="B71" s="15">
        <f t="shared" si="5"/>
        <v>1112000</v>
      </c>
      <c r="C71" s="15">
        <v>1112000</v>
      </c>
      <c r="D71" s="15">
        <v>0</v>
      </c>
      <c r="E71" s="15">
        <v>0</v>
      </c>
      <c r="F71" s="15">
        <v>0</v>
      </c>
      <c r="G71" s="78" t="s">
        <v>257</v>
      </c>
      <c r="H71" s="16" t="s">
        <v>254</v>
      </c>
      <c r="I71" s="15">
        <v>0</v>
      </c>
      <c r="J71" s="15">
        <v>0</v>
      </c>
      <c r="K71" s="15">
        <v>0</v>
      </c>
      <c r="L71" s="15">
        <v>252000</v>
      </c>
      <c r="M71" s="67">
        <f>IF(B71=0,0,L71/B71*100)</f>
        <v>22.66187050359712</v>
      </c>
      <c r="N71" s="15">
        <v>252000</v>
      </c>
      <c r="O71" s="23">
        <f>IF(B71=0,0,N71/B71*100)</f>
        <v>22.66187050359712</v>
      </c>
      <c r="P71"/>
      <c r="Q71"/>
      <c r="R71"/>
      <c r="S71"/>
      <c r="T71"/>
      <c r="U71"/>
      <c r="V71"/>
      <c r="W71"/>
      <c r="X71"/>
      <c r="Y71"/>
      <c r="Z71"/>
      <c r="AA71"/>
      <c r="AB71"/>
      <c r="AC71"/>
      <c r="AD71"/>
    </row>
    <row r="72" spans="1:30" s="17" customFormat="1" ht="102" customHeight="1">
      <c r="A72" s="21" t="s">
        <v>279</v>
      </c>
      <c r="B72" s="15">
        <f t="shared" si="5"/>
        <v>36000</v>
      </c>
      <c r="C72" s="15">
        <v>36000</v>
      </c>
      <c r="D72" s="15">
        <v>0</v>
      </c>
      <c r="E72" s="15">
        <v>0</v>
      </c>
      <c r="F72" s="15">
        <v>0</v>
      </c>
      <c r="G72" s="78" t="s">
        <v>258</v>
      </c>
      <c r="H72" s="16" t="s">
        <v>254</v>
      </c>
      <c r="I72" s="15">
        <v>0</v>
      </c>
      <c r="J72" s="15">
        <v>0</v>
      </c>
      <c r="K72" s="15">
        <v>0</v>
      </c>
      <c r="L72" s="15">
        <v>36000</v>
      </c>
      <c r="M72" s="67">
        <f>IF(B72=0,0,L72/B72*100)</f>
        <v>100</v>
      </c>
      <c r="N72" s="15">
        <v>36000</v>
      </c>
      <c r="O72" s="23">
        <f>IF(B72=0,0,N72/B72*100)</f>
        <v>100</v>
      </c>
      <c r="P72"/>
      <c r="Q72"/>
      <c r="R72"/>
      <c r="S72"/>
      <c r="T72"/>
      <c r="U72"/>
      <c r="V72"/>
      <c r="W72"/>
      <c r="X72"/>
      <c r="Y72"/>
      <c r="Z72"/>
      <c r="AA72"/>
      <c r="AB72"/>
      <c r="AC72"/>
      <c r="AD72"/>
    </row>
    <row r="73" spans="1:30" s="22" customFormat="1" ht="15.75">
      <c r="A73" s="14" t="s">
        <v>166</v>
      </c>
      <c r="B73" s="15">
        <f t="shared" si="5"/>
        <v>703339475</v>
      </c>
      <c r="C73" s="15">
        <f>SUM(C74:C85)</f>
        <v>158732642</v>
      </c>
      <c r="D73" s="15">
        <f>SUM(D74:D85)</f>
        <v>0</v>
      </c>
      <c r="E73" s="15">
        <f>SUM(E74:E85)</f>
        <v>171756785</v>
      </c>
      <c r="F73" s="15">
        <f>SUM(F74:F85)</f>
        <v>372850048</v>
      </c>
      <c r="G73" s="74"/>
      <c r="H73" s="16"/>
      <c r="I73" s="15">
        <v>0</v>
      </c>
      <c r="J73" s="15">
        <v>0</v>
      </c>
      <c r="K73" s="15">
        <v>0</v>
      </c>
      <c r="L73" s="15">
        <f>SUM(L74:L85)</f>
        <v>46235696</v>
      </c>
      <c r="M73" s="18">
        <f t="shared" si="0"/>
        <v>6.573738236432698</v>
      </c>
      <c r="N73" s="15">
        <f>SUM(N74:N85)</f>
        <v>326401789</v>
      </c>
      <c r="O73" s="23">
        <f t="shared" si="1"/>
        <v>46.407432058324325</v>
      </c>
      <c r="P73"/>
      <c r="Q73"/>
      <c r="R73"/>
      <c r="S73"/>
      <c r="T73"/>
      <c r="U73"/>
      <c r="V73"/>
      <c r="W73"/>
      <c r="X73"/>
      <c r="Y73"/>
      <c r="Z73"/>
      <c r="AA73"/>
      <c r="AB73"/>
      <c r="AC73"/>
      <c r="AD73"/>
    </row>
    <row r="74" spans="1:30" s="17" customFormat="1" ht="36" customHeight="1">
      <c r="A74" s="20" t="s">
        <v>58</v>
      </c>
      <c r="B74" s="15">
        <f t="shared" si="5"/>
        <v>22166800</v>
      </c>
      <c r="C74" s="15">
        <v>13636800</v>
      </c>
      <c r="D74" s="15">
        <v>0</v>
      </c>
      <c r="E74" s="15">
        <v>0</v>
      </c>
      <c r="F74" s="15">
        <v>8530000</v>
      </c>
      <c r="G74" s="32" t="s">
        <v>187</v>
      </c>
      <c r="H74" s="16" t="s">
        <v>113</v>
      </c>
      <c r="I74" s="18">
        <v>9</v>
      </c>
      <c r="J74" s="18">
        <v>21.87</v>
      </c>
      <c r="K74" s="18">
        <v>20</v>
      </c>
      <c r="L74" s="15">
        <v>1173328</v>
      </c>
      <c r="M74" s="18">
        <f t="shared" si="0"/>
        <v>5.293177183896638</v>
      </c>
      <c r="N74" s="15">
        <v>17657826</v>
      </c>
      <c r="O74" s="23">
        <f t="shared" si="1"/>
        <v>79.65888626233827</v>
      </c>
      <c r="P74"/>
      <c r="Q74"/>
      <c r="R74"/>
      <c r="S74"/>
      <c r="T74"/>
      <c r="U74"/>
      <c r="V74"/>
      <c r="W74"/>
      <c r="X74"/>
      <c r="Y74"/>
      <c r="Z74"/>
      <c r="AA74"/>
      <c r="AB74"/>
      <c r="AC74"/>
      <c r="AD74"/>
    </row>
    <row r="75" spans="1:30" s="17" customFormat="1" ht="31.5">
      <c r="A75" s="21" t="s">
        <v>277</v>
      </c>
      <c r="B75" s="15">
        <f t="shared" si="5"/>
        <v>15886340</v>
      </c>
      <c r="C75" s="15">
        <v>7626340</v>
      </c>
      <c r="D75" s="15">
        <v>0</v>
      </c>
      <c r="E75" s="15">
        <v>0</v>
      </c>
      <c r="F75" s="15">
        <v>8260000</v>
      </c>
      <c r="G75" s="32" t="s">
        <v>259</v>
      </c>
      <c r="H75" s="16" t="s">
        <v>260</v>
      </c>
      <c r="I75" s="18">
        <v>9</v>
      </c>
      <c r="J75" s="18">
        <v>26.61</v>
      </c>
      <c r="K75" s="18">
        <v>22</v>
      </c>
      <c r="L75" s="15">
        <v>743338</v>
      </c>
      <c r="M75" s="18">
        <f t="shared" si="0"/>
        <v>4.679101668477446</v>
      </c>
      <c r="N75" s="15">
        <v>1399838</v>
      </c>
      <c r="O75" s="23">
        <f t="shared" si="1"/>
        <v>8.811582781181821</v>
      </c>
      <c r="P75"/>
      <c r="Q75"/>
      <c r="R75"/>
      <c r="S75"/>
      <c r="T75"/>
      <c r="U75"/>
      <c r="V75"/>
      <c r="W75"/>
      <c r="X75"/>
      <c r="Y75"/>
      <c r="Z75"/>
      <c r="AA75"/>
      <c r="AB75"/>
      <c r="AC75"/>
      <c r="AD75"/>
    </row>
    <row r="76" spans="1:30" s="22" customFormat="1" ht="32.25" customHeight="1">
      <c r="A76" s="20" t="s">
        <v>72</v>
      </c>
      <c r="B76" s="15">
        <f t="shared" si="5"/>
        <v>1967280</v>
      </c>
      <c r="C76" s="15">
        <v>1967280</v>
      </c>
      <c r="D76" s="15">
        <v>0</v>
      </c>
      <c r="E76" s="15">
        <v>0</v>
      </c>
      <c r="F76" s="15">
        <v>0</v>
      </c>
      <c r="G76" s="32" t="s">
        <v>194</v>
      </c>
      <c r="H76" s="16" t="s">
        <v>115</v>
      </c>
      <c r="I76" s="18">
        <v>7</v>
      </c>
      <c r="J76" s="18">
        <v>9</v>
      </c>
      <c r="K76" s="18">
        <v>21</v>
      </c>
      <c r="L76" s="15">
        <v>450000</v>
      </c>
      <c r="M76" s="66">
        <f t="shared" si="0"/>
        <v>22.8742222764426</v>
      </c>
      <c r="N76" s="15">
        <v>1482000</v>
      </c>
      <c r="O76" s="23">
        <f t="shared" si="1"/>
        <v>75.3324386970843</v>
      </c>
      <c r="P76"/>
      <c r="Q76"/>
      <c r="R76"/>
      <c r="S76"/>
      <c r="T76"/>
      <c r="U76"/>
      <c r="V76"/>
      <c r="W76"/>
      <c r="X76"/>
      <c r="Y76"/>
      <c r="Z76"/>
      <c r="AA76"/>
      <c r="AB76"/>
      <c r="AC76"/>
      <c r="AD76"/>
    </row>
    <row r="77" spans="1:30" s="22" customFormat="1" ht="32.25" customHeight="1">
      <c r="A77" s="20" t="s">
        <v>261</v>
      </c>
      <c r="B77" s="15">
        <f t="shared" si="5"/>
        <v>2400000</v>
      </c>
      <c r="C77" s="15">
        <v>2400000</v>
      </c>
      <c r="D77" s="15">
        <v>0</v>
      </c>
      <c r="E77" s="15">
        <v>0</v>
      </c>
      <c r="F77" s="15">
        <v>0</v>
      </c>
      <c r="G77" s="32" t="s">
        <v>133</v>
      </c>
      <c r="H77" s="16" t="s">
        <v>117</v>
      </c>
      <c r="I77" s="18">
        <v>8</v>
      </c>
      <c r="J77" s="18">
        <v>17</v>
      </c>
      <c r="K77" s="18">
        <v>30</v>
      </c>
      <c r="L77" s="15">
        <v>460000</v>
      </c>
      <c r="M77" s="66">
        <f t="shared" si="0"/>
        <v>19.166666666666668</v>
      </c>
      <c r="N77" s="15">
        <v>1218000</v>
      </c>
      <c r="O77" s="23">
        <f t="shared" si="1"/>
        <v>50.74999999999999</v>
      </c>
      <c r="P77"/>
      <c r="Q77"/>
      <c r="R77"/>
      <c r="S77"/>
      <c r="T77"/>
      <c r="U77"/>
      <c r="V77"/>
      <c r="W77"/>
      <c r="X77"/>
      <c r="Y77"/>
      <c r="Z77"/>
      <c r="AA77"/>
      <c r="AB77"/>
      <c r="AC77"/>
      <c r="AD77"/>
    </row>
    <row r="78" spans="1:30" s="22" customFormat="1" ht="60" customHeight="1">
      <c r="A78" s="20" t="s">
        <v>262</v>
      </c>
      <c r="B78" s="15">
        <f t="shared" si="5"/>
        <v>5250000</v>
      </c>
      <c r="C78" s="15">
        <v>3937500</v>
      </c>
      <c r="D78" s="15">
        <v>0</v>
      </c>
      <c r="E78" s="15">
        <v>1312500</v>
      </c>
      <c r="F78" s="15">
        <v>0</v>
      </c>
      <c r="G78" s="32" t="s">
        <v>289</v>
      </c>
      <c r="H78" s="16" t="s">
        <v>263</v>
      </c>
      <c r="I78" s="18"/>
      <c r="J78" s="18"/>
      <c r="K78" s="18"/>
      <c r="L78" s="15">
        <v>514906</v>
      </c>
      <c r="M78" s="66">
        <f>IF(B78=0,0,L78/B78*100)</f>
        <v>9.807733333333333</v>
      </c>
      <c r="N78" s="15">
        <v>4967748</v>
      </c>
      <c r="O78" s="23">
        <f>IF(B78=0,0,N78/B78*100)</f>
        <v>94.62377142857143</v>
      </c>
      <c r="P78"/>
      <c r="Q78"/>
      <c r="R78"/>
      <c r="S78"/>
      <c r="T78"/>
      <c r="U78"/>
      <c r="V78"/>
      <c r="W78"/>
      <c r="X78"/>
      <c r="Y78"/>
      <c r="Z78"/>
      <c r="AA78"/>
      <c r="AB78"/>
      <c r="AC78"/>
      <c r="AD78"/>
    </row>
    <row r="79" spans="1:30" s="17" customFormat="1" ht="60" customHeight="1">
      <c r="A79" s="21" t="s">
        <v>161</v>
      </c>
      <c r="B79" s="15">
        <f t="shared" si="5"/>
        <v>26869000</v>
      </c>
      <c r="C79" s="15">
        <v>20151750</v>
      </c>
      <c r="D79" s="15">
        <v>0</v>
      </c>
      <c r="E79" s="15">
        <v>6717250</v>
      </c>
      <c r="F79" s="15">
        <v>0</v>
      </c>
      <c r="G79" s="32" t="s">
        <v>134</v>
      </c>
      <c r="H79" s="16" t="s">
        <v>264</v>
      </c>
      <c r="I79" s="15">
        <v>0</v>
      </c>
      <c r="J79" s="15">
        <v>0</v>
      </c>
      <c r="K79" s="15">
        <v>0</v>
      </c>
      <c r="L79" s="15">
        <v>1039100</v>
      </c>
      <c r="M79" s="67">
        <f t="shared" si="0"/>
        <v>3.8672819978413786</v>
      </c>
      <c r="N79" s="15">
        <v>14092506</v>
      </c>
      <c r="O79" s="23">
        <f t="shared" si="1"/>
        <v>52.448941158956416</v>
      </c>
      <c r="P79"/>
      <c r="Q79"/>
      <c r="R79"/>
      <c r="S79"/>
      <c r="T79"/>
      <c r="U79"/>
      <c r="V79"/>
      <c r="W79"/>
      <c r="X79"/>
      <c r="Y79"/>
      <c r="Z79"/>
      <c r="AA79"/>
      <c r="AB79"/>
      <c r="AC79"/>
      <c r="AD79"/>
    </row>
    <row r="80" spans="1:30" s="22" customFormat="1" ht="60.75" customHeight="1">
      <c r="A80" s="20" t="s">
        <v>265</v>
      </c>
      <c r="B80" s="15">
        <f t="shared" si="5"/>
        <v>41783600</v>
      </c>
      <c r="C80" s="15">
        <v>31337700</v>
      </c>
      <c r="D80" s="15">
        <v>0</v>
      </c>
      <c r="E80" s="15">
        <v>10445900</v>
      </c>
      <c r="F80" s="15">
        <v>0</v>
      </c>
      <c r="G80" s="32" t="s">
        <v>105</v>
      </c>
      <c r="H80" s="16" t="s">
        <v>266</v>
      </c>
      <c r="I80" s="15">
        <v>0</v>
      </c>
      <c r="J80" s="15">
        <v>0</v>
      </c>
      <c r="K80" s="15">
        <v>0</v>
      </c>
      <c r="L80" s="15">
        <v>1742593</v>
      </c>
      <c r="M80" s="67">
        <f aca="true" t="shared" si="9" ref="M80:M129">IF(B80=0,0,L80/B80*100)</f>
        <v>4.17051905532314</v>
      </c>
      <c r="N80" s="15">
        <v>5988593</v>
      </c>
      <c r="O80" s="23">
        <f aca="true" t="shared" si="10" ref="O80:O129">IF(B80=0,0,N80/B80*100)</f>
        <v>14.332400750533703</v>
      </c>
      <c r="P80"/>
      <c r="Q80"/>
      <c r="R80"/>
      <c r="S80"/>
      <c r="T80"/>
      <c r="U80"/>
      <c r="V80"/>
      <c r="W80"/>
      <c r="X80"/>
      <c r="Y80"/>
      <c r="Z80"/>
      <c r="AA80"/>
      <c r="AB80"/>
      <c r="AC80"/>
      <c r="AD80"/>
    </row>
    <row r="81" spans="1:30" s="17" customFormat="1" ht="30.75" customHeight="1">
      <c r="A81" s="21" t="s">
        <v>267</v>
      </c>
      <c r="B81" s="15">
        <f t="shared" si="5"/>
        <v>670000</v>
      </c>
      <c r="C81" s="15">
        <v>660000</v>
      </c>
      <c r="D81" s="15">
        <v>0</v>
      </c>
      <c r="E81" s="15">
        <v>10000</v>
      </c>
      <c r="F81" s="15">
        <v>0</v>
      </c>
      <c r="G81" s="32" t="s">
        <v>182</v>
      </c>
      <c r="H81" s="16" t="s">
        <v>268</v>
      </c>
      <c r="I81" s="15">
        <v>0</v>
      </c>
      <c r="J81" s="15">
        <v>0</v>
      </c>
      <c r="K81" s="15">
        <v>0</v>
      </c>
      <c r="L81" s="15">
        <v>276000</v>
      </c>
      <c r="M81" s="67">
        <f t="shared" si="9"/>
        <v>41.19402985074627</v>
      </c>
      <c r="N81" s="15">
        <v>670000</v>
      </c>
      <c r="O81" s="23">
        <f t="shared" si="10"/>
        <v>100</v>
      </c>
      <c r="P81"/>
      <c r="Q81"/>
      <c r="R81"/>
      <c r="S81"/>
      <c r="T81"/>
      <c r="U81"/>
      <c r="V81"/>
      <c r="W81"/>
      <c r="X81"/>
      <c r="Y81"/>
      <c r="Z81"/>
      <c r="AA81"/>
      <c r="AB81"/>
      <c r="AC81"/>
      <c r="AD81"/>
    </row>
    <row r="82" spans="1:30" s="22" customFormat="1" ht="18" customHeight="1" thickBot="1">
      <c r="A82" s="88" t="s">
        <v>270</v>
      </c>
      <c r="B82" s="85">
        <f t="shared" si="5"/>
        <v>628200</v>
      </c>
      <c r="C82" s="85">
        <v>628200</v>
      </c>
      <c r="D82" s="85">
        <v>0</v>
      </c>
      <c r="E82" s="85">
        <v>0</v>
      </c>
      <c r="F82" s="85">
        <v>0</v>
      </c>
      <c r="G82" s="89" t="s">
        <v>181</v>
      </c>
      <c r="H82" s="83" t="s">
        <v>269</v>
      </c>
      <c r="I82" s="85">
        <v>0</v>
      </c>
      <c r="J82" s="85">
        <v>0</v>
      </c>
      <c r="K82" s="85">
        <v>0</v>
      </c>
      <c r="L82" s="85">
        <v>192000</v>
      </c>
      <c r="M82" s="93">
        <f t="shared" si="9"/>
        <v>30.563514804202484</v>
      </c>
      <c r="N82" s="85">
        <v>560200</v>
      </c>
      <c r="O82" s="91">
        <f t="shared" si="10"/>
        <v>89.17542184017829</v>
      </c>
      <c r="P82"/>
      <c r="Q82"/>
      <c r="R82"/>
      <c r="S82"/>
      <c r="T82"/>
      <c r="U82"/>
      <c r="V82"/>
      <c r="W82"/>
      <c r="X82"/>
      <c r="Y82"/>
      <c r="Z82"/>
      <c r="AA82"/>
      <c r="AB82"/>
      <c r="AC82"/>
      <c r="AD82"/>
    </row>
    <row r="83" spans="1:30" s="17" customFormat="1" ht="47.25" customHeight="1">
      <c r="A83" s="20" t="s">
        <v>271</v>
      </c>
      <c r="B83" s="15">
        <f t="shared" si="5"/>
        <v>525180000</v>
      </c>
      <c r="C83" s="15">
        <v>66106242</v>
      </c>
      <c r="D83" s="15">
        <v>0</v>
      </c>
      <c r="E83" s="15">
        <v>131295000</v>
      </c>
      <c r="F83" s="15">
        <v>327778758</v>
      </c>
      <c r="G83" s="32" t="s">
        <v>70</v>
      </c>
      <c r="H83" s="16" t="s">
        <v>123</v>
      </c>
      <c r="I83" s="15">
        <v>0</v>
      </c>
      <c r="J83" s="15">
        <v>0</v>
      </c>
      <c r="K83" s="15">
        <v>0</v>
      </c>
      <c r="L83" s="15">
        <v>32144855</v>
      </c>
      <c r="M83" s="67">
        <f t="shared" si="9"/>
        <v>6.120730987470963</v>
      </c>
      <c r="N83" s="15">
        <v>237377009</v>
      </c>
      <c r="O83" s="23">
        <f t="shared" si="10"/>
        <v>45.19917152214479</v>
      </c>
      <c r="P83"/>
      <c r="Q83"/>
      <c r="R83"/>
      <c r="S83"/>
      <c r="T83"/>
      <c r="U83"/>
      <c r="V83"/>
      <c r="W83"/>
      <c r="X83"/>
      <c r="Y83"/>
      <c r="Z83"/>
      <c r="AA83"/>
      <c r="AB83"/>
      <c r="AC83"/>
      <c r="AD83"/>
    </row>
    <row r="84" spans="1:30" s="17" customFormat="1" ht="58.5" customHeight="1">
      <c r="A84" s="20" t="s">
        <v>272</v>
      </c>
      <c r="B84" s="15">
        <f t="shared" si="5"/>
        <v>60100000</v>
      </c>
      <c r="C84" s="15">
        <v>9842575</v>
      </c>
      <c r="D84" s="15">
        <v>0</v>
      </c>
      <c r="E84" s="15">
        <v>21976135</v>
      </c>
      <c r="F84" s="15">
        <v>28281290</v>
      </c>
      <c r="G84" s="32" t="s">
        <v>71</v>
      </c>
      <c r="H84" s="16" t="s">
        <v>124</v>
      </c>
      <c r="I84" s="15">
        <v>0</v>
      </c>
      <c r="J84" s="15">
        <v>0</v>
      </c>
      <c r="K84" s="15">
        <v>0</v>
      </c>
      <c r="L84" s="15">
        <v>7385521</v>
      </c>
      <c r="M84" s="67">
        <f t="shared" si="9"/>
        <v>12.288720465890183</v>
      </c>
      <c r="N84" s="15">
        <v>40814439</v>
      </c>
      <c r="O84" s="23">
        <f t="shared" si="10"/>
        <v>67.91088019966722</v>
      </c>
      <c r="P84"/>
      <c r="Q84"/>
      <c r="R84"/>
      <c r="S84"/>
      <c r="T84"/>
      <c r="U84"/>
      <c r="V84"/>
      <c r="W84"/>
      <c r="X84"/>
      <c r="Y84"/>
      <c r="Z84"/>
      <c r="AA84"/>
      <c r="AB84"/>
      <c r="AC84"/>
      <c r="AD84"/>
    </row>
    <row r="85" spans="1:30" s="17" customFormat="1" ht="31.5">
      <c r="A85" s="21" t="s">
        <v>273</v>
      </c>
      <c r="B85" s="15">
        <f t="shared" si="5"/>
        <v>438255</v>
      </c>
      <c r="C85" s="15">
        <v>438255</v>
      </c>
      <c r="D85" s="15">
        <v>0</v>
      </c>
      <c r="E85" s="15">
        <v>0</v>
      </c>
      <c r="F85" s="15">
        <v>0</v>
      </c>
      <c r="G85" s="32" t="s">
        <v>184</v>
      </c>
      <c r="H85" s="97" t="s">
        <v>274</v>
      </c>
      <c r="I85" s="15">
        <v>0</v>
      </c>
      <c r="J85" s="15">
        <v>0</v>
      </c>
      <c r="K85" s="15">
        <v>0</v>
      </c>
      <c r="L85" s="15">
        <v>114055</v>
      </c>
      <c r="M85" s="67">
        <f t="shared" si="9"/>
        <v>26.024802911546928</v>
      </c>
      <c r="N85" s="15">
        <v>173630</v>
      </c>
      <c r="O85" s="23">
        <f t="shared" si="10"/>
        <v>39.61848695394234</v>
      </c>
      <c r="P85"/>
      <c r="Q85"/>
      <c r="R85"/>
      <c r="S85"/>
      <c r="T85"/>
      <c r="U85"/>
      <c r="V85"/>
      <c r="W85"/>
      <c r="X85"/>
      <c r="Y85"/>
      <c r="Z85"/>
      <c r="AA85"/>
      <c r="AB85"/>
      <c r="AC85"/>
      <c r="AD85"/>
    </row>
    <row r="86" spans="1:30" s="22" customFormat="1" ht="20.25" customHeight="1">
      <c r="A86" s="14" t="s">
        <v>158</v>
      </c>
      <c r="B86" s="15">
        <f>SUM(C86:F86)</f>
        <v>4978933</v>
      </c>
      <c r="C86" s="15">
        <v>4978933</v>
      </c>
      <c r="D86" s="15">
        <v>0</v>
      </c>
      <c r="E86" s="15">
        <v>0</v>
      </c>
      <c r="F86" s="15">
        <v>0</v>
      </c>
      <c r="G86" s="74"/>
      <c r="H86" s="16" t="s">
        <v>210</v>
      </c>
      <c r="I86" s="15">
        <v>0</v>
      </c>
      <c r="J86" s="15">
        <v>0</v>
      </c>
      <c r="K86" s="15">
        <v>0</v>
      </c>
      <c r="L86" s="15">
        <v>4978933</v>
      </c>
      <c r="M86" s="15">
        <f t="shared" si="9"/>
        <v>100</v>
      </c>
      <c r="N86" s="15">
        <f>L86</f>
        <v>4978933</v>
      </c>
      <c r="O86" s="27">
        <f t="shared" si="10"/>
        <v>100</v>
      </c>
      <c r="P86"/>
      <c r="Q86"/>
      <c r="R86"/>
      <c r="S86"/>
      <c r="T86"/>
      <c r="U86"/>
      <c r="V86"/>
      <c r="W86"/>
      <c r="X86"/>
      <c r="Y86"/>
      <c r="Z86"/>
      <c r="AA86"/>
      <c r="AB86"/>
      <c r="AC86"/>
      <c r="AD86"/>
    </row>
    <row r="87" spans="1:30" s="22" customFormat="1" ht="18" customHeight="1">
      <c r="A87" s="113" t="s">
        <v>173</v>
      </c>
      <c r="B87" s="44">
        <f aca="true" t="shared" si="11" ref="B87:B111">SUM(C87:F87)</f>
        <v>6105096</v>
      </c>
      <c r="C87" s="45">
        <f>C88+C92</f>
        <v>4187495</v>
      </c>
      <c r="D87" s="44">
        <f>D88+D92</f>
        <v>0</v>
      </c>
      <c r="E87" s="44">
        <f>E88+E92</f>
        <v>1767601</v>
      </c>
      <c r="F87" s="44">
        <f>F88+F92</f>
        <v>150000</v>
      </c>
      <c r="G87" s="75"/>
      <c r="H87" s="16"/>
      <c r="I87" s="44">
        <v>0</v>
      </c>
      <c r="J87" s="44">
        <v>0</v>
      </c>
      <c r="K87" s="44">
        <v>0</v>
      </c>
      <c r="L87" s="44">
        <f>L88+L92</f>
        <v>2753552</v>
      </c>
      <c r="M87" s="68">
        <f t="shared" si="9"/>
        <v>45.10251763444833</v>
      </c>
      <c r="N87" s="44">
        <f>N88+N92</f>
        <v>3192518</v>
      </c>
      <c r="O87" s="60">
        <f t="shared" si="10"/>
        <v>52.292674840821505</v>
      </c>
      <c r="P87"/>
      <c r="Q87"/>
      <c r="R87"/>
      <c r="S87"/>
      <c r="T87"/>
      <c r="U87"/>
      <c r="V87"/>
      <c r="W87"/>
      <c r="X87"/>
      <c r="Y87"/>
      <c r="Z87"/>
      <c r="AA87"/>
      <c r="AB87"/>
      <c r="AC87"/>
      <c r="AD87"/>
    </row>
    <row r="88" spans="1:30" s="22" customFormat="1" ht="18" customHeight="1">
      <c r="A88" s="38" t="s">
        <v>37</v>
      </c>
      <c r="B88" s="47">
        <f t="shared" si="11"/>
        <v>425048</v>
      </c>
      <c r="C88" s="48">
        <f>SUM(C89,C91)</f>
        <v>275048</v>
      </c>
      <c r="D88" s="48">
        <f>SUM(D89,D91)</f>
        <v>0</v>
      </c>
      <c r="E88" s="48">
        <f>SUM(E89,E91)</f>
        <v>0</v>
      </c>
      <c r="F88" s="48">
        <f>SUM(F89,F91)</f>
        <v>150000</v>
      </c>
      <c r="G88" s="74"/>
      <c r="H88" s="16"/>
      <c r="I88" s="47">
        <v>0</v>
      </c>
      <c r="J88" s="47">
        <v>0</v>
      </c>
      <c r="K88" s="47">
        <v>0</v>
      </c>
      <c r="L88" s="48">
        <f>SUM(L89,L91)</f>
        <v>230418</v>
      </c>
      <c r="M88" s="51">
        <f t="shared" si="9"/>
        <v>54.209877472661915</v>
      </c>
      <c r="N88" s="48">
        <f>SUM(N89,N91)</f>
        <v>425048</v>
      </c>
      <c r="O88" s="52">
        <f t="shared" si="10"/>
        <v>100</v>
      </c>
      <c r="P88"/>
      <c r="Q88"/>
      <c r="R88"/>
      <c r="S88"/>
      <c r="T88"/>
      <c r="U88"/>
      <c r="V88"/>
      <c r="W88"/>
      <c r="X88"/>
      <c r="Y88"/>
      <c r="Z88"/>
      <c r="AA88"/>
      <c r="AB88"/>
      <c r="AC88"/>
      <c r="AD88"/>
    </row>
    <row r="89" spans="1:30" s="22" customFormat="1" ht="21.75" customHeight="1">
      <c r="A89" s="14" t="s">
        <v>239</v>
      </c>
      <c r="B89" s="15">
        <f t="shared" si="11"/>
        <v>342670</v>
      </c>
      <c r="C89" s="15">
        <f>SUM(C90)</f>
        <v>192670</v>
      </c>
      <c r="D89" s="15">
        <f>SUM(D90)</f>
        <v>0</v>
      </c>
      <c r="E89" s="15">
        <f>SUM(E90)</f>
        <v>0</v>
      </c>
      <c r="F89" s="15">
        <f>SUM(F90)</f>
        <v>150000</v>
      </c>
      <c r="G89" s="78" t="s">
        <v>192</v>
      </c>
      <c r="H89" s="16"/>
      <c r="I89" s="15">
        <v>0</v>
      </c>
      <c r="J89" s="15">
        <v>0</v>
      </c>
      <c r="K89" s="15">
        <v>0</v>
      </c>
      <c r="L89" s="15">
        <f>SUM(L90)</f>
        <v>148040</v>
      </c>
      <c r="M89" s="67">
        <f>IF(B89=0,0,L89/B89*100)</f>
        <v>43.2019143782648</v>
      </c>
      <c r="N89" s="15">
        <f>SUM(N90)</f>
        <v>342670</v>
      </c>
      <c r="O89" s="23">
        <f>IF(B89=0,0,N89/B89*100)</f>
        <v>100</v>
      </c>
      <c r="P89"/>
      <c r="Q89"/>
      <c r="R89"/>
      <c r="S89"/>
      <c r="T89"/>
      <c r="U89"/>
      <c r="V89"/>
      <c r="W89"/>
      <c r="X89"/>
      <c r="Y89"/>
      <c r="Z89"/>
      <c r="AA89"/>
      <c r="AB89"/>
      <c r="AC89"/>
      <c r="AD89"/>
    </row>
    <row r="90" spans="1:30" s="17" customFormat="1" ht="45" customHeight="1">
      <c r="A90" s="21" t="s">
        <v>242</v>
      </c>
      <c r="B90" s="15">
        <f t="shared" si="11"/>
        <v>342670</v>
      </c>
      <c r="C90" s="15">
        <v>192670</v>
      </c>
      <c r="D90" s="15">
        <v>0</v>
      </c>
      <c r="E90" s="15">
        <v>0</v>
      </c>
      <c r="F90" s="15">
        <v>150000</v>
      </c>
      <c r="G90" s="32" t="s">
        <v>322</v>
      </c>
      <c r="H90" s="16" t="s">
        <v>244</v>
      </c>
      <c r="I90" s="18">
        <v>8.215</v>
      </c>
      <c r="J90" s="18">
        <v>9</v>
      </c>
      <c r="K90" s="18">
        <v>10</v>
      </c>
      <c r="L90" s="15">
        <v>148040</v>
      </c>
      <c r="M90" s="67">
        <f>IF(B90=0,0,L90/B90*100)</f>
        <v>43.2019143782648</v>
      </c>
      <c r="N90" s="15">
        <v>342670</v>
      </c>
      <c r="O90" s="23">
        <f>IF(B90=0,0,N90/B90*100)</f>
        <v>100</v>
      </c>
      <c r="P90"/>
      <c r="Q90"/>
      <c r="R90"/>
      <c r="S90"/>
      <c r="T90"/>
      <c r="U90"/>
      <c r="V90"/>
      <c r="W90"/>
      <c r="X90"/>
      <c r="Y90"/>
      <c r="Z90"/>
      <c r="AA90"/>
      <c r="AB90"/>
      <c r="AC90"/>
      <c r="AD90"/>
    </row>
    <row r="91" spans="1:30" s="22" customFormat="1" ht="17.25" customHeight="1">
      <c r="A91" s="14" t="s">
        <v>240</v>
      </c>
      <c r="B91" s="15">
        <f t="shared" si="11"/>
        <v>82378</v>
      </c>
      <c r="C91" s="15">
        <v>82378</v>
      </c>
      <c r="D91" s="15">
        <v>0</v>
      </c>
      <c r="E91" s="15">
        <v>0</v>
      </c>
      <c r="F91" s="15">
        <v>0</v>
      </c>
      <c r="G91" s="74"/>
      <c r="H91" s="16" t="s">
        <v>243</v>
      </c>
      <c r="I91" s="41">
        <v>0</v>
      </c>
      <c r="J91" s="41">
        <v>0</v>
      </c>
      <c r="K91" s="41">
        <v>0</v>
      </c>
      <c r="L91" s="15">
        <v>82378</v>
      </c>
      <c r="M91" s="15">
        <f t="shared" si="9"/>
        <v>100</v>
      </c>
      <c r="N91" s="15">
        <f>L91</f>
        <v>82378</v>
      </c>
      <c r="O91" s="27">
        <f t="shared" si="10"/>
        <v>100</v>
      </c>
      <c r="P91"/>
      <c r="Q91"/>
      <c r="R91"/>
      <c r="S91"/>
      <c r="T91"/>
      <c r="U91"/>
      <c r="V91"/>
      <c r="W91"/>
      <c r="X91"/>
      <c r="Y91"/>
      <c r="Z91"/>
      <c r="AA91"/>
      <c r="AB91"/>
      <c r="AC91"/>
      <c r="AD91"/>
    </row>
    <row r="92" spans="1:30" s="22" customFormat="1" ht="21.75" customHeight="1">
      <c r="A92" s="35" t="s">
        <v>38</v>
      </c>
      <c r="B92" s="47">
        <f t="shared" si="11"/>
        <v>5680048</v>
      </c>
      <c r="C92" s="48">
        <f>C93+C97</f>
        <v>3912447</v>
      </c>
      <c r="D92" s="48">
        <f>D93+D97</f>
        <v>0</v>
      </c>
      <c r="E92" s="48">
        <f>E93+E97</f>
        <v>1767601</v>
      </c>
      <c r="F92" s="48">
        <f>F93+F97</f>
        <v>0</v>
      </c>
      <c r="G92" s="74"/>
      <c r="H92" s="16"/>
      <c r="I92" s="47">
        <v>0</v>
      </c>
      <c r="J92" s="47">
        <v>0</v>
      </c>
      <c r="K92" s="47">
        <v>0</v>
      </c>
      <c r="L92" s="47">
        <f>L93+L97</f>
        <v>2523134</v>
      </c>
      <c r="M92" s="69">
        <f t="shared" si="9"/>
        <v>44.42099785072239</v>
      </c>
      <c r="N92" s="47">
        <f>N93+N97</f>
        <v>2767470</v>
      </c>
      <c r="O92" s="52">
        <f t="shared" si="10"/>
        <v>48.72265163956361</v>
      </c>
      <c r="P92"/>
      <c r="Q92"/>
      <c r="R92"/>
      <c r="S92"/>
      <c r="T92"/>
      <c r="U92"/>
      <c r="V92"/>
      <c r="W92"/>
      <c r="X92"/>
      <c r="Y92"/>
      <c r="Z92"/>
      <c r="AA92"/>
      <c r="AB92"/>
      <c r="AC92"/>
      <c r="AD92"/>
    </row>
    <row r="93" spans="1:30" s="22" customFormat="1" ht="21.75" customHeight="1">
      <c r="A93" s="14" t="s">
        <v>239</v>
      </c>
      <c r="B93" s="15">
        <f t="shared" si="11"/>
        <v>3535201</v>
      </c>
      <c r="C93" s="15">
        <f>SUM(C94:C96)</f>
        <v>1767600</v>
      </c>
      <c r="D93" s="15">
        <f>SUM(D94:D96)</f>
        <v>0</v>
      </c>
      <c r="E93" s="15">
        <f>SUM(E94:E96)</f>
        <v>1767601</v>
      </c>
      <c r="F93" s="15">
        <f>SUM(F94:F96)</f>
        <v>0</v>
      </c>
      <c r="G93" s="78" t="s">
        <v>192</v>
      </c>
      <c r="H93" s="16"/>
      <c r="I93" s="15">
        <v>0</v>
      </c>
      <c r="J93" s="15">
        <v>0</v>
      </c>
      <c r="K93" s="15">
        <v>0</v>
      </c>
      <c r="L93" s="15">
        <f>SUM(L94:L96)</f>
        <v>378287</v>
      </c>
      <c r="M93" s="67">
        <f t="shared" si="9"/>
        <v>10.700579684153745</v>
      </c>
      <c r="N93" s="15">
        <f>SUM(N94:N96)</f>
        <v>622623</v>
      </c>
      <c r="O93" s="23">
        <f t="shared" si="10"/>
        <v>17.6120961721837</v>
      </c>
      <c r="P93"/>
      <c r="Q93"/>
      <c r="R93"/>
      <c r="S93"/>
      <c r="T93"/>
      <c r="U93"/>
      <c r="V93"/>
      <c r="W93"/>
      <c r="X93"/>
      <c r="Y93"/>
      <c r="Z93"/>
      <c r="AA93"/>
      <c r="AB93"/>
      <c r="AC93"/>
      <c r="AD93"/>
    </row>
    <row r="94" spans="1:30" s="17" customFormat="1" ht="315.75" thickBot="1">
      <c r="A94" s="92" t="s">
        <v>280</v>
      </c>
      <c r="B94" s="85">
        <f t="shared" si="11"/>
        <v>1894000</v>
      </c>
      <c r="C94" s="85">
        <v>947000</v>
      </c>
      <c r="D94" s="85">
        <v>0</v>
      </c>
      <c r="E94" s="85">
        <v>947000</v>
      </c>
      <c r="F94" s="85">
        <v>0</v>
      </c>
      <c r="G94" s="89" t="s">
        <v>241</v>
      </c>
      <c r="H94" s="83" t="s">
        <v>129</v>
      </c>
      <c r="I94" s="85">
        <v>0</v>
      </c>
      <c r="J94" s="85">
        <v>0</v>
      </c>
      <c r="K94" s="85">
        <v>0</v>
      </c>
      <c r="L94" s="85">
        <v>21000</v>
      </c>
      <c r="M94" s="93">
        <f>IF(B94=0,0,L94/B94*100)</f>
        <v>1.1087645195353748</v>
      </c>
      <c r="N94" s="85">
        <v>71000</v>
      </c>
      <c r="O94" s="91">
        <f>IF(B94=0,0,N94/B94*100)</f>
        <v>3.748680042238648</v>
      </c>
      <c r="P94"/>
      <c r="Q94"/>
      <c r="R94"/>
      <c r="S94"/>
      <c r="T94"/>
      <c r="U94"/>
      <c r="V94"/>
      <c r="W94"/>
      <c r="X94"/>
      <c r="Y94"/>
      <c r="Z94"/>
      <c r="AA94"/>
      <c r="AB94"/>
      <c r="AC94"/>
      <c r="AD94"/>
    </row>
    <row r="95" spans="1:30" s="17" customFormat="1" ht="61.5" customHeight="1">
      <c r="A95" s="21" t="s">
        <v>281</v>
      </c>
      <c r="B95" s="15">
        <f t="shared" si="11"/>
        <v>841201</v>
      </c>
      <c r="C95" s="15">
        <v>420600</v>
      </c>
      <c r="D95" s="15">
        <v>0</v>
      </c>
      <c r="E95" s="15">
        <v>420601</v>
      </c>
      <c r="F95" s="15">
        <v>0</v>
      </c>
      <c r="G95" s="32" t="s">
        <v>195</v>
      </c>
      <c r="H95" s="16" t="s">
        <v>130</v>
      </c>
      <c r="I95" s="15">
        <v>0</v>
      </c>
      <c r="J95" s="15">
        <v>0</v>
      </c>
      <c r="K95" s="15">
        <v>0</v>
      </c>
      <c r="L95" s="15">
        <v>162287</v>
      </c>
      <c r="M95" s="67">
        <f t="shared" si="9"/>
        <v>19.29229756027394</v>
      </c>
      <c r="N95" s="15">
        <v>261123</v>
      </c>
      <c r="O95" s="23">
        <f t="shared" si="10"/>
        <v>31.04168920388825</v>
      </c>
      <c r="P95"/>
      <c r="Q95"/>
      <c r="R95"/>
      <c r="S95"/>
      <c r="T95"/>
      <c r="U95"/>
      <c r="V95"/>
      <c r="W95"/>
      <c r="X95"/>
      <c r="Y95"/>
      <c r="Z95"/>
      <c r="AA95"/>
      <c r="AB95"/>
      <c r="AC95"/>
      <c r="AD95"/>
    </row>
    <row r="96" spans="1:30" s="17" customFormat="1" ht="63" customHeight="1">
      <c r="A96" s="21" t="s">
        <v>282</v>
      </c>
      <c r="B96" s="15">
        <f t="shared" si="11"/>
        <v>800000</v>
      </c>
      <c r="C96" s="15">
        <v>400000</v>
      </c>
      <c r="D96" s="15">
        <v>0</v>
      </c>
      <c r="E96" s="15">
        <v>400000</v>
      </c>
      <c r="F96" s="15">
        <v>0</v>
      </c>
      <c r="G96" s="32" t="s">
        <v>137</v>
      </c>
      <c r="H96" s="16" t="s">
        <v>130</v>
      </c>
      <c r="I96" s="15">
        <v>0</v>
      </c>
      <c r="J96" s="15">
        <v>0</v>
      </c>
      <c r="K96" s="15">
        <v>0</v>
      </c>
      <c r="L96" s="15">
        <v>195000</v>
      </c>
      <c r="M96" s="67">
        <f t="shared" si="9"/>
        <v>24.375</v>
      </c>
      <c r="N96" s="15">
        <v>290500</v>
      </c>
      <c r="O96" s="23">
        <f t="shared" si="10"/>
        <v>36.3125</v>
      </c>
      <c r="P96"/>
      <c r="Q96"/>
      <c r="R96"/>
      <c r="S96"/>
      <c r="T96"/>
      <c r="U96"/>
      <c r="V96"/>
      <c r="W96"/>
      <c r="X96"/>
      <c r="Y96"/>
      <c r="Z96"/>
      <c r="AA96"/>
      <c r="AB96"/>
      <c r="AC96"/>
      <c r="AD96"/>
    </row>
    <row r="97" spans="1:30" s="22" customFormat="1" ht="21" customHeight="1">
      <c r="A97" s="14" t="s">
        <v>240</v>
      </c>
      <c r="B97" s="15">
        <f t="shared" si="11"/>
        <v>2144847</v>
      </c>
      <c r="C97" s="15">
        <v>2144847</v>
      </c>
      <c r="D97" s="15">
        <v>0</v>
      </c>
      <c r="E97" s="15">
        <v>0</v>
      </c>
      <c r="F97" s="15">
        <v>0</v>
      </c>
      <c r="G97" s="78"/>
      <c r="H97" s="16" t="s">
        <v>210</v>
      </c>
      <c r="I97" s="15">
        <v>0</v>
      </c>
      <c r="J97" s="15">
        <v>0</v>
      </c>
      <c r="K97" s="15">
        <v>0</v>
      </c>
      <c r="L97" s="15">
        <v>2144847</v>
      </c>
      <c r="M97" s="15">
        <f t="shared" si="9"/>
        <v>100</v>
      </c>
      <c r="N97" s="15">
        <f>L97</f>
        <v>2144847</v>
      </c>
      <c r="O97" s="27">
        <f t="shared" si="10"/>
        <v>100</v>
      </c>
      <c r="P97"/>
      <c r="Q97"/>
      <c r="R97"/>
      <c r="S97"/>
      <c r="T97"/>
      <c r="U97"/>
      <c r="V97"/>
      <c r="W97"/>
      <c r="X97"/>
      <c r="Y97"/>
      <c r="Z97"/>
      <c r="AA97"/>
      <c r="AB97"/>
      <c r="AC97"/>
      <c r="AD97"/>
    </row>
    <row r="98" spans="1:30" s="22" customFormat="1" ht="21" customHeight="1">
      <c r="A98" s="33" t="s">
        <v>92</v>
      </c>
      <c r="B98" s="44">
        <f t="shared" si="11"/>
        <v>40873000</v>
      </c>
      <c r="C98" s="45">
        <f>C99</f>
        <v>4160000</v>
      </c>
      <c r="D98" s="45">
        <f>D99</f>
        <v>0</v>
      </c>
      <c r="E98" s="45">
        <f>E99</f>
        <v>15020000</v>
      </c>
      <c r="F98" s="45">
        <f>F99</f>
        <v>21693000</v>
      </c>
      <c r="G98" s="75"/>
      <c r="H98" s="82"/>
      <c r="I98" s="44">
        <v>0</v>
      </c>
      <c r="J98" s="44">
        <v>0</v>
      </c>
      <c r="K98" s="44">
        <v>0</v>
      </c>
      <c r="L98" s="44">
        <f>L99</f>
        <v>3385064</v>
      </c>
      <c r="M98" s="68">
        <f t="shared" si="9"/>
        <v>8.281907371614514</v>
      </c>
      <c r="N98" s="44">
        <f>N99</f>
        <v>39793224</v>
      </c>
      <c r="O98" s="60">
        <f t="shared" si="10"/>
        <v>97.35821691581239</v>
      </c>
      <c r="P98"/>
      <c r="Q98"/>
      <c r="R98"/>
      <c r="S98"/>
      <c r="T98"/>
      <c r="U98"/>
      <c r="V98"/>
      <c r="W98"/>
      <c r="X98"/>
      <c r="Y98"/>
      <c r="Z98"/>
      <c r="AA98"/>
      <c r="AB98"/>
      <c r="AC98"/>
      <c r="AD98"/>
    </row>
    <row r="99" spans="1:30" s="22" customFormat="1" ht="21" customHeight="1">
      <c r="A99" s="38" t="s">
        <v>40</v>
      </c>
      <c r="B99" s="47">
        <f t="shared" si="11"/>
        <v>40873000</v>
      </c>
      <c r="C99" s="48">
        <f aca="true" t="shared" si="12" ref="C99:F100">C100</f>
        <v>4160000</v>
      </c>
      <c r="D99" s="47">
        <f t="shared" si="12"/>
        <v>0</v>
      </c>
      <c r="E99" s="47">
        <f t="shared" si="12"/>
        <v>15020000</v>
      </c>
      <c r="F99" s="47">
        <f t="shared" si="12"/>
        <v>21693000</v>
      </c>
      <c r="G99" s="74"/>
      <c r="H99" s="16"/>
      <c r="I99" s="47">
        <v>0</v>
      </c>
      <c r="J99" s="47">
        <v>0</v>
      </c>
      <c r="K99" s="47">
        <v>0</v>
      </c>
      <c r="L99" s="47">
        <f>L100</f>
        <v>3385064</v>
      </c>
      <c r="M99" s="69">
        <f>IF(B99=0,0,L99/B99*100)</f>
        <v>8.281907371614514</v>
      </c>
      <c r="N99" s="47">
        <f>N100</f>
        <v>39793224</v>
      </c>
      <c r="O99" s="52">
        <f>IF(B99=0,0,N99/B99*100)</f>
        <v>97.35821691581239</v>
      </c>
      <c r="P99"/>
      <c r="Q99"/>
      <c r="R99"/>
      <c r="S99"/>
      <c r="T99"/>
      <c r="U99"/>
      <c r="V99"/>
      <c r="W99"/>
      <c r="X99"/>
      <c r="Y99"/>
      <c r="Z99"/>
      <c r="AA99"/>
      <c r="AB99"/>
      <c r="AC99"/>
      <c r="AD99"/>
    </row>
    <row r="100" spans="1:30" s="22" customFormat="1" ht="21" customHeight="1">
      <c r="A100" s="14" t="s">
        <v>168</v>
      </c>
      <c r="B100" s="15">
        <f t="shared" si="11"/>
        <v>40873000</v>
      </c>
      <c r="C100" s="15">
        <f t="shared" si="12"/>
        <v>4160000</v>
      </c>
      <c r="D100" s="15">
        <f t="shared" si="12"/>
        <v>0</v>
      </c>
      <c r="E100" s="15">
        <f t="shared" si="12"/>
        <v>15020000</v>
      </c>
      <c r="F100" s="15">
        <f t="shared" si="12"/>
        <v>21693000</v>
      </c>
      <c r="G100" s="78"/>
      <c r="H100" s="16"/>
      <c r="I100" s="15">
        <v>0</v>
      </c>
      <c r="J100" s="15">
        <v>0</v>
      </c>
      <c r="K100" s="15">
        <v>0</v>
      </c>
      <c r="L100" s="15">
        <f>L101</f>
        <v>3385064</v>
      </c>
      <c r="M100" s="67">
        <f>IF(B100=0,0,L100/B100*100)</f>
        <v>8.281907371614514</v>
      </c>
      <c r="N100" s="15">
        <f>N101</f>
        <v>39793224</v>
      </c>
      <c r="O100" s="23">
        <f>IF(B100=0,0,N100/B100*100)</f>
        <v>97.35821691581239</v>
      </c>
      <c r="P100"/>
      <c r="Q100"/>
      <c r="R100"/>
      <c r="S100"/>
      <c r="T100"/>
      <c r="U100"/>
      <c r="V100"/>
      <c r="W100"/>
      <c r="X100"/>
      <c r="Y100"/>
      <c r="Z100"/>
      <c r="AA100"/>
      <c r="AB100"/>
      <c r="AC100"/>
      <c r="AD100"/>
    </row>
    <row r="101" spans="1:30" s="17" customFormat="1" ht="122.25" customHeight="1">
      <c r="A101" s="20" t="s">
        <v>63</v>
      </c>
      <c r="B101" s="15">
        <f t="shared" si="11"/>
        <v>40873000</v>
      </c>
      <c r="C101" s="15">
        <v>4160000</v>
      </c>
      <c r="D101" s="15">
        <v>0</v>
      </c>
      <c r="E101" s="15">
        <v>15020000</v>
      </c>
      <c r="F101" s="15">
        <v>21693000</v>
      </c>
      <c r="G101" s="32" t="s">
        <v>284</v>
      </c>
      <c r="H101" s="16" t="s">
        <v>126</v>
      </c>
      <c r="I101" s="18">
        <v>7.1</v>
      </c>
      <c r="J101" s="18">
        <v>9.63</v>
      </c>
      <c r="K101" s="18">
        <v>30</v>
      </c>
      <c r="L101" s="15">
        <v>3385064</v>
      </c>
      <c r="M101" s="67">
        <f>IF(B101=0,0,L101/B101*100)</f>
        <v>8.281907371614514</v>
      </c>
      <c r="N101" s="15">
        <v>39793224</v>
      </c>
      <c r="O101" s="23">
        <f>IF(B101=0,0,N101/B101*100)</f>
        <v>97.35821691581239</v>
      </c>
      <c r="P101"/>
      <c r="Q101"/>
      <c r="R101"/>
      <c r="S101"/>
      <c r="T101"/>
      <c r="U101"/>
      <c r="V101"/>
      <c r="W101"/>
      <c r="X101"/>
      <c r="Y101"/>
      <c r="Z101"/>
      <c r="AA101"/>
      <c r="AB101"/>
      <c r="AC101"/>
      <c r="AD101"/>
    </row>
    <row r="102" spans="1:30" s="22" customFormat="1" ht="21" customHeight="1">
      <c r="A102" s="33" t="s">
        <v>100</v>
      </c>
      <c r="B102" s="44">
        <f t="shared" si="11"/>
        <v>129434</v>
      </c>
      <c r="C102" s="45">
        <f aca="true" t="shared" si="13" ref="C102:F103">C103</f>
        <v>129434</v>
      </c>
      <c r="D102" s="44">
        <f t="shared" si="13"/>
        <v>0</v>
      </c>
      <c r="E102" s="44">
        <f t="shared" si="13"/>
        <v>0</v>
      </c>
      <c r="F102" s="44">
        <f t="shared" si="13"/>
        <v>0</v>
      </c>
      <c r="G102" s="75"/>
      <c r="H102" s="82"/>
      <c r="I102" s="44">
        <v>0</v>
      </c>
      <c r="J102" s="44">
        <v>0</v>
      </c>
      <c r="K102" s="44">
        <v>0</v>
      </c>
      <c r="L102" s="44">
        <f>L103</f>
        <v>129434</v>
      </c>
      <c r="M102" s="44">
        <f t="shared" si="9"/>
        <v>100</v>
      </c>
      <c r="N102" s="44">
        <f>N103</f>
        <v>129434</v>
      </c>
      <c r="O102" s="57">
        <f t="shared" si="10"/>
        <v>100</v>
      </c>
      <c r="P102"/>
      <c r="Q102"/>
      <c r="R102"/>
      <c r="S102"/>
      <c r="T102"/>
      <c r="U102"/>
      <c r="V102"/>
      <c r="W102"/>
      <c r="X102"/>
      <c r="Y102"/>
      <c r="Z102"/>
      <c r="AA102"/>
      <c r="AB102"/>
      <c r="AC102"/>
      <c r="AD102"/>
    </row>
    <row r="103" spans="1:30" s="22" customFormat="1" ht="16.5" customHeight="1">
      <c r="A103" s="38" t="s">
        <v>42</v>
      </c>
      <c r="B103" s="47">
        <f t="shared" si="11"/>
        <v>129434</v>
      </c>
      <c r="C103" s="48">
        <f t="shared" si="13"/>
        <v>129434</v>
      </c>
      <c r="D103" s="47">
        <f t="shared" si="13"/>
        <v>0</v>
      </c>
      <c r="E103" s="47">
        <f t="shared" si="13"/>
        <v>0</v>
      </c>
      <c r="F103" s="47">
        <f t="shared" si="13"/>
        <v>0</v>
      </c>
      <c r="G103" s="74"/>
      <c r="H103" s="16"/>
      <c r="I103" s="47">
        <v>0</v>
      </c>
      <c r="J103" s="47">
        <v>0</v>
      </c>
      <c r="K103" s="47">
        <v>0</v>
      </c>
      <c r="L103" s="47">
        <f>L104</f>
        <v>129434</v>
      </c>
      <c r="M103" s="47">
        <f t="shared" si="9"/>
        <v>100</v>
      </c>
      <c r="N103" s="47">
        <f>N104</f>
        <v>129434</v>
      </c>
      <c r="O103" s="50">
        <f t="shared" si="10"/>
        <v>100</v>
      </c>
      <c r="P103"/>
      <c r="Q103"/>
      <c r="R103"/>
      <c r="S103"/>
      <c r="T103"/>
      <c r="U103"/>
      <c r="V103"/>
      <c r="W103"/>
      <c r="X103"/>
      <c r="Y103"/>
      <c r="Z103"/>
      <c r="AA103"/>
      <c r="AB103"/>
      <c r="AC103"/>
      <c r="AD103"/>
    </row>
    <row r="104" spans="1:30" s="22" customFormat="1" ht="16.5" customHeight="1">
      <c r="A104" s="14" t="s">
        <v>39</v>
      </c>
      <c r="B104" s="15">
        <f t="shared" si="11"/>
        <v>129434</v>
      </c>
      <c r="C104" s="15">
        <v>129434</v>
      </c>
      <c r="D104" s="15">
        <v>0</v>
      </c>
      <c r="E104" s="15">
        <v>0</v>
      </c>
      <c r="F104" s="15">
        <v>0</v>
      </c>
      <c r="G104" s="74"/>
      <c r="H104" s="16" t="s">
        <v>210</v>
      </c>
      <c r="I104" s="15">
        <v>0</v>
      </c>
      <c r="J104" s="15">
        <v>0</v>
      </c>
      <c r="K104" s="15">
        <v>0</v>
      </c>
      <c r="L104" s="15">
        <v>129434</v>
      </c>
      <c r="M104" s="15">
        <f t="shared" si="9"/>
        <v>100</v>
      </c>
      <c r="N104" s="15">
        <f>L104</f>
        <v>129434</v>
      </c>
      <c r="O104" s="27">
        <f t="shared" si="10"/>
        <v>100</v>
      </c>
      <c r="P104"/>
      <c r="Q104"/>
      <c r="R104"/>
      <c r="S104"/>
      <c r="T104"/>
      <c r="U104"/>
      <c r="V104"/>
      <c r="W104"/>
      <c r="X104"/>
      <c r="Y104"/>
      <c r="Z104"/>
      <c r="AA104"/>
      <c r="AB104"/>
      <c r="AC104"/>
      <c r="AD104"/>
    </row>
    <row r="105" spans="1:30" s="22" customFormat="1" ht="23.25" customHeight="1">
      <c r="A105" s="33" t="s">
        <v>93</v>
      </c>
      <c r="B105" s="44">
        <f t="shared" si="11"/>
        <v>2325</v>
      </c>
      <c r="C105" s="45">
        <f aca="true" t="shared" si="14" ref="C105:F106">C106</f>
        <v>2325</v>
      </c>
      <c r="D105" s="44">
        <f t="shared" si="14"/>
        <v>0</v>
      </c>
      <c r="E105" s="44">
        <f t="shared" si="14"/>
        <v>0</v>
      </c>
      <c r="F105" s="44">
        <f t="shared" si="14"/>
        <v>0</v>
      </c>
      <c r="G105" s="75"/>
      <c r="H105" s="82"/>
      <c r="I105" s="44">
        <v>0</v>
      </c>
      <c r="J105" s="44">
        <v>0</v>
      </c>
      <c r="K105" s="44">
        <v>0</v>
      </c>
      <c r="L105" s="44">
        <f>L106</f>
        <v>2325</v>
      </c>
      <c r="M105" s="44">
        <f>IF(B105=0,0,L105/B105*100)</f>
        <v>100</v>
      </c>
      <c r="N105" s="44">
        <f>N106</f>
        <v>2325</v>
      </c>
      <c r="O105" s="57">
        <f>IF(B105=0,0,N105/B105*100)</f>
        <v>100</v>
      </c>
      <c r="P105"/>
      <c r="Q105"/>
      <c r="R105"/>
      <c r="S105"/>
      <c r="T105"/>
      <c r="U105"/>
      <c r="V105"/>
      <c r="W105"/>
      <c r="X105"/>
      <c r="Y105"/>
      <c r="Z105"/>
      <c r="AA105"/>
      <c r="AB105"/>
      <c r="AC105"/>
      <c r="AD105"/>
    </row>
    <row r="106" spans="1:30" s="22" customFormat="1" ht="21" customHeight="1">
      <c r="A106" s="38" t="s">
        <v>43</v>
      </c>
      <c r="B106" s="47">
        <f t="shared" si="11"/>
        <v>2325</v>
      </c>
      <c r="C106" s="48">
        <f t="shared" si="14"/>
        <v>2325</v>
      </c>
      <c r="D106" s="47">
        <f t="shared" si="14"/>
        <v>0</v>
      </c>
      <c r="E106" s="47">
        <f t="shared" si="14"/>
        <v>0</v>
      </c>
      <c r="F106" s="47">
        <f t="shared" si="14"/>
        <v>0</v>
      </c>
      <c r="G106" s="74"/>
      <c r="H106" s="16"/>
      <c r="I106" s="47">
        <v>0</v>
      </c>
      <c r="J106" s="47">
        <v>0</v>
      </c>
      <c r="K106" s="47">
        <v>0</v>
      </c>
      <c r="L106" s="47">
        <f>L107</f>
        <v>2325</v>
      </c>
      <c r="M106" s="47">
        <f t="shared" si="9"/>
        <v>100</v>
      </c>
      <c r="N106" s="47">
        <f>N107</f>
        <v>2325</v>
      </c>
      <c r="O106" s="50">
        <f t="shared" si="10"/>
        <v>100</v>
      </c>
      <c r="P106"/>
      <c r="Q106"/>
      <c r="R106"/>
      <c r="S106"/>
      <c r="T106"/>
      <c r="U106"/>
      <c r="V106"/>
      <c r="W106"/>
      <c r="X106"/>
      <c r="Y106"/>
      <c r="Z106"/>
      <c r="AA106"/>
      <c r="AB106"/>
      <c r="AC106"/>
      <c r="AD106"/>
    </row>
    <row r="107" spans="1:30" s="22" customFormat="1" ht="16.5" customHeight="1">
      <c r="A107" s="14" t="s">
        <v>39</v>
      </c>
      <c r="B107" s="15">
        <f t="shared" si="11"/>
        <v>2325</v>
      </c>
      <c r="C107" s="15">
        <v>2325</v>
      </c>
      <c r="D107" s="15">
        <v>0</v>
      </c>
      <c r="E107" s="15">
        <v>0</v>
      </c>
      <c r="F107" s="15">
        <v>0</v>
      </c>
      <c r="G107" s="74"/>
      <c r="H107" s="16" t="s">
        <v>210</v>
      </c>
      <c r="I107" s="15">
        <v>0</v>
      </c>
      <c r="J107" s="15">
        <v>0</v>
      </c>
      <c r="K107" s="15">
        <v>0</v>
      </c>
      <c r="L107" s="15">
        <v>2325</v>
      </c>
      <c r="M107" s="15">
        <f t="shared" si="9"/>
        <v>100</v>
      </c>
      <c r="N107" s="15">
        <f>L107</f>
        <v>2325</v>
      </c>
      <c r="O107" s="27">
        <f t="shared" si="10"/>
        <v>100</v>
      </c>
      <c r="P107"/>
      <c r="Q107"/>
      <c r="R107"/>
      <c r="S107"/>
      <c r="T107"/>
      <c r="U107"/>
      <c r="V107"/>
      <c r="W107"/>
      <c r="X107"/>
      <c r="Y107"/>
      <c r="Z107"/>
      <c r="AA107"/>
      <c r="AB107"/>
      <c r="AC107"/>
      <c r="AD107"/>
    </row>
    <row r="108" spans="1:30" s="22" customFormat="1" ht="21.75" customHeight="1">
      <c r="A108" s="33" t="s">
        <v>94</v>
      </c>
      <c r="B108" s="44">
        <f t="shared" si="11"/>
        <v>6019476</v>
      </c>
      <c r="C108" s="45">
        <f>C109+C122</f>
        <v>1734578</v>
      </c>
      <c r="D108" s="45">
        <f>D109+D122</f>
        <v>0</v>
      </c>
      <c r="E108" s="45">
        <f>E109+E122</f>
        <v>4284898</v>
      </c>
      <c r="F108" s="45">
        <f>F109+F122</f>
        <v>0</v>
      </c>
      <c r="G108" s="75"/>
      <c r="H108" s="82"/>
      <c r="I108" s="44">
        <v>0</v>
      </c>
      <c r="J108" s="44">
        <v>0</v>
      </c>
      <c r="K108" s="44">
        <v>0</v>
      </c>
      <c r="L108" s="45">
        <f>L109+L122</f>
        <v>2298850</v>
      </c>
      <c r="M108" s="59">
        <f t="shared" si="9"/>
        <v>38.19020127333342</v>
      </c>
      <c r="N108" s="45">
        <f>N109+N122</f>
        <v>4404231</v>
      </c>
      <c r="O108" s="60">
        <f t="shared" si="10"/>
        <v>73.16635202133874</v>
      </c>
      <c r="P108"/>
      <c r="Q108"/>
      <c r="R108"/>
      <c r="S108"/>
      <c r="T108"/>
      <c r="U108"/>
      <c r="V108"/>
      <c r="W108"/>
      <c r="X108"/>
      <c r="Y108"/>
      <c r="Z108"/>
      <c r="AA108"/>
      <c r="AB108"/>
      <c r="AC108"/>
      <c r="AD108"/>
    </row>
    <row r="109" spans="1:30" s="22" customFormat="1" ht="21" customHeight="1">
      <c r="A109" s="38" t="s">
        <v>222</v>
      </c>
      <c r="B109" s="47">
        <f t="shared" si="11"/>
        <v>6006008</v>
      </c>
      <c r="C109" s="48">
        <f>SUM(C110,C116,C121)</f>
        <v>1721110</v>
      </c>
      <c r="D109" s="48">
        <f>SUM(D110,D116,D121)</f>
        <v>0</v>
      </c>
      <c r="E109" s="48">
        <f>SUM(E110,E116,E121)</f>
        <v>4284898</v>
      </c>
      <c r="F109" s="48">
        <f>SUM(F110,F116,F121)</f>
        <v>0</v>
      </c>
      <c r="G109" s="74"/>
      <c r="H109" s="16"/>
      <c r="I109" s="47">
        <v>0</v>
      </c>
      <c r="J109" s="47">
        <v>0</v>
      </c>
      <c r="K109" s="47">
        <v>0</v>
      </c>
      <c r="L109" s="48">
        <f>SUM(L110,L116,L121)</f>
        <v>2285382</v>
      </c>
      <c r="M109" s="69">
        <f aca="true" t="shared" si="15" ref="M109:M123">IF(B109=0,0,L109/B109*100)</f>
        <v>38.051597666869576</v>
      </c>
      <c r="N109" s="48">
        <f>SUM(N110,N116,N121)</f>
        <v>4390763</v>
      </c>
      <c r="O109" s="63">
        <f aca="true" t="shared" si="16" ref="O109:O123">IF(B109=0,0,N109/B109*100)</f>
        <v>73.10617967874835</v>
      </c>
      <c r="P109"/>
      <c r="Q109"/>
      <c r="R109"/>
      <c r="S109"/>
      <c r="T109"/>
      <c r="U109"/>
      <c r="V109"/>
      <c r="W109"/>
      <c r="X109"/>
      <c r="Y109"/>
      <c r="Z109"/>
      <c r="AA109"/>
      <c r="AB109"/>
      <c r="AC109"/>
      <c r="AD109"/>
    </row>
    <row r="110" spans="1:30" s="22" customFormat="1" ht="19.5" customHeight="1">
      <c r="A110" s="14" t="s">
        <v>165</v>
      </c>
      <c r="B110" s="15">
        <f t="shared" si="11"/>
        <v>1711755</v>
      </c>
      <c r="C110" s="15">
        <f>C111+C112+C113+C114+C115</f>
        <v>187710</v>
      </c>
      <c r="D110" s="15">
        <f>D111+D112+D113+D114+D115</f>
        <v>0</v>
      </c>
      <c r="E110" s="15">
        <f>E111+E112+E113+E114+E115</f>
        <v>1524045</v>
      </c>
      <c r="F110" s="15">
        <f>F111+F112+F113+F114+F115</f>
        <v>0</v>
      </c>
      <c r="G110" s="74"/>
      <c r="H110" s="16"/>
      <c r="I110" s="15">
        <v>0</v>
      </c>
      <c r="J110" s="15">
        <v>0</v>
      </c>
      <c r="K110" s="15">
        <v>0</v>
      </c>
      <c r="L110" s="15">
        <f>L111+L112+L113+L114+L115</f>
        <v>417820</v>
      </c>
      <c r="M110" s="67">
        <f t="shared" si="15"/>
        <v>24.408866923128603</v>
      </c>
      <c r="N110" s="15">
        <f>N111+N112+N113+N114+N115</f>
        <v>417820</v>
      </c>
      <c r="O110" s="23">
        <f t="shared" si="16"/>
        <v>24.408866923128603</v>
      </c>
      <c r="P110"/>
      <c r="Q110"/>
      <c r="R110"/>
      <c r="S110"/>
      <c r="T110"/>
      <c r="U110"/>
      <c r="V110"/>
      <c r="W110"/>
      <c r="X110"/>
      <c r="Y110"/>
      <c r="Z110"/>
      <c r="AA110"/>
      <c r="AB110"/>
      <c r="AC110"/>
      <c r="AD110"/>
    </row>
    <row r="111" spans="1:30" s="17" customFormat="1" ht="111" customHeight="1" thickBot="1">
      <c r="A111" s="92" t="s">
        <v>229</v>
      </c>
      <c r="B111" s="85">
        <f t="shared" si="11"/>
        <v>147721</v>
      </c>
      <c r="C111" s="85">
        <v>147721</v>
      </c>
      <c r="D111" s="85">
        <v>0</v>
      </c>
      <c r="E111" s="85">
        <v>0</v>
      </c>
      <c r="F111" s="85">
        <v>0</v>
      </c>
      <c r="G111" s="106" t="s">
        <v>234</v>
      </c>
      <c r="H111" s="83" t="s">
        <v>210</v>
      </c>
      <c r="I111" s="85">
        <v>0</v>
      </c>
      <c r="J111" s="85">
        <v>0</v>
      </c>
      <c r="K111" s="90">
        <v>3.17</v>
      </c>
      <c r="L111" s="85">
        <v>147721</v>
      </c>
      <c r="M111" s="110">
        <f t="shared" si="15"/>
        <v>100</v>
      </c>
      <c r="N111" s="85">
        <v>147721</v>
      </c>
      <c r="O111" s="87">
        <f t="shared" si="16"/>
        <v>100</v>
      </c>
      <c r="P111"/>
      <c r="Q111"/>
      <c r="R111"/>
      <c r="S111"/>
      <c r="T111"/>
      <c r="U111"/>
      <c r="V111"/>
      <c r="W111"/>
      <c r="X111"/>
      <c r="Y111"/>
      <c r="Z111"/>
      <c r="AA111"/>
      <c r="AB111"/>
      <c r="AC111"/>
      <c r="AD111"/>
    </row>
    <row r="112" spans="1:30" s="17" customFormat="1" ht="68.25" customHeight="1">
      <c r="A112" s="21" t="s">
        <v>290</v>
      </c>
      <c r="B112" s="15">
        <f aca="true" t="shared" si="17" ref="B112:B120">SUM(C112:F112)</f>
        <v>39989</v>
      </c>
      <c r="C112" s="15">
        <v>39989</v>
      </c>
      <c r="D112" s="15">
        <v>0</v>
      </c>
      <c r="E112" s="15">
        <v>0</v>
      </c>
      <c r="F112" s="15">
        <v>0</v>
      </c>
      <c r="G112" s="78" t="s">
        <v>293</v>
      </c>
      <c r="H112" s="16" t="s">
        <v>210</v>
      </c>
      <c r="I112" s="15">
        <v>0</v>
      </c>
      <c r="J112" s="15">
        <v>0</v>
      </c>
      <c r="K112" s="18">
        <v>8</v>
      </c>
      <c r="L112" s="15">
        <v>39989</v>
      </c>
      <c r="M112" s="111">
        <f>IF(B112=0,0,L112/B112*100)</f>
        <v>100</v>
      </c>
      <c r="N112" s="15">
        <v>39989</v>
      </c>
      <c r="O112" s="27">
        <f>IF(B112=0,0,N112/B112*100)</f>
        <v>100</v>
      </c>
      <c r="P112"/>
      <c r="Q112"/>
      <c r="R112"/>
      <c r="S112"/>
      <c r="T112"/>
      <c r="U112"/>
      <c r="V112"/>
      <c r="W112"/>
      <c r="X112"/>
      <c r="Y112"/>
      <c r="Z112"/>
      <c r="AA112"/>
      <c r="AB112"/>
      <c r="AC112"/>
      <c r="AD112"/>
    </row>
    <row r="113" spans="1:30" s="17" customFormat="1" ht="51" customHeight="1">
      <c r="A113" s="21" t="s">
        <v>230</v>
      </c>
      <c r="B113" s="15">
        <f t="shared" si="17"/>
        <v>294000</v>
      </c>
      <c r="C113" s="15">
        <v>0</v>
      </c>
      <c r="D113" s="15">
        <v>0</v>
      </c>
      <c r="E113" s="15">
        <v>294000</v>
      </c>
      <c r="F113" s="15">
        <v>0</v>
      </c>
      <c r="G113" s="78" t="s">
        <v>236</v>
      </c>
      <c r="H113" s="16" t="s">
        <v>233</v>
      </c>
      <c r="I113" s="15">
        <v>0</v>
      </c>
      <c r="J113" s="15">
        <v>0</v>
      </c>
      <c r="K113" s="18">
        <v>55</v>
      </c>
      <c r="L113" s="15">
        <v>12000</v>
      </c>
      <c r="M113" s="67">
        <f>IF(B113=0,0,L113/B113*100)</f>
        <v>4.081632653061225</v>
      </c>
      <c r="N113" s="15">
        <v>12000</v>
      </c>
      <c r="O113" s="23">
        <f>IF(B113=0,0,N113/B113*100)</f>
        <v>4.081632653061225</v>
      </c>
      <c r="P113"/>
      <c r="Q113"/>
      <c r="R113"/>
      <c r="S113"/>
      <c r="T113"/>
      <c r="U113"/>
      <c r="V113"/>
      <c r="W113"/>
      <c r="X113"/>
      <c r="Y113"/>
      <c r="Z113"/>
      <c r="AA113"/>
      <c r="AB113"/>
      <c r="AC113"/>
      <c r="AD113"/>
    </row>
    <row r="114" spans="1:30" s="17" customFormat="1" ht="31.5">
      <c r="A114" s="21" t="s">
        <v>231</v>
      </c>
      <c r="B114" s="15">
        <f t="shared" si="17"/>
        <v>295355</v>
      </c>
      <c r="C114" s="15">
        <v>0</v>
      </c>
      <c r="D114" s="15">
        <v>0</v>
      </c>
      <c r="E114" s="15">
        <v>295355</v>
      </c>
      <c r="F114" s="15">
        <v>0</v>
      </c>
      <c r="G114" s="78" t="s">
        <v>287</v>
      </c>
      <c r="H114" s="16" t="s">
        <v>216</v>
      </c>
      <c r="I114" s="15">
        <v>0</v>
      </c>
      <c r="J114" s="15">
        <v>0</v>
      </c>
      <c r="K114" s="18">
        <v>55</v>
      </c>
      <c r="L114" s="15">
        <v>12000</v>
      </c>
      <c r="M114" s="67">
        <f>IF(B114=0,0,L114/B114*100)</f>
        <v>4.062907348783667</v>
      </c>
      <c r="N114" s="15">
        <v>12000</v>
      </c>
      <c r="O114" s="23">
        <f>IF(B114=0,0,N114/B114*100)</f>
        <v>4.062907348783667</v>
      </c>
      <c r="P114"/>
      <c r="Q114"/>
      <c r="R114"/>
      <c r="S114"/>
      <c r="T114"/>
      <c r="U114"/>
      <c r="V114"/>
      <c r="W114"/>
      <c r="X114"/>
      <c r="Y114"/>
      <c r="Z114"/>
      <c r="AA114"/>
      <c r="AB114"/>
      <c r="AC114"/>
      <c r="AD114"/>
    </row>
    <row r="115" spans="1:30" s="17" customFormat="1" ht="108" customHeight="1">
      <c r="A115" s="21" t="s">
        <v>232</v>
      </c>
      <c r="B115" s="15">
        <f t="shared" si="17"/>
        <v>934690</v>
      </c>
      <c r="C115" s="15">
        <v>0</v>
      </c>
      <c r="D115" s="15">
        <v>0</v>
      </c>
      <c r="E115" s="15">
        <v>934690</v>
      </c>
      <c r="F115" s="15">
        <v>0</v>
      </c>
      <c r="G115" s="78" t="s">
        <v>235</v>
      </c>
      <c r="H115" s="16" t="s">
        <v>216</v>
      </c>
      <c r="I115" s="15">
        <v>0</v>
      </c>
      <c r="J115" s="15">
        <v>0</v>
      </c>
      <c r="K115" s="18">
        <v>60</v>
      </c>
      <c r="L115" s="15">
        <v>206110</v>
      </c>
      <c r="M115" s="67">
        <f>IF(B115=0,0,L115/B115*100)</f>
        <v>22.051161347612577</v>
      </c>
      <c r="N115" s="15">
        <v>206110</v>
      </c>
      <c r="O115" s="23">
        <f>IF(B115=0,0,N115/B115*100)</f>
        <v>22.051161347612577</v>
      </c>
      <c r="P115"/>
      <c r="Q115"/>
      <c r="R115"/>
      <c r="S115"/>
      <c r="T115"/>
      <c r="U115"/>
      <c r="V115"/>
      <c r="W115"/>
      <c r="X115"/>
      <c r="Y115"/>
      <c r="Z115"/>
      <c r="AA115"/>
      <c r="AB115"/>
      <c r="AC115"/>
      <c r="AD115"/>
    </row>
    <row r="116" spans="1:30" s="22" customFormat="1" ht="22.5" customHeight="1">
      <c r="A116" s="14" t="s">
        <v>166</v>
      </c>
      <c r="B116" s="53">
        <f>SUM(C116:F116)</f>
        <v>2974299</v>
      </c>
      <c r="C116" s="54">
        <f>SUM(C117:C120)</f>
        <v>213446</v>
      </c>
      <c r="D116" s="54">
        <f>SUM(D117:D120)</f>
        <v>0</v>
      </c>
      <c r="E116" s="54">
        <f>SUM(E117:E120)</f>
        <v>2760853</v>
      </c>
      <c r="F116" s="54">
        <f>SUM(F117:F120)</f>
        <v>0</v>
      </c>
      <c r="G116" s="74"/>
      <c r="H116" s="16"/>
      <c r="I116" s="53">
        <v>0</v>
      </c>
      <c r="J116" s="53">
        <v>0</v>
      </c>
      <c r="K116" s="53">
        <v>0</v>
      </c>
      <c r="L116" s="54">
        <f>SUM(L117:L120)</f>
        <v>547608</v>
      </c>
      <c r="M116" s="70">
        <f t="shared" si="15"/>
        <v>18.411329862935773</v>
      </c>
      <c r="N116" s="54">
        <f>SUM(N117:N120)</f>
        <v>2652989</v>
      </c>
      <c r="O116" s="62">
        <f t="shared" si="16"/>
        <v>89.19711837982665</v>
      </c>
      <c r="P116"/>
      <c r="Q116"/>
      <c r="R116"/>
      <c r="S116"/>
      <c r="T116"/>
      <c r="U116"/>
      <c r="V116"/>
      <c r="W116"/>
      <c r="X116"/>
      <c r="Y116"/>
      <c r="Z116"/>
      <c r="AA116"/>
      <c r="AB116"/>
      <c r="AC116"/>
      <c r="AD116"/>
    </row>
    <row r="117" spans="1:15" ht="96.75" customHeight="1">
      <c r="A117" s="21" t="s">
        <v>249</v>
      </c>
      <c r="B117" s="15">
        <f t="shared" si="17"/>
        <v>490000</v>
      </c>
      <c r="C117" s="15">
        <v>0</v>
      </c>
      <c r="D117" s="15">
        <v>0</v>
      </c>
      <c r="E117" s="15">
        <v>490000</v>
      </c>
      <c r="F117" s="15">
        <v>0</v>
      </c>
      <c r="G117" s="32" t="s">
        <v>140</v>
      </c>
      <c r="H117" s="16" t="s">
        <v>118</v>
      </c>
      <c r="I117" s="15">
        <v>0</v>
      </c>
      <c r="J117" s="15">
        <v>0</v>
      </c>
      <c r="K117" s="18">
        <v>55</v>
      </c>
      <c r="L117" s="15">
        <v>40000</v>
      </c>
      <c r="M117" s="67">
        <f t="shared" si="15"/>
        <v>8.16326530612245</v>
      </c>
      <c r="N117" s="15">
        <v>440000</v>
      </c>
      <c r="O117" s="23">
        <f t="shared" si="16"/>
        <v>89.79591836734694</v>
      </c>
    </row>
    <row r="118" spans="1:15" ht="81" customHeight="1">
      <c r="A118" s="21" t="s">
        <v>248</v>
      </c>
      <c r="B118" s="15">
        <f t="shared" si="17"/>
        <v>1400000</v>
      </c>
      <c r="C118" s="15">
        <v>213446</v>
      </c>
      <c r="D118" s="15">
        <v>0</v>
      </c>
      <c r="E118" s="15">
        <v>1186554</v>
      </c>
      <c r="F118" s="15">
        <v>0</v>
      </c>
      <c r="G118" s="32" t="s">
        <v>138</v>
      </c>
      <c r="H118" s="16" t="s">
        <v>131</v>
      </c>
      <c r="I118" s="15">
        <v>0</v>
      </c>
      <c r="J118" s="15">
        <v>0</v>
      </c>
      <c r="K118" s="18">
        <v>55</v>
      </c>
      <c r="L118" s="15">
        <v>260958</v>
      </c>
      <c r="M118" s="67">
        <f t="shared" si="15"/>
        <v>18.639857142857146</v>
      </c>
      <c r="N118" s="15">
        <v>1362404</v>
      </c>
      <c r="O118" s="23">
        <f t="shared" si="16"/>
        <v>97.31457142857143</v>
      </c>
    </row>
    <row r="119" spans="1:15" ht="51.75" customHeight="1">
      <c r="A119" s="21" t="s">
        <v>295</v>
      </c>
      <c r="B119" s="15">
        <f t="shared" si="17"/>
        <v>200000</v>
      </c>
      <c r="C119" s="15">
        <v>0</v>
      </c>
      <c r="D119" s="15">
        <v>0</v>
      </c>
      <c r="E119" s="15">
        <v>200000</v>
      </c>
      <c r="F119" s="15">
        <v>0</v>
      </c>
      <c r="G119" s="32" t="s">
        <v>294</v>
      </c>
      <c r="H119" s="16" t="s">
        <v>132</v>
      </c>
      <c r="I119" s="15">
        <v>0</v>
      </c>
      <c r="J119" s="15">
        <v>0</v>
      </c>
      <c r="K119" s="18">
        <v>55</v>
      </c>
      <c r="L119" s="15">
        <v>50000</v>
      </c>
      <c r="M119" s="67">
        <f t="shared" si="15"/>
        <v>25</v>
      </c>
      <c r="N119" s="15">
        <v>200000</v>
      </c>
      <c r="O119" s="23">
        <f t="shared" si="16"/>
        <v>100</v>
      </c>
    </row>
    <row r="120" spans="1:15" ht="93.75" customHeight="1">
      <c r="A120" s="21" t="s">
        <v>250</v>
      </c>
      <c r="B120" s="15">
        <f t="shared" si="17"/>
        <v>884299</v>
      </c>
      <c r="C120" s="15">
        <v>0</v>
      </c>
      <c r="D120" s="15">
        <v>0</v>
      </c>
      <c r="E120" s="15">
        <v>884299</v>
      </c>
      <c r="F120" s="15">
        <v>0</v>
      </c>
      <c r="G120" s="32" t="s">
        <v>237</v>
      </c>
      <c r="H120" s="16" t="s">
        <v>238</v>
      </c>
      <c r="I120" s="15">
        <v>0</v>
      </c>
      <c r="J120" s="15">
        <v>0</v>
      </c>
      <c r="K120" s="18">
        <v>55</v>
      </c>
      <c r="L120" s="15">
        <v>196650</v>
      </c>
      <c r="M120" s="67">
        <f>IF(B120=0,0,L120/B120*100)</f>
        <v>22.237953452395626</v>
      </c>
      <c r="N120" s="15">
        <v>650585</v>
      </c>
      <c r="O120" s="23">
        <f>IF(B120=0,0,N120/B120*100)</f>
        <v>73.57070402657925</v>
      </c>
    </row>
    <row r="121" spans="1:30" s="22" customFormat="1" ht="22.5" customHeight="1" thickBot="1">
      <c r="A121" s="95" t="s">
        <v>167</v>
      </c>
      <c r="B121" s="85">
        <f aca="true" t="shared" si="18" ref="B121:B131">SUM(C121:F121)</f>
        <v>1319954</v>
      </c>
      <c r="C121" s="107">
        <v>1319954</v>
      </c>
      <c r="D121" s="108">
        <v>0</v>
      </c>
      <c r="E121" s="108">
        <v>0</v>
      </c>
      <c r="F121" s="108">
        <v>0</v>
      </c>
      <c r="G121" s="86"/>
      <c r="H121" s="83" t="s">
        <v>210</v>
      </c>
      <c r="I121" s="85">
        <v>0</v>
      </c>
      <c r="J121" s="85">
        <v>0</v>
      </c>
      <c r="K121" s="85">
        <v>0</v>
      </c>
      <c r="L121" s="108">
        <v>1319954</v>
      </c>
      <c r="M121" s="108">
        <f t="shared" si="15"/>
        <v>100</v>
      </c>
      <c r="N121" s="85">
        <f>L121</f>
        <v>1319954</v>
      </c>
      <c r="O121" s="109">
        <f t="shared" si="16"/>
        <v>100</v>
      </c>
      <c r="P121"/>
      <c r="Q121"/>
      <c r="R121"/>
      <c r="S121"/>
      <c r="T121"/>
      <c r="U121"/>
      <c r="V121"/>
      <c r="W121"/>
      <c r="X121"/>
      <c r="Y121"/>
      <c r="Z121"/>
      <c r="AA121"/>
      <c r="AB121"/>
      <c r="AC121"/>
      <c r="AD121"/>
    </row>
    <row r="122" spans="1:30" s="22" customFormat="1" ht="22.5" customHeight="1">
      <c r="A122" s="38" t="s">
        <v>246</v>
      </c>
      <c r="B122" s="47">
        <f t="shared" si="18"/>
        <v>13468</v>
      </c>
      <c r="C122" s="48">
        <f>C123</f>
        <v>13468</v>
      </c>
      <c r="D122" s="47">
        <f>D123</f>
        <v>0</v>
      </c>
      <c r="E122" s="47">
        <f>E123</f>
        <v>0</v>
      </c>
      <c r="F122" s="47">
        <f>F123</f>
        <v>0</v>
      </c>
      <c r="G122" s="74"/>
      <c r="H122" s="16"/>
      <c r="I122" s="47">
        <v>0</v>
      </c>
      <c r="J122" s="47">
        <v>0</v>
      </c>
      <c r="K122" s="47">
        <v>0</v>
      </c>
      <c r="L122" s="47">
        <f>L123</f>
        <v>13468</v>
      </c>
      <c r="M122" s="47">
        <f t="shared" si="15"/>
        <v>100</v>
      </c>
      <c r="N122" s="47">
        <f>N123</f>
        <v>13468</v>
      </c>
      <c r="O122" s="50">
        <f t="shared" si="16"/>
        <v>100</v>
      </c>
      <c r="P122"/>
      <c r="Q122"/>
      <c r="R122"/>
      <c r="S122"/>
      <c r="T122"/>
      <c r="U122"/>
      <c r="V122"/>
      <c r="W122"/>
      <c r="X122"/>
      <c r="Y122"/>
      <c r="Z122"/>
      <c r="AA122"/>
      <c r="AB122"/>
      <c r="AC122"/>
      <c r="AD122"/>
    </row>
    <row r="123" spans="1:30" s="22" customFormat="1" ht="22.5" customHeight="1">
      <c r="A123" s="14" t="s">
        <v>39</v>
      </c>
      <c r="B123" s="15">
        <f t="shared" si="18"/>
        <v>13468</v>
      </c>
      <c r="C123" s="15">
        <v>13468</v>
      </c>
      <c r="D123" s="15">
        <v>0</v>
      </c>
      <c r="E123" s="15">
        <v>0</v>
      </c>
      <c r="F123" s="15">
        <v>0</v>
      </c>
      <c r="G123" s="74"/>
      <c r="H123" s="16" t="s">
        <v>210</v>
      </c>
      <c r="I123" s="15">
        <v>0</v>
      </c>
      <c r="J123" s="15">
        <v>0</v>
      </c>
      <c r="K123" s="15">
        <v>0</v>
      </c>
      <c r="L123" s="15">
        <v>13468</v>
      </c>
      <c r="M123" s="15">
        <f t="shared" si="15"/>
        <v>100</v>
      </c>
      <c r="N123" s="15">
        <f>L123</f>
        <v>13468</v>
      </c>
      <c r="O123" s="27">
        <f t="shared" si="16"/>
        <v>100</v>
      </c>
      <c r="P123"/>
      <c r="Q123"/>
      <c r="R123"/>
      <c r="S123"/>
      <c r="T123"/>
      <c r="U123"/>
      <c r="V123"/>
      <c r="W123"/>
      <c r="X123"/>
      <c r="Y123"/>
      <c r="Z123"/>
      <c r="AA123"/>
      <c r="AB123"/>
      <c r="AC123"/>
      <c r="AD123"/>
    </row>
    <row r="124" spans="1:30" s="22" customFormat="1" ht="24" customHeight="1">
      <c r="A124" s="33" t="s">
        <v>95</v>
      </c>
      <c r="B124" s="44">
        <f t="shared" si="18"/>
        <v>22861</v>
      </c>
      <c r="C124" s="45">
        <f>C125+C127</f>
        <v>22861</v>
      </c>
      <c r="D124" s="44">
        <f>D125+D127</f>
        <v>0</v>
      </c>
      <c r="E124" s="44">
        <f>E125+E127</f>
        <v>0</v>
      </c>
      <c r="F124" s="44">
        <f>F125+F127</f>
        <v>0</v>
      </c>
      <c r="G124" s="79"/>
      <c r="H124" s="16"/>
      <c r="I124" s="44">
        <v>0</v>
      </c>
      <c r="J124" s="44">
        <v>0</v>
      </c>
      <c r="K124" s="44">
        <v>0</v>
      </c>
      <c r="L124" s="44">
        <f>L125+L127</f>
        <v>22861</v>
      </c>
      <c r="M124" s="44">
        <f t="shared" si="9"/>
        <v>100</v>
      </c>
      <c r="N124" s="44">
        <f>N125+N127</f>
        <v>22861</v>
      </c>
      <c r="O124" s="57">
        <f t="shared" si="10"/>
        <v>100</v>
      </c>
      <c r="P124"/>
      <c r="Q124"/>
      <c r="R124"/>
      <c r="S124"/>
      <c r="T124"/>
      <c r="U124"/>
      <c r="V124"/>
      <c r="W124"/>
      <c r="X124"/>
      <c r="Y124"/>
      <c r="Z124"/>
      <c r="AA124"/>
      <c r="AB124"/>
      <c r="AC124"/>
      <c r="AD124"/>
    </row>
    <row r="125" spans="1:30" s="22" customFormat="1" ht="22.5" customHeight="1">
      <c r="A125" s="38" t="s">
        <v>55</v>
      </c>
      <c r="B125" s="47">
        <f t="shared" si="18"/>
        <v>22630</v>
      </c>
      <c r="C125" s="48">
        <f>C126</f>
        <v>22630</v>
      </c>
      <c r="D125" s="47">
        <f>D126</f>
        <v>0</v>
      </c>
      <c r="E125" s="47">
        <f>E126</f>
        <v>0</v>
      </c>
      <c r="F125" s="47">
        <f>F126</f>
        <v>0</v>
      </c>
      <c r="G125" s="74"/>
      <c r="H125" s="16"/>
      <c r="I125" s="47">
        <v>0</v>
      </c>
      <c r="J125" s="47">
        <v>0</v>
      </c>
      <c r="K125" s="47">
        <v>0</v>
      </c>
      <c r="L125" s="47">
        <f>L126</f>
        <v>22630</v>
      </c>
      <c r="M125" s="47">
        <f t="shared" si="9"/>
        <v>100</v>
      </c>
      <c r="N125" s="47">
        <f>N126</f>
        <v>22630</v>
      </c>
      <c r="O125" s="50">
        <f t="shared" si="10"/>
        <v>100</v>
      </c>
      <c r="P125"/>
      <c r="Q125"/>
      <c r="R125"/>
      <c r="S125"/>
      <c r="T125"/>
      <c r="U125"/>
      <c r="V125"/>
      <c r="W125"/>
      <c r="X125"/>
      <c r="Y125"/>
      <c r="Z125"/>
      <c r="AA125"/>
      <c r="AB125"/>
      <c r="AC125"/>
      <c r="AD125"/>
    </row>
    <row r="126" spans="1:30" s="22" customFormat="1" ht="22.5" customHeight="1">
      <c r="A126" s="14" t="s">
        <v>56</v>
      </c>
      <c r="B126" s="15">
        <f t="shared" si="18"/>
        <v>22630</v>
      </c>
      <c r="C126" s="15">
        <v>22630</v>
      </c>
      <c r="D126" s="15">
        <v>0</v>
      </c>
      <c r="E126" s="15">
        <v>0</v>
      </c>
      <c r="F126" s="15">
        <v>0</v>
      </c>
      <c r="G126" s="74"/>
      <c r="H126" s="16" t="s">
        <v>210</v>
      </c>
      <c r="I126" s="15">
        <v>0</v>
      </c>
      <c r="J126" s="15">
        <v>0</v>
      </c>
      <c r="K126" s="15">
        <v>0</v>
      </c>
      <c r="L126" s="15">
        <v>22630</v>
      </c>
      <c r="M126" s="15">
        <f t="shared" si="9"/>
        <v>100</v>
      </c>
      <c r="N126" s="15">
        <f>L126</f>
        <v>22630</v>
      </c>
      <c r="O126" s="27">
        <f t="shared" si="10"/>
        <v>100</v>
      </c>
      <c r="P126"/>
      <c r="Q126"/>
      <c r="R126"/>
      <c r="S126"/>
      <c r="T126"/>
      <c r="U126"/>
      <c r="V126"/>
      <c r="W126"/>
      <c r="X126"/>
      <c r="Y126"/>
      <c r="Z126"/>
      <c r="AA126"/>
      <c r="AB126"/>
      <c r="AC126"/>
      <c r="AD126"/>
    </row>
    <row r="127" spans="1:30" s="22" customFormat="1" ht="22.5" customHeight="1">
      <c r="A127" s="38" t="s">
        <v>54</v>
      </c>
      <c r="B127" s="47">
        <f t="shared" si="18"/>
        <v>231</v>
      </c>
      <c r="C127" s="48">
        <f>C128</f>
        <v>231</v>
      </c>
      <c r="D127" s="47">
        <f>D128</f>
        <v>0</v>
      </c>
      <c r="E127" s="47">
        <f>E128</f>
        <v>0</v>
      </c>
      <c r="F127" s="47">
        <f>F128</f>
        <v>0</v>
      </c>
      <c r="G127" s="74"/>
      <c r="H127" s="16"/>
      <c r="I127" s="47">
        <v>0</v>
      </c>
      <c r="J127" s="47">
        <v>0</v>
      </c>
      <c r="K127" s="47">
        <v>0</v>
      </c>
      <c r="L127" s="47">
        <f>L128</f>
        <v>231</v>
      </c>
      <c r="M127" s="47">
        <f t="shared" si="9"/>
        <v>100</v>
      </c>
      <c r="N127" s="47">
        <f>N128</f>
        <v>231</v>
      </c>
      <c r="O127" s="50">
        <f t="shared" si="10"/>
        <v>100</v>
      </c>
      <c r="P127"/>
      <c r="Q127"/>
      <c r="R127"/>
      <c r="S127"/>
      <c r="T127"/>
      <c r="U127"/>
      <c r="V127"/>
      <c r="W127"/>
      <c r="X127"/>
      <c r="Y127"/>
      <c r="Z127"/>
      <c r="AA127"/>
      <c r="AB127"/>
      <c r="AC127"/>
      <c r="AD127"/>
    </row>
    <row r="128" spans="1:30" s="22" customFormat="1" ht="22.5" customHeight="1">
      <c r="A128" s="14" t="s">
        <v>26</v>
      </c>
      <c r="B128" s="15">
        <f t="shared" si="18"/>
        <v>231</v>
      </c>
      <c r="C128" s="15">
        <v>231</v>
      </c>
      <c r="D128" s="15">
        <v>0</v>
      </c>
      <c r="E128" s="15">
        <v>0</v>
      </c>
      <c r="F128" s="15">
        <v>0</v>
      </c>
      <c r="G128" s="74"/>
      <c r="H128" s="16" t="s">
        <v>210</v>
      </c>
      <c r="I128" s="15">
        <v>0</v>
      </c>
      <c r="J128" s="15">
        <v>0</v>
      </c>
      <c r="K128" s="15">
        <v>0</v>
      </c>
      <c r="L128" s="15">
        <v>231</v>
      </c>
      <c r="M128" s="15">
        <f t="shared" si="9"/>
        <v>100</v>
      </c>
      <c r="N128" s="15">
        <f>L128</f>
        <v>231</v>
      </c>
      <c r="O128" s="27">
        <f t="shared" si="10"/>
        <v>100</v>
      </c>
      <c r="P128"/>
      <c r="Q128"/>
      <c r="R128"/>
      <c r="S128"/>
      <c r="T128"/>
      <c r="U128"/>
      <c r="V128"/>
      <c r="W128"/>
      <c r="X128"/>
      <c r="Y128"/>
      <c r="Z128"/>
      <c r="AA128"/>
      <c r="AB128"/>
      <c r="AC128"/>
      <c r="AD128"/>
    </row>
    <row r="129" spans="1:30" s="22" customFormat="1" ht="24" customHeight="1">
      <c r="A129" s="33" t="s">
        <v>97</v>
      </c>
      <c r="B129" s="44">
        <f t="shared" si="18"/>
        <v>3800</v>
      </c>
      <c r="C129" s="45">
        <f aca="true" t="shared" si="19" ref="C129:F130">C130</f>
        <v>3800</v>
      </c>
      <c r="D129" s="44">
        <f t="shared" si="19"/>
        <v>0</v>
      </c>
      <c r="E129" s="44">
        <f t="shared" si="19"/>
        <v>0</v>
      </c>
      <c r="F129" s="44">
        <f t="shared" si="19"/>
        <v>0</v>
      </c>
      <c r="G129" s="75"/>
      <c r="H129" s="82"/>
      <c r="I129" s="44">
        <v>0</v>
      </c>
      <c r="J129" s="44">
        <v>0</v>
      </c>
      <c r="K129" s="44">
        <v>0</v>
      </c>
      <c r="L129" s="44">
        <f>L130</f>
        <v>3800</v>
      </c>
      <c r="M129" s="44">
        <f t="shared" si="9"/>
        <v>100</v>
      </c>
      <c r="N129" s="44">
        <f>N130</f>
        <v>3800</v>
      </c>
      <c r="O129" s="57">
        <f t="shared" si="10"/>
        <v>100</v>
      </c>
      <c r="P129"/>
      <c r="Q129"/>
      <c r="R129"/>
      <c r="S129"/>
      <c r="T129"/>
      <c r="U129"/>
      <c r="V129"/>
      <c r="W129"/>
      <c r="X129"/>
      <c r="Y129"/>
      <c r="Z129"/>
      <c r="AA129"/>
      <c r="AB129"/>
      <c r="AC129"/>
      <c r="AD129"/>
    </row>
    <row r="130" spans="1:30" s="22" customFormat="1" ht="22.5" customHeight="1">
      <c r="A130" s="38" t="s">
        <v>65</v>
      </c>
      <c r="B130" s="47">
        <f t="shared" si="18"/>
        <v>3800</v>
      </c>
      <c r="C130" s="48">
        <f t="shared" si="19"/>
        <v>3800</v>
      </c>
      <c r="D130" s="47">
        <f t="shared" si="19"/>
        <v>0</v>
      </c>
      <c r="E130" s="47">
        <f t="shared" si="19"/>
        <v>0</v>
      </c>
      <c r="F130" s="47">
        <f t="shared" si="19"/>
        <v>0</v>
      </c>
      <c r="G130" s="74"/>
      <c r="H130" s="16"/>
      <c r="I130" s="47">
        <v>0</v>
      </c>
      <c r="J130" s="47">
        <v>0</v>
      </c>
      <c r="K130" s="47">
        <v>0</v>
      </c>
      <c r="L130" s="47">
        <f>L131</f>
        <v>3800</v>
      </c>
      <c r="M130" s="47">
        <f>IF(B130=0,0,L130/B130*100)</f>
        <v>100</v>
      </c>
      <c r="N130" s="47">
        <f>N131</f>
        <v>3800</v>
      </c>
      <c r="O130" s="50">
        <f>IF(B130=0,0,N130/B130*100)</f>
        <v>100</v>
      </c>
      <c r="P130"/>
      <c r="Q130"/>
      <c r="R130"/>
      <c r="S130"/>
      <c r="T130"/>
      <c r="U130"/>
      <c r="V130"/>
      <c r="W130"/>
      <c r="X130"/>
      <c r="Y130"/>
      <c r="Z130"/>
      <c r="AA130"/>
      <c r="AB130"/>
      <c r="AC130"/>
      <c r="AD130"/>
    </row>
    <row r="131" spans="1:30" s="22" customFormat="1" ht="22.5" customHeight="1">
      <c r="A131" s="14" t="s">
        <v>39</v>
      </c>
      <c r="B131" s="15">
        <f t="shared" si="18"/>
        <v>3800</v>
      </c>
      <c r="C131" s="15">
        <v>3800</v>
      </c>
      <c r="D131" s="15">
        <v>0</v>
      </c>
      <c r="E131" s="15">
        <v>0</v>
      </c>
      <c r="F131" s="15">
        <v>0</v>
      </c>
      <c r="G131" s="74"/>
      <c r="H131" s="16" t="s">
        <v>213</v>
      </c>
      <c r="I131" s="15">
        <v>0</v>
      </c>
      <c r="J131" s="15">
        <v>0</v>
      </c>
      <c r="K131" s="15">
        <v>0</v>
      </c>
      <c r="L131" s="15">
        <v>3800</v>
      </c>
      <c r="M131" s="15">
        <f>IF(B131=0,0,L131/B131*100)</f>
        <v>100</v>
      </c>
      <c r="N131" s="15">
        <f>L131</f>
        <v>3800</v>
      </c>
      <c r="O131" s="27">
        <f>IF(B131=0,0,N131/B131*100)</f>
        <v>100</v>
      </c>
      <c r="P131"/>
      <c r="Q131"/>
      <c r="R131"/>
      <c r="S131"/>
      <c r="T131"/>
      <c r="U131"/>
      <c r="V131"/>
      <c r="W131"/>
      <c r="X131"/>
      <c r="Y131"/>
      <c r="Z131"/>
      <c r="AA131"/>
      <c r="AB131"/>
      <c r="AC131"/>
      <c r="AD131"/>
    </row>
    <row r="132" spans="1:30" s="22" customFormat="1" ht="22.5" customHeight="1">
      <c r="A132" s="14"/>
      <c r="B132" s="15"/>
      <c r="C132" s="15"/>
      <c r="D132" s="15"/>
      <c r="E132" s="15"/>
      <c r="F132" s="15"/>
      <c r="G132" s="74"/>
      <c r="H132" s="16"/>
      <c r="I132" s="15"/>
      <c r="J132" s="15"/>
      <c r="K132" s="15"/>
      <c r="L132" s="15"/>
      <c r="M132" s="67"/>
      <c r="N132" s="15"/>
      <c r="O132" s="64"/>
      <c r="P132"/>
      <c r="Q132"/>
      <c r="R132"/>
      <c r="S132"/>
      <c r="T132"/>
      <c r="U132"/>
      <c r="V132"/>
      <c r="W132"/>
      <c r="X132"/>
      <c r="Y132"/>
      <c r="Z132"/>
      <c r="AA132"/>
      <c r="AB132"/>
      <c r="AC132"/>
      <c r="AD132"/>
    </row>
    <row r="133" spans="1:30" s="22" customFormat="1" ht="22.5" customHeight="1">
      <c r="A133" s="14"/>
      <c r="B133" s="15"/>
      <c r="C133" s="15"/>
      <c r="D133" s="15"/>
      <c r="E133" s="15"/>
      <c r="F133" s="15"/>
      <c r="G133" s="74"/>
      <c r="H133" s="16"/>
      <c r="I133" s="15"/>
      <c r="J133" s="15"/>
      <c r="K133" s="15"/>
      <c r="L133" s="15"/>
      <c r="M133" s="67"/>
      <c r="N133" s="15"/>
      <c r="O133" s="64"/>
      <c r="P133"/>
      <c r="Q133"/>
      <c r="R133"/>
      <c r="S133"/>
      <c r="T133"/>
      <c r="U133"/>
      <c r="V133"/>
      <c r="W133"/>
      <c r="X133"/>
      <c r="Y133"/>
      <c r="Z133"/>
      <c r="AA133"/>
      <c r="AB133"/>
      <c r="AC133"/>
      <c r="AD133"/>
    </row>
    <row r="134" spans="1:30" s="22" customFormat="1" ht="18" customHeight="1">
      <c r="A134" s="14"/>
      <c r="B134" s="15"/>
      <c r="C134" s="15"/>
      <c r="D134" s="15"/>
      <c r="E134" s="15"/>
      <c r="F134" s="15"/>
      <c r="G134" s="74"/>
      <c r="H134" s="16"/>
      <c r="I134" s="15"/>
      <c r="J134" s="15"/>
      <c r="K134" s="15"/>
      <c r="L134" s="15"/>
      <c r="M134" s="67"/>
      <c r="N134" s="15"/>
      <c r="O134" s="64"/>
      <c r="P134"/>
      <c r="Q134"/>
      <c r="R134"/>
      <c r="S134"/>
      <c r="T134"/>
      <c r="U134"/>
      <c r="V134"/>
      <c r="W134"/>
      <c r="X134"/>
      <c r="Y134"/>
      <c r="Z134"/>
      <c r="AA134"/>
      <c r="AB134"/>
      <c r="AC134"/>
      <c r="AD134"/>
    </row>
    <row r="135" spans="1:30" s="22" customFormat="1" ht="22.5" customHeight="1">
      <c r="A135" s="14"/>
      <c r="B135" s="15"/>
      <c r="C135" s="15"/>
      <c r="D135" s="15"/>
      <c r="E135" s="15"/>
      <c r="F135" s="15"/>
      <c r="G135" s="74"/>
      <c r="H135" s="16"/>
      <c r="I135" s="15"/>
      <c r="J135" s="15"/>
      <c r="K135" s="15"/>
      <c r="L135" s="15"/>
      <c r="M135" s="67"/>
      <c r="N135" s="15"/>
      <c r="O135" s="64"/>
      <c r="P135"/>
      <c r="Q135"/>
      <c r="R135"/>
      <c r="S135"/>
      <c r="T135"/>
      <c r="U135"/>
      <c r="V135"/>
      <c r="W135"/>
      <c r="X135"/>
      <c r="Y135"/>
      <c r="Z135"/>
      <c r="AA135"/>
      <c r="AB135"/>
      <c r="AC135"/>
      <c r="AD135"/>
    </row>
    <row r="136" spans="1:30" s="22" customFormat="1" ht="21" customHeight="1">
      <c r="A136" s="14"/>
      <c r="B136" s="15"/>
      <c r="C136" s="15"/>
      <c r="D136" s="15"/>
      <c r="E136" s="15"/>
      <c r="F136" s="15"/>
      <c r="G136" s="74"/>
      <c r="H136" s="16"/>
      <c r="I136" s="15"/>
      <c r="J136" s="15"/>
      <c r="K136" s="15"/>
      <c r="L136" s="15"/>
      <c r="M136" s="67"/>
      <c r="N136" s="15"/>
      <c r="O136" s="64"/>
      <c r="P136"/>
      <c r="Q136"/>
      <c r="R136"/>
      <c r="S136"/>
      <c r="T136"/>
      <c r="U136"/>
      <c r="V136"/>
      <c r="W136"/>
      <c r="X136"/>
      <c r="Y136"/>
      <c r="Z136"/>
      <c r="AA136"/>
      <c r="AB136"/>
      <c r="AC136"/>
      <c r="AD136"/>
    </row>
    <row r="137" spans="1:30" s="22" customFormat="1" ht="21" customHeight="1">
      <c r="A137" s="14"/>
      <c r="B137" s="15"/>
      <c r="C137" s="15"/>
      <c r="D137" s="15"/>
      <c r="E137" s="15"/>
      <c r="F137" s="15"/>
      <c r="G137" s="74"/>
      <c r="H137" s="16"/>
      <c r="I137" s="15"/>
      <c r="J137" s="15"/>
      <c r="K137" s="15"/>
      <c r="L137" s="15"/>
      <c r="M137" s="67"/>
      <c r="N137" s="15"/>
      <c r="O137" s="64"/>
      <c r="P137"/>
      <c r="Q137"/>
      <c r="R137"/>
      <c r="S137"/>
      <c r="T137"/>
      <c r="U137"/>
      <c r="V137"/>
      <c r="W137"/>
      <c r="X137"/>
      <c r="Y137"/>
      <c r="Z137"/>
      <c r="AA137"/>
      <c r="AB137"/>
      <c r="AC137"/>
      <c r="AD137"/>
    </row>
    <row r="138" spans="1:30" s="22" customFormat="1" ht="22.5" customHeight="1" thickBot="1">
      <c r="A138" s="43" t="s">
        <v>24</v>
      </c>
      <c r="B138" s="61">
        <f>SUM(C138:F138)</f>
        <v>822944164</v>
      </c>
      <c r="C138" s="61">
        <f>SUM(C7,C16,C19,C26,C31,C51,C54,C66,C87,C98,C102,C105,C108,C124,C129)</f>
        <v>191527075</v>
      </c>
      <c r="D138" s="61">
        <f>SUM(D7,D16,D19,D26,D31,D51,D54,D66,D87,D98,D102,D105,D108,D124,D129)</f>
        <v>8784073</v>
      </c>
      <c r="E138" s="61">
        <f>SUM(E7,E16,E19,E26,E31,E51,E54,E66,E87,E98,E102,E105,E108,E124,E129)</f>
        <v>203011928</v>
      </c>
      <c r="F138" s="61">
        <f>SUM(F7,F16,F19,F26,F31,F51,F54,F66,F87,F98,F102,F105,F108,F124,F129)</f>
        <v>419621088</v>
      </c>
      <c r="G138" s="80">
        <v>0</v>
      </c>
      <c r="H138" s="83"/>
      <c r="I138" s="61">
        <v>0</v>
      </c>
      <c r="J138" s="61">
        <v>0</v>
      </c>
      <c r="K138" s="61">
        <v>0</v>
      </c>
      <c r="L138" s="61">
        <f>SUM(L7,L16,L19,L26,L31,L51,L54,L66,L87,L98,L102,L105,L108,L124,L129)</f>
        <v>83889547</v>
      </c>
      <c r="M138" s="71">
        <f>IF(B138=0,0,L138/B138*100)</f>
        <v>10.193832178388229</v>
      </c>
      <c r="N138" s="61">
        <f>SUM(N7,N16,N19,N26,N31,N51,N54,N66,N87,N98,N102,N105,N108,N124,N129)</f>
        <v>417149112</v>
      </c>
      <c r="O138" s="65">
        <f>IF(B138=0,0,N138/B138*100)</f>
        <v>50.68984388593343</v>
      </c>
      <c r="P138"/>
      <c r="Q138"/>
      <c r="R138"/>
      <c r="S138"/>
      <c r="T138"/>
      <c r="U138"/>
      <c r="V138"/>
      <c r="W138"/>
      <c r="X138"/>
      <c r="Y138"/>
      <c r="Z138"/>
      <c r="AA138"/>
      <c r="AB138"/>
      <c r="AC138"/>
      <c r="AD138"/>
    </row>
    <row r="139" spans="1:30" s="22" customFormat="1" ht="15.75" customHeight="1">
      <c r="A139" s="140" t="s">
        <v>323</v>
      </c>
      <c r="B139" s="140"/>
      <c r="C139" s="140"/>
      <c r="D139" s="140"/>
      <c r="E139" s="140"/>
      <c r="F139" s="140"/>
      <c r="G139" s="142" t="s">
        <v>296</v>
      </c>
      <c r="H139" s="143"/>
      <c r="I139" s="143"/>
      <c r="J139" s="143"/>
      <c r="K139" s="143"/>
      <c r="L139" s="143"/>
      <c r="M139" s="143"/>
      <c r="N139" s="143"/>
      <c r="O139" s="143"/>
      <c r="P139"/>
      <c r="Q139"/>
      <c r="R139"/>
      <c r="S139"/>
      <c r="T139"/>
      <c r="U139"/>
      <c r="V139"/>
      <c r="W139"/>
      <c r="X139"/>
      <c r="Y139"/>
      <c r="Z139"/>
      <c r="AA139"/>
      <c r="AB139"/>
      <c r="AC139"/>
      <c r="AD139"/>
    </row>
    <row r="140" spans="1:30" s="22" customFormat="1" ht="15.75" customHeight="1">
      <c r="A140" s="138" t="s">
        <v>297</v>
      </c>
      <c r="B140" s="139"/>
      <c r="C140" s="139"/>
      <c r="D140" s="139"/>
      <c r="E140" s="139"/>
      <c r="F140" s="139"/>
      <c r="G140" s="115" t="s">
        <v>313</v>
      </c>
      <c r="H140" s="139"/>
      <c r="I140" s="139"/>
      <c r="J140" s="139"/>
      <c r="K140" s="139"/>
      <c r="L140" s="139"/>
      <c r="M140" s="139"/>
      <c r="N140" s="139"/>
      <c r="O140" s="139"/>
      <c r="P140"/>
      <c r="Q140"/>
      <c r="R140"/>
      <c r="S140"/>
      <c r="T140"/>
      <c r="U140"/>
      <c r="V140"/>
      <c r="W140"/>
      <c r="X140"/>
      <c r="Y140"/>
      <c r="Z140"/>
      <c r="AA140"/>
      <c r="AB140"/>
      <c r="AC140"/>
      <c r="AD140"/>
    </row>
    <row r="141" spans="1:30" s="22" customFormat="1" ht="15.75" customHeight="1">
      <c r="A141" s="141" t="s">
        <v>275</v>
      </c>
      <c r="B141" s="139"/>
      <c r="C141" s="139"/>
      <c r="D141" s="139"/>
      <c r="E141" s="139"/>
      <c r="F141" s="139"/>
      <c r="G141" s="115" t="s">
        <v>314</v>
      </c>
      <c r="H141" s="139"/>
      <c r="I141" s="139"/>
      <c r="J141" s="139"/>
      <c r="K141" s="139"/>
      <c r="L141" s="139"/>
      <c r="M141" s="139"/>
      <c r="N141" s="139"/>
      <c r="O141" s="139"/>
      <c r="P141"/>
      <c r="Q141"/>
      <c r="R141"/>
      <c r="S141"/>
      <c r="T141"/>
      <c r="U141"/>
      <c r="V141"/>
      <c r="W141"/>
      <c r="X141"/>
      <c r="Y141"/>
      <c r="Z141"/>
      <c r="AA141"/>
      <c r="AB141"/>
      <c r="AC141"/>
      <c r="AD141"/>
    </row>
    <row r="142" spans="1:30" s="22" customFormat="1" ht="15.75" customHeight="1">
      <c r="A142" s="138" t="s">
        <v>300</v>
      </c>
      <c r="B142" s="139"/>
      <c r="C142" s="139"/>
      <c r="D142" s="139"/>
      <c r="E142" s="139"/>
      <c r="F142" s="139"/>
      <c r="G142" s="115" t="s">
        <v>298</v>
      </c>
      <c r="H142" s="139"/>
      <c r="I142" s="139"/>
      <c r="J142" s="139"/>
      <c r="K142" s="139"/>
      <c r="L142" s="139"/>
      <c r="M142" s="139"/>
      <c r="N142" s="139"/>
      <c r="O142" s="139"/>
      <c r="P142"/>
      <c r="Q142"/>
      <c r="R142"/>
      <c r="S142"/>
      <c r="T142"/>
      <c r="U142"/>
      <c r="V142"/>
      <c r="W142"/>
      <c r="X142"/>
      <c r="Y142"/>
      <c r="Z142"/>
      <c r="AA142"/>
      <c r="AB142"/>
      <c r="AC142"/>
      <c r="AD142"/>
    </row>
    <row r="143" spans="1:30" s="22" customFormat="1" ht="15.75" customHeight="1">
      <c r="A143" s="138" t="s">
        <v>301</v>
      </c>
      <c r="B143" s="139"/>
      <c r="C143" s="139"/>
      <c r="D143" s="139"/>
      <c r="E143" s="139"/>
      <c r="F143" s="139"/>
      <c r="G143" s="115" t="s">
        <v>302</v>
      </c>
      <c r="H143" s="139"/>
      <c r="I143" s="139"/>
      <c r="J143" s="139"/>
      <c r="K143" s="139"/>
      <c r="L143" s="139"/>
      <c r="M143" s="139"/>
      <c r="N143" s="139"/>
      <c r="O143" s="139"/>
      <c r="P143"/>
      <c r="Q143"/>
      <c r="R143"/>
      <c r="S143"/>
      <c r="T143"/>
      <c r="U143"/>
      <c r="V143"/>
      <c r="W143"/>
      <c r="X143"/>
      <c r="Y143"/>
      <c r="Z143"/>
      <c r="AA143"/>
      <c r="AB143"/>
      <c r="AC143"/>
      <c r="AD143"/>
    </row>
    <row r="144" spans="1:30" s="22" customFormat="1" ht="15.75" customHeight="1">
      <c r="A144" s="138" t="s">
        <v>303</v>
      </c>
      <c r="B144" s="139"/>
      <c r="C144" s="139"/>
      <c r="D144" s="139"/>
      <c r="E144" s="139"/>
      <c r="F144" s="139"/>
      <c r="G144" s="115" t="s">
        <v>304</v>
      </c>
      <c r="H144" s="139"/>
      <c r="I144" s="139"/>
      <c r="J144" s="139"/>
      <c r="K144" s="139"/>
      <c r="L144" s="139"/>
      <c r="M144" s="139"/>
      <c r="N144" s="139"/>
      <c r="O144" s="139"/>
      <c r="P144"/>
      <c r="Q144"/>
      <c r="R144"/>
      <c r="S144"/>
      <c r="T144"/>
      <c r="U144"/>
      <c r="V144"/>
      <c r="W144"/>
      <c r="X144"/>
      <c r="Y144"/>
      <c r="Z144"/>
      <c r="AA144"/>
      <c r="AB144"/>
      <c r="AC144"/>
      <c r="AD144"/>
    </row>
    <row r="145" spans="1:30" s="22" customFormat="1" ht="15.75" customHeight="1">
      <c r="A145" s="138" t="s">
        <v>305</v>
      </c>
      <c r="B145" s="139"/>
      <c r="C145" s="139"/>
      <c r="D145" s="139"/>
      <c r="E145" s="139"/>
      <c r="F145" s="139"/>
      <c r="G145" s="115" t="s">
        <v>306</v>
      </c>
      <c r="H145" s="139"/>
      <c r="I145" s="139"/>
      <c r="J145" s="139"/>
      <c r="K145" s="139"/>
      <c r="L145" s="139"/>
      <c r="M145" s="139"/>
      <c r="N145" s="139"/>
      <c r="O145" s="139"/>
      <c r="P145"/>
      <c r="Q145"/>
      <c r="R145"/>
      <c r="S145"/>
      <c r="T145"/>
      <c r="U145"/>
      <c r="V145"/>
      <c r="W145"/>
      <c r="X145"/>
      <c r="Y145"/>
      <c r="Z145"/>
      <c r="AA145"/>
      <c r="AB145"/>
      <c r="AC145"/>
      <c r="AD145"/>
    </row>
    <row r="146" spans="1:30" s="22" customFormat="1" ht="17.25" customHeight="1">
      <c r="A146" s="138" t="s">
        <v>307</v>
      </c>
      <c r="B146" s="139"/>
      <c r="C146" s="139"/>
      <c r="D146" s="139"/>
      <c r="E146" s="139"/>
      <c r="F146" s="139"/>
      <c r="G146" s="115" t="s">
        <v>308</v>
      </c>
      <c r="H146" s="139"/>
      <c r="I146" s="139"/>
      <c r="J146" s="139"/>
      <c r="K146" s="139"/>
      <c r="L146" s="139"/>
      <c r="M146" s="139"/>
      <c r="N146" s="139"/>
      <c r="O146" s="139"/>
      <c r="P146"/>
      <c r="Q146"/>
      <c r="R146"/>
      <c r="S146"/>
      <c r="T146"/>
      <c r="U146"/>
      <c r="V146"/>
      <c r="W146"/>
      <c r="X146"/>
      <c r="Y146"/>
      <c r="Z146"/>
      <c r="AA146"/>
      <c r="AB146"/>
      <c r="AC146"/>
      <c r="AD146"/>
    </row>
    <row r="147" spans="1:30" s="22" customFormat="1" ht="17.25" customHeight="1">
      <c r="A147" s="138" t="s">
        <v>309</v>
      </c>
      <c r="B147" s="139"/>
      <c r="C147" s="139"/>
      <c r="D147" s="139"/>
      <c r="E147" s="139"/>
      <c r="F147" s="139"/>
      <c r="G147" s="115" t="s">
        <v>315</v>
      </c>
      <c r="H147" s="139"/>
      <c r="I147" s="139"/>
      <c r="J147" s="139"/>
      <c r="K147" s="139"/>
      <c r="L147" s="139"/>
      <c r="M147" s="139"/>
      <c r="N147" s="139"/>
      <c r="O147" s="139"/>
      <c r="P147"/>
      <c r="Q147"/>
      <c r="R147"/>
      <c r="S147"/>
      <c r="T147"/>
      <c r="U147"/>
      <c r="V147"/>
      <c r="W147"/>
      <c r="X147"/>
      <c r="Y147"/>
      <c r="Z147"/>
      <c r="AA147"/>
      <c r="AB147"/>
      <c r="AC147"/>
      <c r="AD147"/>
    </row>
    <row r="148" spans="1:30" s="22" customFormat="1" ht="17.25" customHeight="1">
      <c r="A148" s="138" t="s">
        <v>310</v>
      </c>
      <c r="B148" s="139"/>
      <c r="C148" s="139"/>
      <c r="D148" s="139"/>
      <c r="E148" s="139"/>
      <c r="F148" s="139"/>
      <c r="G148" s="115" t="s">
        <v>324</v>
      </c>
      <c r="H148" s="139"/>
      <c r="I148" s="139"/>
      <c r="J148" s="139"/>
      <c r="K148" s="139"/>
      <c r="L148" s="139"/>
      <c r="M148" s="139"/>
      <c r="N148" s="139"/>
      <c r="O148" s="139"/>
      <c r="P148"/>
      <c r="Q148"/>
      <c r="R148"/>
      <c r="S148"/>
      <c r="T148"/>
      <c r="U148"/>
      <c r="V148"/>
      <c r="W148"/>
      <c r="X148"/>
      <c r="Y148"/>
      <c r="Z148"/>
      <c r="AA148"/>
      <c r="AB148"/>
      <c r="AC148"/>
      <c r="AD148"/>
    </row>
    <row r="149" spans="1:30" s="22" customFormat="1" ht="17.25" customHeight="1">
      <c r="A149" s="138" t="s">
        <v>312</v>
      </c>
      <c r="B149" s="139"/>
      <c r="C149" s="139"/>
      <c r="D149" s="139"/>
      <c r="E149" s="139"/>
      <c r="F149" s="139"/>
      <c r="G149" s="115" t="s">
        <v>316</v>
      </c>
      <c r="H149" s="139"/>
      <c r="I149" s="139"/>
      <c r="J149" s="139"/>
      <c r="K149" s="139"/>
      <c r="L149" s="139"/>
      <c r="M149" s="139"/>
      <c r="N149" s="139"/>
      <c r="O149" s="139"/>
      <c r="P149"/>
      <c r="Q149"/>
      <c r="R149"/>
      <c r="S149"/>
      <c r="T149"/>
      <c r="U149"/>
      <c r="V149"/>
      <c r="W149"/>
      <c r="X149"/>
      <c r="Y149"/>
      <c r="Z149"/>
      <c r="AA149"/>
      <c r="AB149"/>
      <c r="AC149"/>
      <c r="AD149"/>
    </row>
    <row r="150" spans="1:30" s="22" customFormat="1" ht="17.25" customHeight="1">
      <c r="A150" s="145" t="s">
        <v>311</v>
      </c>
      <c r="B150" s="146"/>
      <c r="C150" s="146"/>
      <c r="D150" s="146"/>
      <c r="E150" s="146"/>
      <c r="F150" s="146"/>
      <c r="G150" s="114"/>
      <c r="H150" s="105"/>
      <c r="I150" s="105"/>
      <c r="J150" s="105"/>
      <c r="K150" s="105"/>
      <c r="L150" s="105"/>
      <c r="M150" s="105"/>
      <c r="N150" s="105"/>
      <c r="O150" s="105"/>
      <c r="P150"/>
      <c r="Q150"/>
      <c r="R150"/>
      <c r="S150"/>
      <c r="T150"/>
      <c r="U150"/>
      <c r="V150"/>
      <c r="W150"/>
      <c r="X150"/>
      <c r="Y150"/>
      <c r="Z150"/>
      <c r="AA150"/>
      <c r="AB150"/>
      <c r="AC150"/>
      <c r="AD150"/>
    </row>
    <row r="151" spans="1:30" s="22" customFormat="1" ht="15.75" customHeight="1">
      <c r="A151" s="141" t="s">
        <v>276</v>
      </c>
      <c r="B151" s="139"/>
      <c r="C151" s="139"/>
      <c r="D151" s="139"/>
      <c r="E151" s="139"/>
      <c r="F151" s="139"/>
      <c r="G151" s="115" t="s">
        <v>317</v>
      </c>
      <c r="H151" s="139"/>
      <c r="I151" s="139"/>
      <c r="J151" s="139"/>
      <c r="K151" s="139"/>
      <c r="L151" s="139"/>
      <c r="M151" s="139"/>
      <c r="N151" s="139"/>
      <c r="O151" s="139"/>
      <c r="P151"/>
      <c r="Q151"/>
      <c r="R151"/>
      <c r="S151"/>
      <c r="T151"/>
      <c r="U151"/>
      <c r="V151"/>
      <c r="W151"/>
      <c r="X151"/>
      <c r="Y151"/>
      <c r="Z151"/>
      <c r="AA151"/>
      <c r="AB151"/>
      <c r="AC151"/>
      <c r="AD151"/>
    </row>
    <row r="152" spans="1:30" s="22" customFormat="1" ht="18.75" customHeight="1">
      <c r="A152" s="145" t="s">
        <v>318</v>
      </c>
      <c r="B152" s="146"/>
      <c r="C152" s="146"/>
      <c r="D152" s="146"/>
      <c r="E152" s="146"/>
      <c r="F152" s="146"/>
      <c r="G152" s="31"/>
      <c r="H152" s="30"/>
      <c r="I152" s="29"/>
      <c r="J152" s="29"/>
      <c r="K152" s="29"/>
      <c r="L152" s="29"/>
      <c r="M152" s="29"/>
      <c r="N152" s="29"/>
      <c r="O152" s="29"/>
      <c r="P152"/>
      <c r="Q152"/>
      <c r="R152"/>
      <c r="S152"/>
      <c r="T152"/>
      <c r="U152"/>
      <c r="V152"/>
      <c r="W152"/>
      <c r="X152"/>
      <c r="Y152"/>
      <c r="Z152"/>
      <c r="AA152"/>
      <c r="AB152"/>
      <c r="AC152"/>
      <c r="AD152"/>
    </row>
    <row r="153" spans="1:30" s="22" customFormat="1" ht="15.75" customHeight="1">
      <c r="A153" s="145" t="s">
        <v>299</v>
      </c>
      <c r="B153" s="146"/>
      <c r="C153" s="146"/>
      <c r="D153" s="146"/>
      <c r="E153" s="146"/>
      <c r="F153" s="146"/>
      <c r="G153" s="31"/>
      <c r="H153" s="30"/>
      <c r="I153" s="29"/>
      <c r="J153" s="29"/>
      <c r="K153" s="29"/>
      <c r="L153" s="29"/>
      <c r="M153" s="29"/>
      <c r="N153" s="29"/>
      <c r="O153" s="29"/>
      <c r="P153"/>
      <c r="Q153"/>
      <c r="R153"/>
      <c r="S153"/>
      <c r="T153"/>
      <c r="U153"/>
      <c r="V153"/>
      <c r="W153"/>
      <c r="X153"/>
      <c r="Y153"/>
      <c r="Z153"/>
      <c r="AA153"/>
      <c r="AB153"/>
      <c r="AC153"/>
      <c r="AD153"/>
    </row>
    <row r="154" ht="15.75"/>
    <row r="155" ht="15.75"/>
    <row r="156" ht="15.75"/>
    <row r="157" ht="15.75"/>
    <row r="158" ht="15.75"/>
    <row r="159" ht="15.75"/>
    <row r="160" ht="15.75"/>
    <row r="161" ht="15.75"/>
    <row r="162" ht="15.75"/>
    <row r="163" ht="15.75"/>
    <row r="164" ht="15.75"/>
    <row r="165" ht="15.75"/>
    <row r="166" ht="15.75"/>
    <row r="167" ht="15.75"/>
    <row r="168" ht="15.75"/>
    <row r="169" ht="15.75"/>
    <row r="170" ht="15.75"/>
    <row r="171" ht="15.75"/>
    <row r="172" ht="15.75"/>
    <row r="173" ht="15.75"/>
    <row r="174" ht="15.75"/>
    <row r="175" ht="15.75"/>
    <row r="176" ht="15.75"/>
    <row r="177" ht="15.75"/>
    <row r="178" ht="15.75"/>
    <row r="179" ht="15.75"/>
    <row r="180" ht="15.75"/>
    <row r="181" ht="15.75"/>
    <row r="182" ht="15.75"/>
    <row r="183" ht="15.75"/>
    <row r="184" ht="15.75"/>
    <row r="185" ht="15.75"/>
    <row r="186" ht="15.75"/>
    <row r="187" ht="15.75"/>
    <row r="188" ht="15.75"/>
    <row r="189" ht="15.75"/>
    <row r="190" ht="15.75"/>
    <row r="191" ht="15.75"/>
    <row r="192" ht="15.75"/>
    <row r="193" ht="15.75"/>
  </sheetData>
  <mergeCells count="46">
    <mergeCell ref="G151:O151"/>
    <mergeCell ref="A147:F147"/>
    <mergeCell ref="G147:O147"/>
    <mergeCell ref="A148:F148"/>
    <mergeCell ref="G148:O148"/>
    <mergeCell ref="G149:O149"/>
    <mergeCell ref="A152:F152"/>
    <mergeCell ref="A153:F153"/>
    <mergeCell ref="A145:F145"/>
    <mergeCell ref="A151:F151"/>
    <mergeCell ref="A149:F149"/>
    <mergeCell ref="A150:F150"/>
    <mergeCell ref="L4:M4"/>
    <mergeCell ref="A140:F140"/>
    <mergeCell ref="G140:O140"/>
    <mergeCell ref="A141:F141"/>
    <mergeCell ref="G141:O141"/>
    <mergeCell ref="L5:L6"/>
    <mergeCell ref="A139:F139"/>
    <mergeCell ref="G139:O139"/>
    <mergeCell ref="G4:G6"/>
    <mergeCell ref="A3:A6"/>
    <mergeCell ref="B3:F3"/>
    <mergeCell ref="B4:B6"/>
    <mergeCell ref="C4:F4"/>
    <mergeCell ref="C5:E5"/>
    <mergeCell ref="L3:O3"/>
    <mergeCell ref="N4:O4"/>
    <mergeCell ref="G3:K3"/>
    <mergeCell ref="F5:F6"/>
    <mergeCell ref="J4:J6"/>
    <mergeCell ref="K4:K6"/>
    <mergeCell ref="H4:H6"/>
    <mergeCell ref="I4:I6"/>
    <mergeCell ref="O5:O6"/>
    <mergeCell ref="M5:M6"/>
    <mergeCell ref="N5:N6"/>
    <mergeCell ref="A146:F146"/>
    <mergeCell ref="G145:O145"/>
    <mergeCell ref="G146:O146"/>
    <mergeCell ref="A142:F142"/>
    <mergeCell ref="G142:O142"/>
    <mergeCell ref="A143:F143"/>
    <mergeCell ref="G143:O143"/>
    <mergeCell ref="A144:F144"/>
    <mergeCell ref="G144:O144"/>
  </mergeCells>
  <printOptions horizontalCentered="1"/>
  <pageMargins left="0.15748031496062992" right="0.15748031496062992" top="0.7874015748031497" bottom="0.5905511811023623" header="0.5118110236220472" footer="0.5118110236220472"/>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07</dc:title>
  <dc:subject>07</dc:subject>
  <dc:creator>行政院主計處</dc:creator>
  <cp:keywords/>
  <dc:description> </dc:description>
  <cp:lastModifiedBy>Administrator</cp:lastModifiedBy>
  <cp:lastPrinted>2000-08-17T08:04:23Z</cp:lastPrinted>
  <dcterms:created xsi:type="dcterms:W3CDTF">1998-02-13T08:10:04Z</dcterms:created>
  <dcterms:modified xsi:type="dcterms:W3CDTF">2008-11-11T04:21:25Z</dcterms:modified>
  <cp:category>I13</cp:category>
  <cp:version/>
  <cp:contentType/>
  <cp:contentStatus/>
</cp:coreProperties>
</file>