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tabRatio="598" firstSheet="1" activeTab="1"/>
  </bookViews>
  <sheets>
    <sheet name="VVVVVa" sheetId="1" state="hidden" r:id="rId1"/>
    <sheet name="B90-ref6" sheetId="2" r:id="rId2"/>
    <sheet name="空白表" sheetId="3" r:id="rId3"/>
  </sheets>
  <definedNames>
    <definedName name="_xlnm.Print_Area" localSheetId="2">'空白表'!$A:$IV</definedName>
    <definedName name="_xlnm.Print_Titles" localSheetId="1">'B90-ref6'!$1:$4</definedName>
    <definedName name="_xlnm.Print_Titles" localSheetId="2">'空白表'!$1:$4</definedName>
  </definedNames>
  <calcPr fullCalcOnLoad="1"/>
</workbook>
</file>

<file path=xl/sharedStrings.xml><?xml version="1.0" encoding="utf-8"?>
<sst xmlns="http://schemas.openxmlformats.org/spreadsheetml/2006/main" count="262" uniqueCount="204">
  <si>
    <t>中央政府各機關非營業基金固定</t>
  </si>
  <si>
    <t>資產建設改良擴充與資金來源表</t>
  </si>
  <si>
    <t>單位：新臺幣千元</t>
  </si>
  <si>
    <t>資　　 　　　金　　　 　　來　　 　　　源</t>
  </si>
  <si>
    <t>土地</t>
  </si>
  <si>
    <t>土地改良物</t>
  </si>
  <si>
    <t>機械及設備</t>
  </si>
  <si>
    <t>交通及運輸設備</t>
  </si>
  <si>
    <t>什項設備</t>
  </si>
  <si>
    <t>合計</t>
  </si>
  <si>
    <t>營運資金</t>
  </si>
  <si>
    <t>國庫撥款</t>
  </si>
  <si>
    <t>外借資金</t>
  </si>
  <si>
    <t>固　　　　　　　定　　　　　　　　資</t>
  </si>
  <si>
    <t>產　　　　　　擴　　　　　　充</t>
  </si>
  <si>
    <t>房屋及建築</t>
  </si>
  <si>
    <r>
      <t>租賃權益</t>
    </r>
    <r>
      <rPr>
        <b/>
        <sz val="11"/>
        <rFont val="Times New Roman"/>
        <family val="1"/>
      </rPr>
      <t xml:space="preserve">
</t>
    </r>
    <r>
      <rPr>
        <b/>
        <sz val="11"/>
        <rFont val="華康粗明體"/>
        <family val="3"/>
      </rPr>
      <t>改良</t>
    </r>
  </si>
  <si>
    <t>出售不適用資產</t>
  </si>
  <si>
    <t>機關（基金）及計畫名稱</t>
  </si>
  <si>
    <t>環境保護署主管</t>
  </si>
  <si>
    <t>　空氣污染防制基金</t>
  </si>
  <si>
    <t>　資源回收管理基金</t>
  </si>
  <si>
    <t>　　非計畫型</t>
  </si>
  <si>
    <r>
      <t>資產建設改良擴充與資金來源表</t>
    </r>
    <r>
      <rPr>
        <sz val="12"/>
        <rFont val="華康中黑體"/>
        <family val="3"/>
      </rPr>
      <t>（續）</t>
    </r>
  </si>
  <si>
    <t>中　華　民　國</t>
  </si>
  <si>
    <t>九　十　年　度</t>
  </si>
  <si>
    <t>　土壤及地下水污染整治基金</t>
  </si>
  <si>
    <t>無</t>
  </si>
  <si>
    <t>行政院主管</t>
  </si>
  <si>
    <t>　故宮文物藝術發展基金</t>
  </si>
  <si>
    <t>　中美經濟社會發展基金</t>
  </si>
  <si>
    <t>　行政院國家科學技術發展基金</t>
  </si>
  <si>
    <t>　九二一震災社區重建更新基金</t>
  </si>
  <si>
    <t>　離島建設基金</t>
  </si>
  <si>
    <t>　醫療服務業開發基金</t>
  </si>
  <si>
    <t>內政部主管</t>
  </si>
  <si>
    <t>　營建建設基金</t>
  </si>
  <si>
    <t>　公共造產基金</t>
  </si>
  <si>
    <t>　社會福利基金</t>
  </si>
  <si>
    <t>國防部主管</t>
  </si>
  <si>
    <t>　國軍生產及服務作業基金</t>
  </si>
  <si>
    <t>　國軍官兵購置住宅貸款基金</t>
  </si>
  <si>
    <t>　國軍老舊眷村改建基金</t>
  </si>
  <si>
    <t>　國軍老舊營舍改建基金</t>
  </si>
  <si>
    <t>財政部主管</t>
  </si>
  <si>
    <t>　行政院開發基金</t>
  </si>
  <si>
    <t>　中央政府債務基金</t>
  </si>
  <si>
    <t>　地方建設基金</t>
  </si>
  <si>
    <t>教育部主管</t>
  </si>
  <si>
    <t>　國立中正文化中心作業基金</t>
  </si>
  <si>
    <t>　國立大學校院校務基金(綜計)</t>
  </si>
  <si>
    <t>　國立臺灣大學附設醫院作業基金</t>
  </si>
  <si>
    <t>　國立成功大學附設醫院作業基金</t>
  </si>
  <si>
    <t>　國立台北護理學院附設醫院作業基金</t>
  </si>
  <si>
    <t>　學產基金</t>
  </si>
  <si>
    <t>法務部主管</t>
  </si>
  <si>
    <t>　法務部監所作業基金</t>
  </si>
  <si>
    <t>經濟部主管</t>
  </si>
  <si>
    <t>　經濟發展基金</t>
  </si>
  <si>
    <t>　核能發電後端營運基金</t>
  </si>
  <si>
    <t>　水資源作業基金</t>
  </si>
  <si>
    <t>交通部主管</t>
  </si>
  <si>
    <t>　交通建設基金</t>
  </si>
  <si>
    <t>國軍退除役官兵輔導委員會主管</t>
  </si>
  <si>
    <t>　國軍退除役官兵安置基金</t>
  </si>
  <si>
    <t>　榮民醫療作業基金</t>
  </si>
  <si>
    <t>國家科學委員會主管</t>
  </si>
  <si>
    <t>　科學工業園區管理局作業基金</t>
  </si>
  <si>
    <t>農業委員會主管</t>
  </si>
  <si>
    <t>　農業綜合基金</t>
  </si>
  <si>
    <t>　農產品受進口損害救助基金</t>
  </si>
  <si>
    <t>勞工委員會主管</t>
  </si>
  <si>
    <t>　就業安定基金</t>
  </si>
  <si>
    <t>衛生署主管</t>
  </si>
  <si>
    <t>　健康照護基金</t>
  </si>
  <si>
    <t>　醫療藥品基金</t>
  </si>
  <si>
    <t>　管制藥品管理局製藥工廠作業基金</t>
  </si>
  <si>
    <t>環境保護署主管</t>
  </si>
  <si>
    <t>　空氣污染防制基金</t>
  </si>
  <si>
    <t>　資源回收管理基金</t>
  </si>
  <si>
    <t>　土壤及地下水污染整治基金</t>
  </si>
  <si>
    <t>文化建設委員會主管</t>
  </si>
  <si>
    <t>　文化建設基金</t>
  </si>
  <si>
    <t>大陸委員會主管</t>
  </si>
  <si>
    <t>　中華發展基金</t>
  </si>
  <si>
    <t>新聞局主管</t>
  </si>
  <si>
    <t>　有線廣播電視發展基金</t>
  </si>
  <si>
    <t>人事行政局主管</t>
  </si>
  <si>
    <t>　中央公務人員購置住宅貸款基金</t>
  </si>
  <si>
    <t>原住民委員會主管</t>
  </si>
  <si>
    <t>　原住民族綜合發展基金</t>
  </si>
  <si>
    <t>中華民國</t>
  </si>
  <si>
    <t>九十年度</t>
  </si>
  <si>
    <t>固定資</t>
  </si>
  <si>
    <t>產擴充</t>
  </si>
  <si>
    <t>機關（基金）及計畫名稱</t>
  </si>
  <si>
    <t>房屋及建築</t>
  </si>
  <si>
    <r>
      <t>租賃權益</t>
    </r>
    <r>
      <rPr>
        <b/>
        <sz val="11"/>
        <rFont val="Times New Roman"/>
        <family val="1"/>
      </rPr>
      <t xml:space="preserve">
</t>
    </r>
    <r>
      <rPr>
        <b/>
        <sz val="11"/>
        <rFont val="華康粗明體"/>
        <family val="3"/>
      </rPr>
      <t>改良</t>
    </r>
  </si>
  <si>
    <t>出售不適用資產</t>
  </si>
  <si>
    <t>行政院主管</t>
  </si>
  <si>
    <t>　　非計畫型</t>
  </si>
  <si>
    <t>　行政院國家科學技術發展基金</t>
  </si>
  <si>
    <t>　九二一震災社區重建更新基金</t>
  </si>
  <si>
    <t>內政部主管</t>
  </si>
  <si>
    <t>　營建建設基金</t>
  </si>
  <si>
    <t>國防部主管</t>
  </si>
  <si>
    <t>　國軍生產及服務作業基金</t>
  </si>
  <si>
    <t>　國軍老舊眷村改建基金</t>
  </si>
  <si>
    <t>　國軍老舊營舍改建基金</t>
  </si>
  <si>
    <t>財政部主管</t>
  </si>
  <si>
    <t>　行政院開發基金</t>
  </si>
  <si>
    <t>　地方建設基金</t>
  </si>
  <si>
    <t>教育部主管</t>
  </si>
  <si>
    <t>　國立中正文化中心作業基金</t>
  </si>
  <si>
    <t>　國立大學校院校務基金（綜計）</t>
  </si>
  <si>
    <t>　國立臺灣大學附設醫院作業基金</t>
  </si>
  <si>
    <t>　　　雲林分院</t>
  </si>
  <si>
    <t>　　　竹北分院</t>
  </si>
  <si>
    <t>　　　會議中心暨醫學研究大樓</t>
  </si>
  <si>
    <t>　國立成功大學附設醫院作業基金</t>
  </si>
  <si>
    <t>　國立臺北護理學院附設醫院作業基金</t>
  </si>
  <si>
    <t>　學產基金</t>
  </si>
  <si>
    <t>法務部主管</t>
  </si>
  <si>
    <t>　法務部監所作業基金</t>
  </si>
  <si>
    <t>經濟部主管</t>
  </si>
  <si>
    <t>　經濟發展基金</t>
  </si>
  <si>
    <t>　　　臺中港區設置倉儲轉運專區計畫</t>
  </si>
  <si>
    <t>　　　高雄加工出口區（含擴區）設置倉儲</t>
  </si>
  <si>
    <t>　　　　轉運專區計畫</t>
  </si>
  <si>
    <t xml:space="preserve"> </t>
  </si>
  <si>
    <t>　　　中小企業創新育成中心計畫</t>
  </si>
  <si>
    <t>　　　臺北世貿中心南港展覽館計畫</t>
  </si>
  <si>
    <t>　核能發電後端營運基金</t>
  </si>
  <si>
    <t>　水資源作業基金</t>
  </si>
  <si>
    <t>交通部主管</t>
  </si>
  <si>
    <t>　交通建設基金</t>
  </si>
  <si>
    <t>　　　花蓮航空站航廈擴建工程</t>
  </si>
  <si>
    <t>　　　東部海岸國家風景區第三期建設計畫</t>
  </si>
  <si>
    <t>　　　中正機場第二期航站區工程</t>
  </si>
  <si>
    <t>　　　馬祖南竿機場新建計畫</t>
  </si>
  <si>
    <t>　　　馬公機場民航站區擴建工程</t>
  </si>
  <si>
    <t>　　　楊梅新竹段拓寬計畫</t>
  </si>
  <si>
    <t>　　　員林高雄段拓寬計畫</t>
  </si>
  <si>
    <t>　　　中山高增設后里交流道</t>
  </si>
  <si>
    <t>　　　中山高內壢交流道改善工程</t>
  </si>
  <si>
    <t>國軍退除役官兵輔導委員會主管</t>
  </si>
  <si>
    <t>　國軍退除役官兵安置基金</t>
  </si>
  <si>
    <t>　　　武陵國民賓館新館擴建工程</t>
  </si>
  <si>
    <t>　榮民醫療作業基金</t>
  </si>
  <si>
    <t>國家科學委員會主管</t>
  </si>
  <si>
    <t>　科學工業園區管理局作業基金</t>
  </si>
  <si>
    <t>　　非計畫型</t>
  </si>
  <si>
    <t>農業委員會主管</t>
  </si>
  <si>
    <t>　農業綜合基金</t>
  </si>
  <si>
    <t>勞工委員會主管</t>
  </si>
  <si>
    <t>　就業安定基金</t>
  </si>
  <si>
    <t>衛生署主管</t>
  </si>
  <si>
    <t>　醫療藥品基金</t>
  </si>
  <si>
    <t>　　　宜蘭醫院新大樓相關設備</t>
  </si>
  <si>
    <t>　　　臺東醫院特別醫療大樓設備</t>
  </si>
  <si>
    <t>　　　八里療養院醫療大樓增（整）建工程</t>
  </si>
  <si>
    <t>　　　草屯療養院醫療大樓增（整）建工程</t>
  </si>
  <si>
    <t>　　　樂生療養院整建計畫工程</t>
  </si>
  <si>
    <t>　　　桃園醫院新屋分院新建工程</t>
  </si>
  <si>
    <t>　　　桃園療養院新建精神醫療大樓工程</t>
  </si>
  <si>
    <t>　管制藥品管理局製藥工廠作業基金</t>
  </si>
  <si>
    <t>環境保護署主管</t>
  </si>
  <si>
    <t>　空氣污染防制基金</t>
  </si>
  <si>
    <t>　資源回收管理基金</t>
  </si>
  <si>
    <t>大陸委員會主管</t>
  </si>
  <si>
    <t>　中華發展基金</t>
  </si>
  <si>
    <t>　　新興計畫</t>
  </si>
  <si>
    <t>　　繼續計畫</t>
  </si>
  <si>
    <t>　　繼續計畫</t>
  </si>
  <si>
    <t>　　新興計畫</t>
  </si>
  <si>
    <t>　　非計畫型</t>
  </si>
  <si>
    <t>　　非計畫型</t>
  </si>
  <si>
    <t>　　　中正機場第二期計畫後續工程</t>
  </si>
  <si>
    <t>　故宮文物藝術發展基金</t>
  </si>
  <si>
    <t>　　繼續計畫</t>
  </si>
  <si>
    <t>　　新興計畫</t>
  </si>
  <si>
    <t>　　非計畫型</t>
  </si>
  <si>
    <t>　　繼續計畫</t>
  </si>
  <si>
    <t>　　　科學園區中長程建設計畫</t>
  </si>
  <si>
    <t>　　　臺北市南港線捷運系統聯合開發計畫</t>
  </si>
  <si>
    <t>　　　第二高速公路後續建設計畫</t>
  </si>
  <si>
    <t>　　　國道北宜高速公路建設計畫</t>
  </si>
  <si>
    <t>　　　彰化醫院遷建工程</t>
  </si>
  <si>
    <t>　　　臺東醫院成功分院工程</t>
  </si>
  <si>
    <t>　　　　畫</t>
  </si>
  <si>
    <t>　　　　隆交流道改善工程</t>
  </si>
  <si>
    <t>　　　中山高大業隧道基隆端北上出口及基
　　　　</t>
  </si>
  <si>
    <t>　　　　程</t>
  </si>
  <si>
    <t>　　　臺北榮民總醫院醫學科技大樓興建工
　　　　</t>
  </si>
  <si>
    <t>　　　臺中榮民總醫院第二醫療大樓興建工
　　　　</t>
  </si>
  <si>
    <t>　　　高雄榮民總醫院第二醫療大樓興建工
　　　　</t>
  </si>
  <si>
    <r>
      <t>　　　東北角國家風景區</t>
    </r>
    <r>
      <rPr>
        <sz val="11"/>
        <rFont val="Times New Roman"/>
        <family val="1"/>
      </rPr>
      <t>90</t>
    </r>
    <r>
      <rPr>
        <sz val="11"/>
        <rFont val="新細明體"/>
        <family val="1"/>
      </rPr>
      <t>至</t>
    </r>
    <r>
      <rPr>
        <sz val="11"/>
        <rFont val="Times New Roman"/>
        <family val="1"/>
      </rPr>
      <t>93</t>
    </r>
    <r>
      <rPr>
        <sz val="11"/>
        <rFont val="新細明體"/>
        <family val="1"/>
      </rPr>
      <t>年度建設計
　　　　</t>
    </r>
  </si>
  <si>
    <r>
      <t>　　　大鵬灣國家風景區</t>
    </r>
    <r>
      <rPr>
        <sz val="11"/>
        <rFont val="Times New Roman"/>
        <family val="1"/>
      </rPr>
      <t>90</t>
    </r>
    <r>
      <rPr>
        <sz val="11"/>
        <rFont val="新細明體"/>
        <family val="1"/>
      </rPr>
      <t>至</t>
    </r>
    <r>
      <rPr>
        <sz val="11"/>
        <rFont val="Times New Roman"/>
        <family val="1"/>
      </rPr>
      <t>93</t>
    </r>
    <r>
      <rPr>
        <sz val="11"/>
        <rFont val="新細明體"/>
        <family val="1"/>
      </rPr>
      <t>年度建設計
　　　　</t>
    </r>
  </si>
  <si>
    <t>　　　新竹系統交流道至員林交流道拓寬計
　　　　</t>
  </si>
  <si>
    <t>　　　新建實驗室計畫</t>
  </si>
  <si>
    <t>雜項設備</t>
  </si>
  <si>
    <t>註：本年度預算投資總額83,889,547千元，包括動用現金部分79,025,383千元，及未動用現金部分4,864,164千元，其</t>
  </si>
  <si>
    <t>　　非計畫型</t>
  </si>
  <si>
    <t>中未動用現金部分，係不涉及現金流量之長期債務支應數。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</si>
</sst>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-#,##0_);_(* &quot;-&quot;_);_(@_)"/>
    <numFmt numFmtId="181" formatCode="_-&quot;NT$&quot;* #,##0_-;&quot;\&quot;&quot;\&quot;\-&quot;NT$&quot;* #,##0_-;_-&quot;NT$&quot;* &quot;-&quot;_-;_-@_-"/>
    <numFmt numFmtId="182" formatCode="_-&quot;NT$&quot;* #,##0.00_-;&quot;\&quot;&quot;\&quot;\-&quot;NT$&quot;* #,##0.00_-;_-&quot;NT$&quot;* &quot;-&quot;??_-;_-@_-"/>
    <numFmt numFmtId="183" formatCode="_-* #,##0.00_-;&quot;\&quot;&quot;\&quot;\-* #,##0.00_-;_-* &quot;-&quot;??_-;_-@_-"/>
    <numFmt numFmtId="184" formatCode="_ &quot;\&quot;* #,##0_ ;_ &quot;\&quot;* &quot;\&quot;&quot;\&quot;&quot;\&quot;\-#,##0_ ;_ &quot;\&quot;* &quot;-&quot;_ ;_ @_ "/>
    <numFmt numFmtId="185" formatCode="_ * #,##0_ ;_ * &quot;\&quot;&quot;\&quot;&quot;\&quot;\-#,##0_ ;_ * &quot;-&quot;_ ;_ @_ "/>
    <numFmt numFmtId="186" formatCode="_ &quot;\&quot;* #,##0.00_ ;_ &quot;\&quot;* &quot;\&quot;&quot;\&quot;&quot;\&quot;\-#,##0.00_ ;_ &quot;\&quot;* &quot;-&quot;??_ ;_ @_ "/>
    <numFmt numFmtId="187" formatCode="_ * #,##0.00_ ;_ * &quot;\&quot;&quot;\&quot;&quot;\&quot;\-#,##0.00_ ;_ * &quot;-&quot;??_ ;_ @_ "/>
  </numFmts>
  <fonts count="35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Courier"/>
      <family val="3"/>
    </font>
    <font>
      <sz val="10"/>
      <name val="Times New Roman"/>
      <family val="1"/>
    </font>
    <font>
      <b/>
      <sz val="10"/>
      <name val="Arial Rounded MT Bold"/>
      <family val="2"/>
    </font>
    <font>
      <b/>
      <sz val="10"/>
      <name val="Times New Roman"/>
      <family val="1"/>
    </font>
    <font>
      <sz val="10"/>
      <name val="Courier"/>
      <family val="3"/>
    </font>
    <font>
      <b/>
      <sz val="11"/>
      <name val="華康中黑體"/>
      <family val="3"/>
    </font>
    <font>
      <b/>
      <sz val="11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b/>
      <sz val="11"/>
      <name val="Times New Roman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0"/>
      <name val="華康中黑體"/>
      <family val="3"/>
    </font>
    <font>
      <sz val="11"/>
      <name val="新細明體"/>
      <family val="1"/>
    </font>
    <font>
      <sz val="11"/>
      <name val="華康粗明體"/>
      <family val="3"/>
    </font>
    <font>
      <sz val="12"/>
      <name val="華康中黑體"/>
      <family val="3"/>
    </font>
    <font>
      <sz val="10"/>
      <name val="Arial"/>
      <family val="2"/>
    </font>
    <font>
      <sz val="12"/>
      <name val="夥鰻羹"/>
      <family val="1"/>
    </font>
    <font>
      <sz val="12"/>
      <name val="掉葡羹"/>
      <family val="1"/>
    </font>
    <font>
      <b/>
      <sz val="12"/>
      <name val="華康中黑體"/>
      <family val="3"/>
    </font>
    <font>
      <sz val="9"/>
      <name val="細明體"/>
      <family val="3"/>
    </font>
    <font>
      <sz val="10"/>
      <name val="新細明體"/>
      <family val="1"/>
    </font>
    <font>
      <sz val="14"/>
      <name val="華康中黑體"/>
      <family val="3"/>
    </font>
    <font>
      <sz val="14"/>
      <name val="細明體"/>
      <family val="3"/>
    </font>
    <font>
      <sz val="24"/>
      <name val="華康隸書體"/>
      <family val="3"/>
    </font>
    <font>
      <sz val="11"/>
      <name val="華康中明體"/>
      <family val="3"/>
    </font>
    <font>
      <sz val="10"/>
      <name val="Arial Rounded MT Bold"/>
      <family val="2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 vertical="center"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5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4" fillId="0" borderId="0">
      <alignment/>
      <protection/>
    </xf>
  </cellStyleXfs>
  <cellXfs count="99">
    <xf numFmtId="37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37" fontId="5" fillId="0" borderId="0" xfId="0" applyFont="1" applyAlignment="1">
      <alignment/>
    </xf>
    <xf numFmtId="37" fontId="9" fillId="0" borderId="0" xfId="0" applyFont="1" applyAlignment="1">
      <alignment/>
    </xf>
    <xf numFmtId="177" fontId="7" fillId="0" borderId="1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 applyProtection="1">
      <alignment horizontal="left" vertical="center"/>
      <protection/>
    </xf>
    <xf numFmtId="0" fontId="13" fillId="0" borderId="3" xfId="0" applyNumberFormat="1" applyFont="1" applyBorder="1" applyAlignment="1">
      <alignment horizontal="distributed" vertical="top" wrapText="1"/>
    </xf>
    <xf numFmtId="0" fontId="13" fillId="0" borderId="3" xfId="0" applyNumberFormat="1" applyFont="1" applyBorder="1" applyAlignment="1">
      <alignment horizontal="distributed" vertical="center" wrapText="1"/>
    </xf>
    <xf numFmtId="0" fontId="13" fillId="0" borderId="3" xfId="0" applyNumberFormat="1" applyFont="1" applyBorder="1" applyAlignment="1" quotePrefix="1">
      <alignment horizontal="distributed" vertical="center" wrapText="1"/>
    </xf>
    <xf numFmtId="0" fontId="13" fillId="0" borderId="4" xfId="0" applyNumberFormat="1" applyFont="1" applyBorder="1" applyAlignment="1">
      <alignment horizontal="distributed" vertical="center" wrapText="1"/>
    </xf>
    <xf numFmtId="0" fontId="13" fillId="0" borderId="5" xfId="0" applyNumberFormat="1" applyFont="1" applyBorder="1" applyAlignment="1">
      <alignment horizontal="distributed" vertical="center" wrapText="1"/>
    </xf>
    <xf numFmtId="0" fontId="15" fillId="0" borderId="0" xfId="0" applyNumberFormat="1" applyFont="1" applyAlignment="1" quotePrefix="1">
      <alignment horizontal="right" vertical="center"/>
    </xf>
    <xf numFmtId="0" fontId="15" fillId="0" borderId="0" xfId="0" applyNumberFormat="1" applyFont="1" applyAlignment="1" quotePrefix="1">
      <alignment horizontal="left" vertical="center"/>
    </xf>
    <xf numFmtId="0" fontId="16" fillId="0" borderId="0" xfId="0" applyNumberFormat="1" applyFont="1" applyAlignment="1" quotePrefix="1">
      <alignment horizontal="right" vertical="center"/>
    </xf>
    <xf numFmtId="0" fontId="16" fillId="0" borderId="0" xfId="0" applyNumberFormat="1" applyFont="1" applyAlignment="1" quotePrefix="1">
      <alignment horizontal="left" vertical="center"/>
    </xf>
    <xf numFmtId="0" fontId="13" fillId="0" borderId="0" xfId="0" applyNumberFormat="1" applyFont="1" applyAlignment="1" quotePrefix="1">
      <alignment horizontal="right"/>
    </xf>
    <xf numFmtId="0" fontId="19" fillId="0" borderId="1" xfId="0" applyNumberFormat="1" applyFont="1" applyBorder="1" applyAlignment="1" applyProtection="1">
      <alignment horizontal="left" vertical="center"/>
      <protection/>
    </xf>
    <xf numFmtId="177" fontId="7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/>
    </xf>
    <xf numFmtId="177" fontId="7" fillId="0" borderId="11" xfId="0" applyNumberFormat="1" applyFont="1" applyBorder="1" applyAlignment="1">
      <alignment horizontal="right" vertical="center"/>
    </xf>
    <xf numFmtId="0" fontId="20" fillId="0" borderId="1" xfId="0" applyNumberFormat="1" applyFont="1" applyBorder="1" applyAlignment="1" applyProtection="1">
      <alignment horizontal="left" vertical="center"/>
      <protection/>
    </xf>
    <xf numFmtId="0" fontId="25" fillId="0" borderId="1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distributed" vertical="top" wrapText="1"/>
    </xf>
    <xf numFmtId="0" fontId="16" fillId="0" borderId="0" xfId="0" applyNumberFormat="1" applyFont="1" applyAlignment="1">
      <alignment horizontal="left" vertical="center"/>
    </xf>
    <xf numFmtId="177" fontId="27" fillId="0" borderId="1" xfId="0" applyNumberFormat="1" applyFont="1" applyBorder="1" applyAlignment="1">
      <alignment horizontal="right" vertical="center"/>
    </xf>
    <xf numFmtId="177" fontId="27" fillId="0" borderId="0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distributed" vertical="center" wrapText="1"/>
    </xf>
    <xf numFmtId="0" fontId="13" fillId="0" borderId="1" xfId="0" applyNumberFormat="1" applyFont="1" applyBorder="1" applyAlignment="1" quotePrefix="1">
      <alignment horizontal="distributed" vertical="center" wrapText="1"/>
    </xf>
    <xf numFmtId="0" fontId="13" fillId="0" borderId="2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/>
    </xf>
    <xf numFmtId="37" fontId="29" fillId="0" borderId="12" xfId="0" applyFont="1" applyBorder="1" applyAlignment="1" applyProtection="1">
      <alignment horizontal="left" vertical="center" wrapText="1" shrinkToFit="1"/>
      <protection/>
    </xf>
    <xf numFmtId="37" fontId="28" fillId="0" borderId="12" xfId="0" applyFont="1" applyBorder="1" applyAlignment="1" applyProtection="1">
      <alignment horizontal="left" vertical="center" wrapText="1" shrinkToFit="1"/>
      <protection/>
    </xf>
    <xf numFmtId="37" fontId="29" fillId="0" borderId="12" xfId="0" applyFont="1" applyBorder="1" applyAlignment="1">
      <alignment vertical="center" wrapText="1" shrinkToFit="1"/>
    </xf>
    <xf numFmtId="37" fontId="28" fillId="0" borderId="12" xfId="0" applyFont="1" applyBorder="1" applyAlignment="1">
      <alignment horizontal="distributed" vertical="center"/>
    </xf>
    <xf numFmtId="0" fontId="18" fillId="0" borderId="1" xfId="0" applyNumberFormat="1" applyFont="1" applyBorder="1" applyAlignment="1" applyProtection="1" quotePrefix="1">
      <alignment horizontal="distributed" vertical="center"/>
      <protection/>
    </xf>
    <xf numFmtId="37" fontId="28" fillId="0" borderId="13" xfId="0" applyFont="1" applyBorder="1" applyAlignment="1">
      <alignment horizontal="left" vertical="center" wrapText="1" shrinkToFit="1"/>
    </xf>
    <xf numFmtId="37" fontId="0" fillId="0" borderId="0" xfId="0" applyFont="1" applyAlignment="1">
      <alignment/>
    </xf>
    <xf numFmtId="0" fontId="19" fillId="0" borderId="1" xfId="0" applyNumberFormat="1" applyFont="1" applyBorder="1" applyAlignment="1" applyProtection="1">
      <alignment horizontal="left" vertical="top" wrapText="1"/>
      <protection/>
    </xf>
    <xf numFmtId="177" fontId="6" fillId="0" borderId="1" xfId="0" applyNumberFormat="1" applyFont="1" applyBorder="1" applyAlignment="1">
      <alignment horizontal="right" vertical="top"/>
    </xf>
    <xf numFmtId="177" fontId="32" fillId="0" borderId="1" xfId="0" applyNumberFormat="1" applyFont="1" applyBorder="1" applyAlignment="1">
      <alignment horizontal="right" vertical="top"/>
    </xf>
    <xf numFmtId="177" fontId="6" fillId="0" borderId="2" xfId="0" applyNumberFormat="1" applyFont="1" applyBorder="1" applyAlignment="1">
      <alignment horizontal="right" vertical="top"/>
    </xf>
    <xf numFmtId="177" fontId="6" fillId="0" borderId="14" xfId="0" applyNumberFormat="1" applyFont="1" applyBorder="1" applyAlignment="1">
      <alignment horizontal="right" vertical="top"/>
    </xf>
    <xf numFmtId="37" fontId="5" fillId="0" borderId="0" xfId="0" applyFont="1" applyAlignment="1">
      <alignment vertical="top"/>
    </xf>
    <xf numFmtId="177" fontId="6" fillId="0" borderId="0" xfId="0" applyNumberFormat="1" applyFont="1" applyBorder="1" applyAlignment="1">
      <alignment horizontal="right" vertical="top"/>
    </xf>
    <xf numFmtId="177" fontId="6" fillId="0" borderId="1" xfId="0" applyNumberFormat="1" applyFont="1" applyBorder="1" applyAlignment="1">
      <alignment horizontal="right" vertical="top" wrapText="1"/>
    </xf>
    <xf numFmtId="177" fontId="6" fillId="0" borderId="2" xfId="0" applyNumberFormat="1" applyFont="1" applyBorder="1" applyAlignment="1">
      <alignment horizontal="right" vertical="top" wrapText="1"/>
    </xf>
    <xf numFmtId="177" fontId="6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37" fontId="0" fillId="0" borderId="0" xfId="0" applyFont="1" applyAlignment="1">
      <alignment vertical="center"/>
    </xf>
    <xf numFmtId="177" fontId="6" fillId="0" borderId="10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top"/>
    </xf>
    <xf numFmtId="37" fontId="5" fillId="0" borderId="0" xfId="0" applyFont="1" applyAlignment="1">
      <alignment wrapText="1"/>
    </xf>
    <xf numFmtId="0" fontId="25" fillId="0" borderId="1" xfId="0" applyNumberFormat="1" applyFont="1" applyBorder="1" applyAlignment="1">
      <alignment horizontal="left" vertical="top" wrapText="1"/>
    </xf>
    <xf numFmtId="177" fontId="34" fillId="0" borderId="1" xfId="0" applyNumberFormat="1" applyFont="1" applyBorder="1" applyAlignment="1">
      <alignment horizontal="right" vertical="top"/>
    </xf>
    <xf numFmtId="177" fontId="34" fillId="0" borderId="0" xfId="0" applyNumberFormat="1" applyFont="1" applyBorder="1" applyAlignment="1">
      <alignment horizontal="right" vertical="top"/>
    </xf>
    <xf numFmtId="0" fontId="20" fillId="0" borderId="1" xfId="0" applyNumberFormat="1" applyFont="1" applyBorder="1" applyAlignment="1" applyProtection="1">
      <alignment horizontal="left" vertical="top"/>
      <protection/>
    </xf>
    <xf numFmtId="177" fontId="8" fillId="0" borderId="1" xfId="0" applyNumberFormat="1" applyFont="1" applyBorder="1" applyAlignment="1">
      <alignment horizontal="right" vertical="top"/>
    </xf>
    <xf numFmtId="177" fontId="8" fillId="0" borderId="2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horizontal="right" vertical="top"/>
    </xf>
    <xf numFmtId="0" fontId="19" fillId="0" borderId="1" xfId="0" applyNumberFormat="1" applyFont="1" applyBorder="1" applyAlignment="1" applyProtection="1">
      <alignment horizontal="left" vertical="top"/>
      <protection/>
    </xf>
    <xf numFmtId="177" fontId="6" fillId="0" borderId="11" xfId="0" applyNumberFormat="1" applyFont="1" applyBorder="1" applyAlignment="1">
      <alignment horizontal="right" vertical="top"/>
    </xf>
    <xf numFmtId="177" fontId="8" fillId="0" borderId="2" xfId="0" applyNumberFormat="1" applyFont="1" applyBorder="1" applyAlignment="1">
      <alignment horizontal="right" vertical="top" wrapText="1"/>
    </xf>
    <xf numFmtId="0" fontId="18" fillId="0" borderId="10" xfId="0" applyNumberFormat="1" applyFont="1" applyBorder="1" applyAlignment="1" applyProtection="1" quotePrefix="1">
      <alignment horizontal="distributed" vertical="top"/>
      <protection/>
    </xf>
    <xf numFmtId="177" fontId="34" fillId="0" borderId="10" xfId="0" applyNumberFormat="1" applyFont="1" applyBorder="1" applyAlignment="1">
      <alignment horizontal="right" vertical="top"/>
    </xf>
    <xf numFmtId="177" fontId="34" fillId="0" borderId="15" xfId="0" applyNumberFormat="1" applyFont="1" applyBorder="1" applyAlignment="1">
      <alignment horizontal="right" vertical="top"/>
    </xf>
    <xf numFmtId="177" fontId="8" fillId="0" borderId="1" xfId="0" applyNumberFormat="1" applyFont="1" applyBorder="1" applyAlignment="1">
      <alignment horizontal="right" vertical="top" wrapText="1"/>
    </xf>
    <xf numFmtId="0" fontId="19" fillId="0" borderId="10" xfId="0" applyNumberFormat="1" applyFont="1" applyBorder="1" applyAlignment="1" applyProtection="1">
      <alignment horizontal="left" vertical="top"/>
      <protection/>
    </xf>
    <xf numFmtId="0" fontId="31" fillId="0" borderId="1" xfId="0" applyNumberFormat="1" applyFont="1" applyBorder="1" applyAlignment="1" applyProtection="1">
      <alignment horizontal="left" vertical="top"/>
      <protection/>
    </xf>
    <xf numFmtId="0" fontId="31" fillId="0" borderId="10" xfId="0" applyNumberFormat="1" applyFont="1" applyBorder="1" applyAlignment="1" applyProtection="1">
      <alignment horizontal="left" vertical="top"/>
      <protection/>
    </xf>
    <xf numFmtId="0" fontId="13" fillId="0" borderId="16" xfId="0" applyNumberFormat="1" applyFont="1" applyBorder="1" applyAlignment="1">
      <alignment horizontal="distributed" vertical="center"/>
    </xf>
    <xf numFmtId="0" fontId="13" fillId="0" borderId="8" xfId="0" applyNumberFormat="1" applyFont="1" applyBorder="1" applyAlignment="1">
      <alignment horizontal="distributed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37" fontId="0" fillId="0" borderId="8" xfId="0" applyFont="1" applyBorder="1" applyAlignment="1">
      <alignment horizontal="distributed" vertical="center"/>
    </xf>
    <xf numFmtId="37" fontId="0" fillId="0" borderId="9" xfId="0" applyFont="1" applyBorder="1" applyAlignment="1">
      <alignment horizontal="distributed" vertical="center"/>
    </xf>
    <xf numFmtId="0" fontId="19" fillId="0" borderId="17" xfId="0" applyNumberFormat="1" applyFont="1" applyBorder="1" applyAlignment="1">
      <alignment horizontal="distributed" vertical="center"/>
    </xf>
    <xf numFmtId="37" fontId="0" fillId="0" borderId="17" xfId="0" applyBorder="1" applyAlignment="1">
      <alignment horizontal="distributed" vertical="center"/>
    </xf>
    <xf numFmtId="37" fontId="19" fillId="0" borderId="17" xfId="0" applyFont="1" applyBorder="1" applyAlignment="1">
      <alignment vertical="center"/>
    </xf>
    <xf numFmtId="37" fontId="0" fillId="0" borderId="17" xfId="0" applyBorder="1" applyAlignment="1">
      <alignment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59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showGridLines="0" showZeros="0" tabSelected="1" zoomScaleSheetLayoutView="100" workbookViewId="0" topLeftCell="E140">
      <selection activeCell="G149" sqref="G149:N149"/>
    </sheetView>
  </sheetViews>
  <sheetFormatPr defaultColWidth="8.796875" defaultRowHeight="15"/>
  <cols>
    <col min="1" max="1" width="32.19921875" style="2" customWidth="1"/>
    <col min="2" max="2" width="9" style="52" customWidth="1"/>
    <col min="3" max="3" width="9.69921875" style="52" customWidth="1"/>
    <col min="4" max="5" width="9.09765625" style="52" customWidth="1"/>
    <col min="6" max="6" width="7.796875" style="52" customWidth="1"/>
    <col min="7" max="7" width="8.59765625" style="52" customWidth="1"/>
    <col min="8" max="8" width="8.69921875" style="52" customWidth="1"/>
    <col min="9" max="9" width="10.59765625" style="52" customWidth="1"/>
    <col min="10" max="10" width="9.69921875" style="52" customWidth="1"/>
    <col min="11" max="11" width="9" style="52" customWidth="1"/>
    <col min="12" max="12" width="9.69921875" style="52" customWidth="1"/>
    <col min="13" max="13" width="9.59765625" style="52" customWidth="1"/>
    <col min="14" max="14" width="10.59765625" style="52" customWidth="1"/>
    <col min="15" max="16384" width="8.8984375" style="52" customWidth="1"/>
  </cols>
  <sheetData>
    <row r="1" spans="1:7" s="63" customFormat="1" ht="34.5" customHeight="1">
      <c r="A1" s="1"/>
      <c r="F1" s="22" t="s">
        <v>0</v>
      </c>
      <c r="G1" s="23" t="s">
        <v>23</v>
      </c>
    </row>
    <row r="2" spans="1:14" s="64" customFormat="1" ht="24.75" customHeight="1" thickBot="1">
      <c r="A2" s="2"/>
      <c r="F2" s="24" t="s">
        <v>91</v>
      </c>
      <c r="G2" s="25" t="s">
        <v>92</v>
      </c>
      <c r="N2" s="26" t="s">
        <v>2</v>
      </c>
    </row>
    <row r="3" spans="1:14" s="63" customFormat="1" ht="19.5" customHeight="1">
      <c r="A3" s="29"/>
      <c r="B3" s="87" t="s">
        <v>93</v>
      </c>
      <c r="C3" s="88"/>
      <c r="D3" s="88"/>
      <c r="E3" s="88"/>
      <c r="F3" s="30"/>
      <c r="G3" s="88" t="s">
        <v>94</v>
      </c>
      <c r="H3" s="91"/>
      <c r="I3" s="92"/>
      <c r="J3" s="89" t="s">
        <v>3</v>
      </c>
      <c r="K3" s="90"/>
      <c r="L3" s="90"/>
      <c r="M3" s="90"/>
      <c r="N3" s="90"/>
    </row>
    <row r="4" spans="1:14" s="64" customFormat="1" ht="35.25" customHeight="1">
      <c r="A4" s="38" t="s">
        <v>95</v>
      </c>
      <c r="B4" s="18" t="s">
        <v>4</v>
      </c>
      <c r="C4" s="19" t="s">
        <v>5</v>
      </c>
      <c r="D4" s="18" t="s">
        <v>96</v>
      </c>
      <c r="E4" s="21" t="s">
        <v>6</v>
      </c>
      <c r="F4" s="19" t="s">
        <v>7</v>
      </c>
      <c r="G4" s="18" t="s">
        <v>200</v>
      </c>
      <c r="H4" s="18" t="s">
        <v>97</v>
      </c>
      <c r="I4" s="18" t="s">
        <v>9</v>
      </c>
      <c r="J4" s="18" t="s">
        <v>10</v>
      </c>
      <c r="K4" s="21" t="s">
        <v>98</v>
      </c>
      <c r="L4" s="18" t="s">
        <v>11</v>
      </c>
      <c r="M4" s="18" t="s">
        <v>12</v>
      </c>
      <c r="N4" s="20" t="s">
        <v>9</v>
      </c>
    </row>
    <row r="5" spans="1:14" s="65" customFormat="1" ht="19.5" customHeight="1">
      <c r="A5" s="70" t="s">
        <v>99</v>
      </c>
      <c r="B5" s="71">
        <f>+B6+B8+B12</f>
        <v>0</v>
      </c>
      <c r="C5" s="71">
        <f aca="true" t="shared" si="0" ref="C5:H5">+C6+C8+C12</f>
        <v>0</v>
      </c>
      <c r="D5" s="71">
        <f t="shared" si="0"/>
        <v>80000</v>
      </c>
      <c r="E5" s="71">
        <f t="shared" si="0"/>
        <v>133455</v>
      </c>
      <c r="F5" s="71">
        <f t="shared" si="0"/>
        <v>737</v>
      </c>
      <c r="G5" s="71">
        <f t="shared" si="0"/>
        <v>103505</v>
      </c>
      <c r="H5" s="71">
        <f t="shared" si="0"/>
        <v>0</v>
      </c>
      <c r="I5" s="71">
        <f>SUM(B5:G5)</f>
        <v>317697</v>
      </c>
      <c r="J5" s="71">
        <f>+J6+J8+J12</f>
        <v>54650</v>
      </c>
      <c r="K5" s="71">
        <f>+K6+K8+K12</f>
        <v>0</v>
      </c>
      <c r="L5" s="71">
        <f>+L6+L8+L12</f>
        <v>263047</v>
      </c>
      <c r="M5" s="71">
        <f>+M6+M8+M12</f>
        <v>0</v>
      </c>
      <c r="N5" s="72">
        <f aca="true" t="shared" si="1" ref="N5:N44">SUM(J5:M5)</f>
        <v>317697</v>
      </c>
    </row>
    <row r="6" spans="1:14" s="5" customFormat="1" ht="19.5" customHeight="1">
      <c r="A6" s="73" t="s">
        <v>178</v>
      </c>
      <c r="B6" s="74">
        <f aca="true" t="shared" si="2" ref="B6:H6">B7</f>
        <v>0</v>
      </c>
      <c r="C6" s="74">
        <f t="shared" si="2"/>
        <v>0</v>
      </c>
      <c r="D6" s="74">
        <f t="shared" si="2"/>
        <v>0</v>
      </c>
      <c r="E6" s="75">
        <f t="shared" si="2"/>
        <v>320</v>
      </c>
      <c r="F6" s="74">
        <f t="shared" si="2"/>
        <v>0</v>
      </c>
      <c r="G6" s="74">
        <f t="shared" si="2"/>
        <v>95000</v>
      </c>
      <c r="H6" s="74">
        <f t="shared" si="2"/>
        <v>0</v>
      </c>
      <c r="I6" s="74">
        <f>SUM(B6:G6)</f>
        <v>95320</v>
      </c>
      <c r="J6" s="74">
        <f>J7</f>
        <v>50320</v>
      </c>
      <c r="K6" s="74">
        <f>K7</f>
        <v>0</v>
      </c>
      <c r="L6" s="74">
        <f>L7</f>
        <v>45000</v>
      </c>
      <c r="M6" s="74">
        <f>M7</f>
        <v>0</v>
      </c>
      <c r="N6" s="76">
        <f t="shared" si="1"/>
        <v>95320</v>
      </c>
    </row>
    <row r="7" spans="1:14" s="5" customFormat="1" ht="19.5" customHeight="1">
      <c r="A7" s="85" t="s">
        <v>202</v>
      </c>
      <c r="B7" s="54">
        <v>0</v>
      </c>
      <c r="C7" s="54">
        <v>0</v>
      </c>
      <c r="D7" s="54">
        <v>0</v>
      </c>
      <c r="E7" s="56">
        <v>320</v>
      </c>
      <c r="F7" s="54">
        <v>0</v>
      </c>
      <c r="G7" s="54">
        <v>95000</v>
      </c>
      <c r="H7" s="54">
        <v>0</v>
      </c>
      <c r="I7" s="54">
        <f>SUM(B7:G7)</f>
        <v>95320</v>
      </c>
      <c r="J7" s="54">
        <v>50320</v>
      </c>
      <c r="K7" s="54">
        <v>0</v>
      </c>
      <c r="L7" s="54">
        <v>45000</v>
      </c>
      <c r="M7" s="54">
        <v>0</v>
      </c>
      <c r="N7" s="59">
        <f t="shared" si="1"/>
        <v>95320</v>
      </c>
    </row>
    <row r="8" spans="1:14" s="5" customFormat="1" ht="19.5" customHeight="1">
      <c r="A8" s="73" t="s">
        <v>101</v>
      </c>
      <c r="B8" s="74">
        <f>B9+B11</f>
        <v>0</v>
      </c>
      <c r="C8" s="74">
        <f aca="true" t="shared" si="3" ref="C8:H8">C9+C11</f>
        <v>0</v>
      </c>
      <c r="D8" s="74">
        <f t="shared" si="3"/>
        <v>80000</v>
      </c>
      <c r="E8" s="74">
        <f t="shared" si="3"/>
        <v>131670</v>
      </c>
      <c r="F8" s="74">
        <f t="shared" si="3"/>
        <v>577</v>
      </c>
      <c r="G8" s="74">
        <f t="shared" si="3"/>
        <v>5800</v>
      </c>
      <c r="H8" s="74">
        <f t="shared" si="3"/>
        <v>0</v>
      </c>
      <c r="I8" s="74">
        <f aca="true" t="shared" si="4" ref="I8:I17">SUM(B8:G8)</f>
        <v>218047</v>
      </c>
      <c r="J8" s="74">
        <f>J9+J11</f>
        <v>0</v>
      </c>
      <c r="K8" s="74">
        <f>K9+K11</f>
        <v>0</v>
      </c>
      <c r="L8" s="74">
        <f>L9+L11</f>
        <v>218047</v>
      </c>
      <c r="M8" s="74">
        <f>M9+M11</f>
        <v>0</v>
      </c>
      <c r="N8" s="76">
        <f aca="true" t="shared" si="5" ref="N8:N17">SUM(J8:M8)</f>
        <v>218047</v>
      </c>
    </row>
    <row r="9" spans="1:14" s="5" customFormat="1" ht="19.5" customHeight="1">
      <c r="A9" s="85" t="s">
        <v>180</v>
      </c>
      <c r="B9" s="54">
        <f>+B10</f>
        <v>0</v>
      </c>
      <c r="C9" s="54">
        <f aca="true" t="shared" si="6" ref="C9:H9">+C10</f>
        <v>0</v>
      </c>
      <c r="D9" s="54">
        <f t="shared" si="6"/>
        <v>80000</v>
      </c>
      <c r="E9" s="54">
        <f t="shared" si="6"/>
        <v>0</v>
      </c>
      <c r="F9" s="54">
        <f t="shared" si="6"/>
        <v>0</v>
      </c>
      <c r="G9" s="54">
        <f t="shared" si="6"/>
        <v>0</v>
      </c>
      <c r="H9" s="54">
        <f t="shared" si="6"/>
        <v>0</v>
      </c>
      <c r="I9" s="54">
        <f t="shared" si="4"/>
        <v>80000</v>
      </c>
      <c r="J9" s="54">
        <f>+J10</f>
        <v>0</v>
      </c>
      <c r="K9" s="54">
        <f>+K10</f>
        <v>0</v>
      </c>
      <c r="L9" s="54">
        <f>+L10</f>
        <v>80000</v>
      </c>
      <c r="M9" s="54">
        <f>+M10</f>
        <v>0</v>
      </c>
      <c r="N9" s="59">
        <f>SUM(J9:M9)</f>
        <v>80000</v>
      </c>
    </row>
    <row r="10" spans="1:14" s="5" customFormat="1" ht="19.5" customHeight="1">
      <c r="A10" s="77" t="s">
        <v>199</v>
      </c>
      <c r="B10" s="54">
        <v>0</v>
      </c>
      <c r="C10" s="54">
        <v>0</v>
      </c>
      <c r="D10" s="54">
        <v>80000</v>
      </c>
      <c r="E10" s="56">
        <v>0</v>
      </c>
      <c r="F10" s="54">
        <v>0</v>
      </c>
      <c r="G10" s="54">
        <v>0</v>
      </c>
      <c r="H10" s="54">
        <v>0</v>
      </c>
      <c r="I10" s="54">
        <f t="shared" si="4"/>
        <v>80000</v>
      </c>
      <c r="J10" s="54">
        <v>0</v>
      </c>
      <c r="K10" s="54">
        <v>0</v>
      </c>
      <c r="L10" s="54">
        <v>80000</v>
      </c>
      <c r="M10" s="54">
        <v>0</v>
      </c>
      <c r="N10" s="59">
        <f>SUM(J10:M10)</f>
        <v>80000</v>
      </c>
    </row>
    <row r="11" spans="1:14" s="5" customFormat="1" ht="19.5" customHeight="1">
      <c r="A11" s="85" t="s">
        <v>181</v>
      </c>
      <c r="B11" s="54">
        <v>0</v>
      </c>
      <c r="C11" s="54">
        <v>0</v>
      </c>
      <c r="D11" s="54">
        <v>0</v>
      </c>
      <c r="E11" s="56">
        <v>131670</v>
      </c>
      <c r="F11" s="54">
        <v>577</v>
      </c>
      <c r="G11" s="54">
        <v>5800</v>
      </c>
      <c r="H11" s="54">
        <v>0</v>
      </c>
      <c r="I11" s="54">
        <f t="shared" si="4"/>
        <v>138047</v>
      </c>
      <c r="J11" s="54">
        <v>0</v>
      </c>
      <c r="K11" s="54">
        <v>0</v>
      </c>
      <c r="L11" s="54">
        <v>138047</v>
      </c>
      <c r="M11" s="54">
        <v>0</v>
      </c>
      <c r="N11" s="59">
        <f t="shared" si="5"/>
        <v>138047</v>
      </c>
    </row>
    <row r="12" spans="1:14" s="5" customFormat="1" ht="19.5" customHeight="1">
      <c r="A12" s="73" t="s">
        <v>102</v>
      </c>
      <c r="B12" s="74">
        <f aca="true" t="shared" si="7" ref="B12:M12">B13</f>
        <v>0</v>
      </c>
      <c r="C12" s="74">
        <f t="shared" si="7"/>
        <v>0</v>
      </c>
      <c r="D12" s="74">
        <f t="shared" si="7"/>
        <v>0</v>
      </c>
      <c r="E12" s="75">
        <f t="shared" si="7"/>
        <v>1465</v>
      </c>
      <c r="F12" s="74">
        <f t="shared" si="7"/>
        <v>160</v>
      </c>
      <c r="G12" s="74">
        <f t="shared" si="7"/>
        <v>2705</v>
      </c>
      <c r="H12" s="74">
        <f t="shared" si="7"/>
        <v>0</v>
      </c>
      <c r="I12" s="74">
        <f t="shared" si="4"/>
        <v>4330</v>
      </c>
      <c r="J12" s="74">
        <f t="shared" si="7"/>
        <v>4330</v>
      </c>
      <c r="K12" s="74">
        <f t="shared" si="7"/>
        <v>0</v>
      </c>
      <c r="L12" s="74">
        <f t="shared" si="7"/>
        <v>0</v>
      </c>
      <c r="M12" s="74">
        <f t="shared" si="7"/>
        <v>0</v>
      </c>
      <c r="N12" s="76">
        <f t="shared" si="5"/>
        <v>4330</v>
      </c>
    </row>
    <row r="13" spans="1:14" s="5" customFormat="1" ht="19.5" customHeight="1">
      <c r="A13" s="85" t="s">
        <v>100</v>
      </c>
      <c r="B13" s="54">
        <v>0</v>
      </c>
      <c r="C13" s="54">
        <v>0</v>
      </c>
      <c r="D13" s="54">
        <v>0</v>
      </c>
      <c r="E13" s="56">
        <v>1465</v>
      </c>
      <c r="F13" s="54">
        <v>160</v>
      </c>
      <c r="G13" s="54">
        <v>2705</v>
      </c>
      <c r="H13" s="54">
        <v>0</v>
      </c>
      <c r="I13" s="54">
        <f t="shared" si="4"/>
        <v>4330</v>
      </c>
      <c r="J13" s="54">
        <v>4330</v>
      </c>
      <c r="K13" s="54">
        <v>0</v>
      </c>
      <c r="L13" s="54">
        <v>0</v>
      </c>
      <c r="M13" s="54">
        <v>0</v>
      </c>
      <c r="N13" s="59">
        <f t="shared" si="5"/>
        <v>4330</v>
      </c>
    </row>
    <row r="14" spans="1:14" s="5" customFormat="1" ht="19.5" customHeight="1">
      <c r="A14" s="70" t="s">
        <v>103</v>
      </c>
      <c r="B14" s="71">
        <f>+B15</f>
        <v>301800</v>
      </c>
      <c r="C14" s="71">
        <f aca="true" t="shared" si="8" ref="C14:H14">+C15</f>
        <v>0</v>
      </c>
      <c r="D14" s="71">
        <f t="shared" si="8"/>
        <v>0</v>
      </c>
      <c r="E14" s="71">
        <f t="shared" si="8"/>
        <v>71881</v>
      </c>
      <c r="F14" s="71">
        <f t="shared" si="8"/>
        <v>52400</v>
      </c>
      <c r="G14" s="71">
        <f t="shared" si="8"/>
        <v>2483</v>
      </c>
      <c r="H14" s="71">
        <f t="shared" si="8"/>
        <v>0</v>
      </c>
      <c r="I14" s="71">
        <f t="shared" si="4"/>
        <v>428564</v>
      </c>
      <c r="J14" s="71">
        <f>+J15</f>
        <v>428564</v>
      </c>
      <c r="K14" s="71">
        <f>+K15</f>
        <v>0</v>
      </c>
      <c r="L14" s="71">
        <f>+L15</f>
        <v>0</v>
      </c>
      <c r="M14" s="71">
        <f>+M15</f>
        <v>0</v>
      </c>
      <c r="N14" s="72">
        <f t="shared" si="5"/>
        <v>428564</v>
      </c>
    </row>
    <row r="15" spans="1:14" s="5" customFormat="1" ht="19.5" customHeight="1">
      <c r="A15" s="73" t="s">
        <v>104</v>
      </c>
      <c r="B15" s="74">
        <f aca="true" t="shared" si="9" ref="B15:H15">B16</f>
        <v>301800</v>
      </c>
      <c r="C15" s="74">
        <f t="shared" si="9"/>
        <v>0</v>
      </c>
      <c r="D15" s="74">
        <f t="shared" si="9"/>
        <v>0</v>
      </c>
      <c r="E15" s="75">
        <f t="shared" si="9"/>
        <v>71881</v>
      </c>
      <c r="F15" s="74">
        <f t="shared" si="9"/>
        <v>52400</v>
      </c>
      <c r="G15" s="74">
        <f t="shared" si="9"/>
        <v>2483</v>
      </c>
      <c r="H15" s="74">
        <f t="shared" si="9"/>
        <v>0</v>
      </c>
      <c r="I15" s="74">
        <f t="shared" si="4"/>
        <v>428564</v>
      </c>
      <c r="J15" s="74">
        <f>J16</f>
        <v>428564</v>
      </c>
      <c r="K15" s="74">
        <f>K16</f>
        <v>0</v>
      </c>
      <c r="L15" s="74">
        <f>L16</f>
        <v>0</v>
      </c>
      <c r="M15" s="74">
        <f>M16</f>
        <v>0</v>
      </c>
      <c r="N15" s="76">
        <f t="shared" si="5"/>
        <v>428564</v>
      </c>
    </row>
    <row r="16" spans="1:14" s="5" customFormat="1" ht="19.5" customHeight="1">
      <c r="A16" s="85" t="s">
        <v>100</v>
      </c>
      <c r="B16" s="54">
        <v>301800</v>
      </c>
      <c r="C16" s="54">
        <v>0</v>
      </c>
      <c r="D16" s="54">
        <v>0</v>
      </c>
      <c r="E16" s="56">
        <v>71881</v>
      </c>
      <c r="F16" s="54">
        <v>52400</v>
      </c>
      <c r="G16" s="54">
        <v>2483</v>
      </c>
      <c r="H16" s="54">
        <v>0</v>
      </c>
      <c r="I16" s="54">
        <f t="shared" si="4"/>
        <v>428564</v>
      </c>
      <c r="J16" s="54">
        <v>428564</v>
      </c>
      <c r="K16" s="54">
        <v>0</v>
      </c>
      <c r="L16" s="54">
        <v>0</v>
      </c>
      <c r="M16" s="54">
        <v>0</v>
      </c>
      <c r="N16" s="59">
        <f t="shared" si="5"/>
        <v>428564</v>
      </c>
    </row>
    <row r="17" spans="1:14" s="5" customFormat="1" ht="19.5" customHeight="1">
      <c r="A17" s="70" t="s">
        <v>105</v>
      </c>
      <c r="B17" s="71">
        <f>+B18+B20+B22</f>
        <v>0</v>
      </c>
      <c r="C17" s="71">
        <f aca="true" t="shared" si="10" ref="C17:H17">+C18+C20+C22</f>
        <v>4069</v>
      </c>
      <c r="D17" s="71">
        <f t="shared" si="10"/>
        <v>1210520</v>
      </c>
      <c r="E17" s="71">
        <f t="shared" si="10"/>
        <v>550595</v>
      </c>
      <c r="F17" s="71">
        <f t="shared" si="10"/>
        <v>50522</v>
      </c>
      <c r="G17" s="71">
        <f t="shared" si="10"/>
        <v>65510</v>
      </c>
      <c r="H17" s="71">
        <f t="shared" si="10"/>
        <v>0</v>
      </c>
      <c r="I17" s="71">
        <f t="shared" si="4"/>
        <v>1881216</v>
      </c>
      <c r="J17" s="71">
        <f>+J18+J20+J22</f>
        <v>816187</v>
      </c>
      <c r="K17" s="71">
        <f>+K18+K20+K22</f>
        <v>1065029</v>
      </c>
      <c r="L17" s="71">
        <f>+L18+L20+L22</f>
        <v>0</v>
      </c>
      <c r="M17" s="71">
        <f>+M18+M20+M22</f>
        <v>0</v>
      </c>
      <c r="N17" s="72">
        <f t="shared" si="5"/>
        <v>1881216</v>
      </c>
    </row>
    <row r="18" spans="1:14" s="5" customFormat="1" ht="19.5" customHeight="1">
      <c r="A18" s="73" t="s">
        <v>106</v>
      </c>
      <c r="B18" s="74">
        <f aca="true" t="shared" si="11" ref="B18:H18">B19</f>
        <v>0</v>
      </c>
      <c r="C18" s="74">
        <f t="shared" si="11"/>
        <v>4069</v>
      </c>
      <c r="D18" s="74">
        <f t="shared" si="11"/>
        <v>145491</v>
      </c>
      <c r="E18" s="75">
        <f t="shared" si="11"/>
        <v>550395</v>
      </c>
      <c r="F18" s="74">
        <f t="shared" si="11"/>
        <v>50522</v>
      </c>
      <c r="G18" s="74">
        <f t="shared" si="11"/>
        <v>65450</v>
      </c>
      <c r="H18" s="74">
        <f t="shared" si="11"/>
        <v>0</v>
      </c>
      <c r="I18" s="74">
        <f aca="true" t="shared" si="12" ref="I18:I28">SUM(B18:G18)</f>
        <v>815927</v>
      </c>
      <c r="J18" s="74">
        <f>J19</f>
        <v>815927</v>
      </c>
      <c r="K18" s="74">
        <f>K19</f>
        <v>0</v>
      </c>
      <c r="L18" s="74">
        <f>L19</f>
        <v>0</v>
      </c>
      <c r="M18" s="74">
        <f>M19</f>
        <v>0</v>
      </c>
      <c r="N18" s="76">
        <f t="shared" si="1"/>
        <v>815927</v>
      </c>
    </row>
    <row r="19" spans="1:14" s="5" customFormat="1" ht="19.5" customHeight="1">
      <c r="A19" s="85" t="s">
        <v>100</v>
      </c>
      <c r="B19" s="54">
        <v>0</v>
      </c>
      <c r="C19" s="54">
        <v>4069</v>
      </c>
      <c r="D19" s="54">
        <v>145491</v>
      </c>
      <c r="E19" s="56">
        <v>550395</v>
      </c>
      <c r="F19" s="54">
        <v>50522</v>
      </c>
      <c r="G19" s="54">
        <v>65450</v>
      </c>
      <c r="H19" s="54">
        <v>0</v>
      </c>
      <c r="I19" s="54">
        <f t="shared" si="12"/>
        <v>815927</v>
      </c>
      <c r="J19" s="54">
        <v>815927</v>
      </c>
      <c r="K19" s="54">
        <v>0</v>
      </c>
      <c r="L19" s="54">
        <v>0</v>
      </c>
      <c r="M19" s="54">
        <v>0</v>
      </c>
      <c r="N19" s="59">
        <f t="shared" si="1"/>
        <v>815927</v>
      </c>
    </row>
    <row r="20" spans="1:14" s="5" customFormat="1" ht="19.5" customHeight="1">
      <c r="A20" s="73" t="s">
        <v>107</v>
      </c>
      <c r="B20" s="74">
        <f aca="true" t="shared" si="13" ref="B20:H20">B21</f>
        <v>0</v>
      </c>
      <c r="C20" s="74">
        <f t="shared" si="13"/>
        <v>0</v>
      </c>
      <c r="D20" s="74">
        <f t="shared" si="13"/>
        <v>0</v>
      </c>
      <c r="E20" s="75">
        <f t="shared" si="13"/>
        <v>0</v>
      </c>
      <c r="F20" s="74">
        <f t="shared" si="13"/>
        <v>0</v>
      </c>
      <c r="G20" s="74">
        <f t="shared" si="13"/>
        <v>40</v>
      </c>
      <c r="H20" s="74">
        <f t="shared" si="13"/>
        <v>0</v>
      </c>
      <c r="I20" s="74">
        <f t="shared" si="12"/>
        <v>40</v>
      </c>
      <c r="J20" s="74">
        <f>J21</f>
        <v>40</v>
      </c>
      <c r="K20" s="74">
        <f>K21</f>
        <v>0</v>
      </c>
      <c r="L20" s="74">
        <f>L21</f>
        <v>0</v>
      </c>
      <c r="M20" s="74">
        <f>M21</f>
        <v>0</v>
      </c>
      <c r="N20" s="76">
        <f t="shared" si="1"/>
        <v>40</v>
      </c>
    </row>
    <row r="21" spans="1:14" s="5" customFormat="1" ht="19.5" customHeight="1">
      <c r="A21" s="85" t="s">
        <v>100</v>
      </c>
      <c r="B21" s="54">
        <v>0</v>
      </c>
      <c r="C21" s="54">
        <v>0</v>
      </c>
      <c r="D21" s="54">
        <v>0</v>
      </c>
      <c r="E21" s="56">
        <v>0</v>
      </c>
      <c r="F21" s="54">
        <v>0</v>
      </c>
      <c r="G21" s="54">
        <v>40</v>
      </c>
      <c r="H21" s="54">
        <v>0</v>
      </c>
      <c r="I21" s="54">
        <f t="shared" si="12"/>
        <v>40</v>
      </c>
      <c r="J21" s="54">
        <v>40</v>
      </c>
      <c r="K21" s="54">
        <v>0</v>
      </c>
      <c r="L21" s="54">
        <v>0</v>
      </c>
      <c r="M21" s="54">
        <v>0</v>
      </c>
      <c r="N21" s="59">
        <f t="shared" si="1"/>
        <v>40</v>
      </c>
    </row>
    <row r="22" spans="1:14" s="5" customFormat="1" ht="19.5" customHeight="1">
      <c r="A22" s="73" t="s">
        <v>108</v>
      </c>
      <c r="B22" s="74">
        <f aca="true" t="shared" si="14" ref="B22:G22">+B23</f>
        <v>0</v>
      </c>
      <c r="C22" s="74">
        <f t="shared" si="14"/>
        <v>0</v>
      </c>
      <c r="D22" s="74">
        <f t="shared" si="14"/>
        <v>1065029</v>
      </c>
      <c r="E22" s="75">
        <f t="shared" si="14"/>
        <v>200</v>
      </c>
      <c r="F22" s="74">
        <f t="shared" si="14"/>
        <v>0</v>
      </c>
      <c r="G22" s="74">
        <f t="shared" si="14"/>
        <v>20</v>
      </c>
      <c r="H22" s="74">
        <f>+H23</f>
        <v>0</v>
      </c>
      <c r="I22" s="74">
        <f t="shared" si="12"/>
        <v>1065249</v>
      </c>
      <c r="J22" s="74">
        <f>+J23</f>
        <v>220</v>
      </c>
      <c r="K22" s="74">
        <f>+K23</f>
        <v>1065029</v>
      </c>
      <c r="L22" s="74">
        <f>+L23</f>
        <v>0</v>
      </c>
      <c r="M22" s="74">
        <f>+M23</f>
        <v>0</v>
      </c>
      <c r="N22" s="76">
        <f t="shared" si="1"/>
        <v>1065249</v>
      </c>
    </row>
    <row r="23" spans="1:14" s="5" customFormat="1" ht="19.5" customHeight="1">
      <c r="A23" s="85" t="s">
        <v>100</v>
      </c>
      <c r="B23" s="54">
        <v>0</v>
      </c>
      <c r="C23" s="54">
        <v>0</v>
      </c>
      <c r="D23" s="54">
        <v>1065029</v>
      </c>
      <c r="E23" s="56">
        <v>200</v>
      </c>
      <c r="F23" s="54">
        <v>0</v>
      </c>
      <c r="G23" s="54">
        <v>20</v>
      </c>
      <c r="H23" s="54">
        <v>0</v>
      </c>
      <c r="I23" s="54">
        <f t="shared" si="12"/>
        <v>1065249</v>
      </c>
      <c r="J23" s="54">
        <v>220</v>
      </c>
      <c r="K23" s="54">
        <v>1065029</v>
      </c>
      <c r="L23" s="54">
        <v>0</v>
      </c>
      <c r="M23" s="54">
        <v>0</v>
      </c>
      <c r="N23" s="59">
        <f t="shared" si="1"/>
        <v>1065249</v>
      </c>
    </row>
    <row r="24" spans="1:14" s="5" customFormat="1" ht="19.5" customHeight="1">
      <c r="A24" s="70" t="s">
        <v>109</v>
      </c>
      <c r="B24" s="71">
        <f>B25+B27</f>
        <v>0</v>
      </c>
      <c r="C24" s="71">
        <f aca="true" t="shared" si="15" ref="C24:H24">C25+C27</f>
        <v>0</v>
      </c>
      <c r="D24" s="71">
        <f t="shared" si="15"/>
        <v>0</v>
      </c>
      <c r="E24" s="71">
        <f t="shared" si="15"/>
        <v>2304</v>
      </c>
      <c r="F24" s="71">
        <f t="shared" si="15"/>
        <v>80</v>
      </c>
      <c r="G24" s="71">
        <f t="shared" si="15"/>
        <v>0</v>
      </c>
      <c r="H24" s="71">
        <f t="shared" si="15"/>
        <v>0</v>
      </c>
      <c r="I24" s="71">
        <f t="shared" si="12"/>
        <v>2384</v>
      </c>
      <c r="J24" s="71">
        <f>J25+J27</f>
        <v>2384</v>
      </c>
      <c r="K24" s="71">
        <f>K25+K27</f>
        <v>0</v>
      </c>
      <c r="L24" s="71">
        <f>L25+L27</f>
        <v>0</v>
      </c>
      <c r="M24" s="71">
        <f>M25+M27</f>
        <v>0</v>
      </c>
      <c r="N24" s="72">
        <f>SUM(J24:M24)</f>
        <v>2384</v>
      </c>
    </row>
    <row r="25" spans="1:14" s="5" customFormat="1" ht="19.5" customHeight="1">
      <c r="A25" s="73" t="s">
        <v>110</v>
      </c>
      <c r="B25" s="74">
        <f aca="true" t="shared" si="16" ref="B25:H27">B26</f>
        <v>0</v>
      </c>
      <c r="C25" s="74">
        <f t="shared" si="16"/>
        <v>0</v>
      </c>
      <c r="D25" s="74">
        <f t="shared" si="16"/>
        <v>0</v>
      </c>
      <c r="E25" s="75">
        <f t="shared" si="16"/>
        <v>824</v>
      </c>
      <c r="F25" s="74">
        <f t="shared" si="16"/>
        <v>0</v>
      </c>
      <c r="G25" s="74">
        <f t="shared" si="16"/>
        <v>0</v>
      </c>
      <c r="H25" s="74">
        <f t="shared" si="16"/>
        <v>0</v>
      </c>
      <c r="I25" s="74">
        <f t="shared" si="12"/>
        <v>824</v>
      </c>
      <c r="J25" s="74">
        <f aca="true" t="shared" si="17" ref="J25:M27">J26</f>
        <v>824</v>
      </c>
      <c r="K25" s="74">
        <f t="shared" si="17"/>
        <v>0</v>
      </c>
      <c r="L25" s="74">
        <f t="shared" si="17"/>
        <v>0</v>
      </c>
      <c r="M25" s="74">
        <f t="shared" si="17"/>
        <v>0</v>
      </c>
      <c r="N25" s="76">
        <f t="shared" si="1"/>
        <v>824</v>
      </c>
    </row>
    <row r="26" spans="1:14" s="5" customFormat="1" ht="19.5" customHeight="1">
      <c r="A26" s="85" t="s">
        <v>100</v>
      </c>
      <c r="B26" s="54">
        <v>0</v>
      </c>
      <c r="C26" s="54">
        <v>0</v>
      </c>
      <c r="D26" s="54">
        <v>0</v>
      </c>
      <c r="E26" s="56">
        <v>824</v>
      </c>
      <c r="F26" s="54">
        <v>0</v>
      </c>
      <c r="G26" s="54">
        <v>0</v>
      </c>
      <c r="H26" s="54">
        <f>H29+H31</f>
        <v>0</v>
      </c>
      <c r="I26" s="54">
        <f t="shared" si="12"/>
        <v>824</v>
      </c>
      <c r="J26" s="54">
        <v>824</v>
      </c>
      <c r="K26" s="54">
        <v>0</v>
      </c>
      <c r="L26" s="54">
        <v>0</v>
      </c>
      <c r="M26" s="54">
        <v>0</v>
      </c>
      <c r="N26" s="59">
        <f t="shared" si="1"/>
        <v>824</v>
      </c>
    </row>
    <row r="27" spans="1:14" s="5" customFormat="1" ht="19.5" customHeight="1">
      <c r="A27" s="73" t="s">
        <v>111</v>
      </c>
      <c r="B27" s="74">
        <f t="shared" si="16"/>
        <v>0</v>
      </c>
      <c r="C27" s="74">
        <f t="shared" si="16"/>
        <v>0</v>
      </c>
      <c r="D27" s="74">
        <f t="shared" si="16"/>
        <v>0</v>
      </c>
      <c r="E27" s="75">
        <f t="shared" si="16"/>
        <v>1480</v>
      </c>
      <c r="F27" s="74">
        <f t="shared" si="16"/>
        <v>80</v>
      </c>
      <c r="G27" s="74">
        <f t="shared" si="16"/>
        <v>0</v>
      </c>
      <c r="H27" s="74">
        <f t="shared" si="16"/>
        <v>0</v>
      </c>
      <c r="I27" s="74">
        <f t="shared" si="12"/>
        <v>1560</v>
      </c>
      <c r="J27" s="74">
        <f t="shared" si="17"/>
        <v>1560</v>
      </c>
      <c r="K27" s="74">
        <f t="shared" si="17"/>
        <v>0</v>
      </c>
      <c r="L27" s="74">
        <f t="shared" si="17"/>
        <v>0</v>
      </c>
      <c r="M27" s="74">
        <f t="shared" si="17"/>
        <v>0</v>
      </c>
      <c r="N27" s="76">
        <f>SUM(J27:M27)</f>
        <v>1560</v>
      </c>
    </row>
    <row r="28" spans="1:14" s="5" customFormat="1" ht="19.5" customHeight="1">
      <c r="A28" s="85" t="s">
        <v>100</v>
      </c>
      <c r="B28" s="54">
        <v>0</v>
      </c>
      <c r="C28" s="54">
        <v>0</v>
      </c>
      <c r="D28" s="54">
        <v>0</v>
      </c>
      <c r="E28" s="56">
        <v>1480</v>
      </c>
      <c r="F28" s="54">
        <v>80</v>
      </c>
      <c r="G28" s="54">
        <v>0</v>
      </c>
      <c r="H28" s="54">
        <f>H31+H33</f>
        <v>0</v>
      </c>
      <c r="I28" s="54">
        <f t="shared" si="12"/>
        <v>1560</v>
      </c>
      <c r="J28" s="54">
        <v>1560</v>
      </c>
      <c r="K28" s="54">
        <v>0</v>
      </c>
      <c r="L28" s="54">
        <v>0</v>
      </c>
      <c r="M28" s="54">
        <v>0</v>
      </c>
      <c r="N28" s="59">
        <f>SUM(J28:M28)</f>
        <v>1560</v>
      </c>
    </row>
    <row r="29" spans="1:14" s="5" customFormat="1" ht="19.5" customHeight="1">
      <c r="A29" s="70" t="s">
        <v>112</v>
      </c>
      <c r="B29" s="71">
        <f>B30+B32+B34+B41+B43+B45</f>
        <v>526501</v>
      </c>
      <c r="C29" s="71">
        <f aca="true" t="shared" si="18" ref="C29:H29">C30+C32+C34+C41+C43+C45</f>
        <v>469829</v>
      </c>
      <c r="D29" s="71">
        <f t="shared" si="18"/>
        <v>6013388</v>
      </c>
      <c r="E29" s="71">
        <f t="shared" si="18"/>
        <v>3450906</v>
      </c>
      <c r="F29" s="71">
        <f t="shared" si="18"/>
        <v>270125</v>
      </c>
      <c r="G29" s="71">
        <f t="shared" si="18"/>
        <v>1779752</v>
      </c>
      <c r="H29" s="71">
        <f t="shared" si="18"/>
        <v>0</v>
      </c>
      <c r="I29" s="71">
        <f aca="true" t="shared" si="19" ref="I29:I51">SUM(B29:G29)</f>
        <v>12510501</v>
      </c>
      <c r="J29" s="71">
        <f>J30+J32+J34+J41+J43+J45</f>
        <v>3921038</v>
      </c>
      <c r="K29" s="71">
        <f>K30+K32+K34+K41+K43+K45</f>
        <v>0</v>
      </c>
      <c r="L29" s="71">
        <f>L30+L32+L34+L41+L43+L45</f>
        <v>8439499</v>
      </c>
      <c r="M29" s="71">
        <f>M30+M32+M34+M41+M43+M45</f>
        <v>149964</v>
      </c>
      <c r="N29" s="72">
        <f t="shared" si="1"/>
        <v>12510501</v>
      </c>
    </row>
    <row r="30" spans="1:14" s="5" customFormat="1" ht="19.5" customHeight="1">
      <c r="A30" s="73" t="s">
        <v>113</v>
      </c>
      <c r="B30" s="74">
        <f aca="true" t="shared" si="20" ref="B30:H30">B31</f>
        <v>0</v>
      </c>
      <c r="C30" s="74">
        <f t="shared" si="20"/>
        <v>0</v>
      </c>
      <c r="D30" s="74">
        <f t="shared" si="20"/>
        <v>0</v>
      </c>
      <c r="E30" s="75">
        <f t="shared" si="20"/>
        <v>13350</v>
      </c>
      <c r="F30" s="74">
        <f t="shared" si="20"/>
        <v>890</v>
      </c>
      <c r="G30" s="74">
        <f t="shared" si="20"/>
        <v>2570</v>
      </c>
      <c r="H30" s="74">
        <f t="shared" si="20"/>
        <v>0</v>
      </c>
      <c r="I30" s="74">
        <f t="shared" si="19"/>
        <v>16810</v>
      </c>
      <c r="J30" s="74">
        <f>J31</f>
        <v>16810</v>
      </c>
      <c r="K30" s="74">
        <f>K31</f>
        <v>0</v>
      </c>
      <c r="L30" s="74">
        <f>L31</f>
        <v>0</v>
      </c>
      <c r="M30" s="74">
        <f>M31</f>
        <v>0</v>
      </c>
      <c r="N30" s="76">
        <f t="shared" si="1"/>
        <v>16810</v>
      </c>
    </row>
    <row r="31" spans="1:14" s="5" customFormat="1" ht="19.5" customHeight="1">
      <c r="A31" s="85" t="s">
        <v>100</v>
      </c>
      <c r="B31" s="54">
        <v>0</v>
      </c>
      <c r="C31" s="54">
        <v>0</v>
      </c>
      <c r="D31" s="54">
        <v>0</v>
      </c>
      <c r="E31" s="56">
        <v>13350</v>
      </c>
      <c r="F31" s="54">
        <v>890</v>
      </c>
      <c r="G31" s="54">
        <v>2570</v>
      </c>
      <c r="H31" s="54">
        <v>0</v>
      </c>
      <c r="I31" s="54">
        <f t="shared" si="19"/>
        <v>16810</v>
      </c>
      <c r="J31" s="54">
        <v>16810</v>
      </c>
      <c r="K31" s="54">
        <v>0</v>
      </c>
      <c r="L31" s="54">
        <v>0</v>
      </c>
      <c r="M31" s="54">
        <v>0</v>
      </c>
      <c r="N31" s="59">
        <f t="shared" si="1"/>
        <v>16810</v>
      </c>
    </row>
    <row r="32" spans="1:14" s="5" customFormat="1" ht="19.5" customHeight="1">
      <c r="A32" s="73" t="s">
        <v>114</v>
      </c>
      <c r="B32" s="74">
        <f aca="true" t="shared" si="21" ref="B32:G32">B33</f>
        <v>476501</v>
      </c>
      <c r="C32" s="74">
        <f t="shared" si="21"/>
        <v>469829</v>
      </c>
      <c r="D32" s="74">
        <f t="shared" si="21"/>
        <v>4942747</v>
      </c>
      <c r="E32" s="75">
        <f t="shared" si="21"/>
        <v>2505394</v>
      </c>
      <c r="F32" s="74">
        <f t="shared" si="21"/>
        <v>257827</v>
      </c>
      <c r="G32" s="74">
        <f t="shared" si="21"/>
        <v>1687644</v>
      </c>
      <c r="H32" s="74">
        <f>+H33</f>
        <v>0</v>
      </c>
      <c r="I32" s="74">
        <f t="shared" si="19"/>
        <v>10339942</v>
      </c>
      <c r="J32" s="74">
        <f>J33</f>
        <v>1750479</v>
      </c>
      <c r="K32" s="74">
        <f>K33</f>
        <v>0</v>
      </c>
      <c r="L32" s="74">
        <f>+L33</f>
        <v>8439499</v>
      </c>
      <c r="M32" s="74">
        <f>+M33</f>
        <v>149964</v>
      </c>
      <c r="N32" s="76">
        <f t="shared" si="1"/>
        <v>10339942</v>
      </c>
    </row>
    <row r="33" spans="1:14" s="5" customFormat="1" ht="19.5" customHeight="1" thickBot="1">
      <c r="A33" s="86" t="s">
        <v>100</v>
      </c>
      <c r="B33" s="67">
        <v>476501</v>
      </c>
      <c r="C33" s="67">
        <v>469829</v>
      </c>
      <c r="D33" s="67">
        <v>4942747</v>
      </c>
      <c r="E33" s="68">
        <v>2505394</v>
      </c>
      <c r="F33" s="67">
        <v>257827</v>
      </c>
      <c r="G33" s="67">
        <v>1687644</v>
      </c>
      <c r="H33" s="67">
        <v>0</v>
      </c>
      <c r="I33" s="67">
        <f t="shared" si="19"/>
        <v>10339942</v>
      </c>
      <c r="J33" s="67">
        <v>1750479</v>
      </c>
      <c r="K33" s="67">
        <v>0</v>
      </c>
      <c r="L33" s="67">
        <v>8439499</v>
      </c>
      <c r="M33" s="67">
        <v>149964</v>
      </c>
      <c r="N33" s="78">
        <f t="shared" si="1"/>
        <v>10339942</v>
      </c>
    </row>
    <row r="34" spans="1:14" s="5" customFormat="1" ht="19.5" customHeight="1">
      <c r="A34" s="73" t="s">
        <v>115</v>
      </c>
      <c r="B34" s="74">
        <f>+B35+B38+B40</f>
        <v>0</v>
      </c>
      <c r="C34" s="74">
        <f aca="true" t="shared" si="22" ref="C34:H34">+C35+C38+C40</f>
        <v>0</v>
      </c>
      <c r="D34" s="74">
        <f t="shared" si="22"/>
        <v>903678</v>
      </c>
      <c r="E34" s="75">
        <f t="shared" si="22"/>
        <v>633701</v>
      </c>
      <c r="F34" s="74">
        <f t="shared" si="22"/>
        <v>7317</v>
      </c>
      <c r="G34" s="74">
        <f t="shared" si="22"/>
        <v>54578</v>
      </c>
      <c r="H34" s="74">
        <f t="shared" si="22"/>
        <v>0</v>
      </c>
      <c r="I34" s="74">
        <f t="shared" si="19"/>
        <v>1599274</v>
      </c>
      <c r="J34" s="74">
        <f>+J35+J38+J40</f>
        <v>1599274</v>
      </c>
      <c r="K34" s="74">
        <f>+K35+K38+K40</f>
        <v>0</v>
      </c>
      <c r="L34" s="74">
        <f>+L35+L38+L40</f>
        <v>0</v>
      </c>
      <c r="M34" s="74">
        <f>+M35+M38+M40</f>
        <v>0</v>
      </c>
      <c r="N34" s="76">
        <f t="shared" si="1"/>
        <v>1599274</v>
      </c>
    </row>
    <row r="35" spans="1:14" s="5" customFormat="1" ht="19.5" customHeight="1">
      <c r="A35" s="85" t="s">
        <v>174</v>
      </c>
      <c r="B35" s="54">
        <f>+SUM(B36:B37)</f>
        <v>0</v>
      </c>
      <c r="C35" s="54">
        <f aca="true" t="shared" si="23" ref="C35:H35">+SUM(C36:C37)</f>
        <v>0</v>
      </c>
      <c r="D35" s="54">
        <f t="shared" si="23"/>
        <v>94828</v>
      </c>
      <c r="E35" s="56">
        <f t="shared" si="23"/>
        <v>0</v>
      </c>
      <c r="F35" s="54">
        <f t="shared" si="23"/>
        <v>0</v>
      </c>
      <c r="G35" s="54">
        <f t="shared" si="23"/>
        <v>0</v>
      </c>
      <c r="H35" s="54">
        <f t="shared" si="23"/>
        <v>0</v>
      </c>
      <c r="I35" s="54">
        <f t="shared" si="19"/>
        <v>94828</v>
      </c>
      <c r="J35" s="54">
        <f>+SUM(J36:J37)</f>
        <v>94828</v>
      </c>
      <c r="K35" s="54">
        <f>+SUM(K36:K37)</f>
        <v>0</v>
      </c>
      <c r="L35" s="54">
        <f>+SUM(L36:L37)</f>
        <v>0</v>
      </c>
      <c r="M35" s="54">
        <f>+SUM(M36:M37)</f>
        <v>0</v>
      </c>
      <c r="N35" s="59">
        <f>SUM(J35:M35)</f>
        <v>94828</v>
      </c>
    </row>
    <row r="36" spans="1:14" s="5" customFormat="1" ht="19.5" customHeight="1">
      <c r="A36" s="77" t="s">
        <v>116</v>
      </c>
      <c r="B36" s="54">
        <v>0</v>
      </c>
      <c r="C36" s="54">
        <v>0</v>
      </c>
      <c r="D36" s="54">
        <v>53172</v>
      </c>
      <c r="E36" s="56">
        <v>0</v>
      </c>
      <c r="F36" s="54">
        <v>0</v>
      </c>
      <c r="G36" s="54">
        <v>0</v>
      </c>
      <c r="H36" s="54">
        <v>0</v>
      </c>
      <c r="I36" s="54">
        <f t="shared" si="19"/>
        <v>53172</v>
      </c>
      <c r="J36" s="54">
        <v>53172</v>
      </c>
      <c r="K36" s="54">
        <v>0</v>
      </c>
      <c r="L36" s="54">
        <v>0</v>
      </c>
      <c r="M36" s="54">
        <v>0</v>
      </c>
      <c r="N36" s="59">
        <f>SUM(J36:M36)</f>
        <v>53172</v>
      </c>
    </row>
    <row r="37" spans="1:14" s="5" customFormat="1" ht="19.5" customHeight="1">
      <c r="A37" s="77" t="s">
        <v>117</v>
      </c>
      <c r="B37" s="54">
        <v>0</v>
      </c>
      <c r="C37" s="54">
        <v>0</v>
      </c>
      <c r="D37" s="54">
        <v>41656</v>
      </c>
      <c r="E37" s="56">
        <v>0</v>
      </c>
      <c r="F37" s="54">
        <v>0</v>
      </c>
      <c r="G37" s="54">
        <v>0</v>
      </c>
      <c r="H37" s="54">
        <v>0</v>
      </c>
      <c r="I37" s="54">
        <f t="shared" si="19"/>
        <v>41656</v>
      </c>
      <c r="J37" s="54">
        <v>41656</v>
      </c>
      <c r="K37" s="54">
        <v>0</v>
      </c>
      <c r="L37" s="54">
        <v>0</v>
      </c>
      <c r="M37" s="54">
        <v>0</v>
      </c>
      <c r="N37" s="59">
        <f>SUM(J37:M37)</f>
        <v>41656</v>
      </c>
    </row>
    <row r="38" spans="1:14" s="5" customFormat="1" ht="19.5" customHeight="1">
      <c r="A38" s="85" t="s">
        <v>179</v>
      </c>
      <c r="B38" s="54">
        <f>+B39</f>
        <v>0</v>
      </c>
      <c r="C38" s="54">
        <f aca="true" t="shared" si="24" ref="C38:H38">+C39</f>
        <v>0</v>
      </c>
      <c r="D38" s="54">
        <f t="shared" si="24"/>
        <v>93350</v>
      </c>
      <c r="E38" s="56">
        <f t="shared" si="24"/>
        <v>0</v>
      </c>
      <c r="F38" s="54">
        <f t="shared" si="24"/>
        <v>0</v>
      </c>
      <c r="G38" s="54">
        <f t="shared" si="24"/>
        <v>0</v>
      </c>
      <c r="H38" s="54">
        <f t="shared" si="24"/>
        <v>0</v>
      </c>
      <c r="I38" s="54">
        <f>SUM(B38:G38)</f>
        <v>93350</v>
      </c>
      <c r="J38" s="54">
        <f>+J39</f>
        <v>93350</v>
      </c>
      <c r="K38" s="54">
        <f>+K39</f>
        <v>0</v>
      </c>
      <c r="L38" s="54">
        <f>+L39</f>
        <v>0</v>
      </c>
      <c r="M38" s="54">
        <f>+M39</f>
        <v>0</v>
      </c>
      <c r="N38" s="59">
        <f>SUM(J38:M38)</f>
        <v>93350</v>
      </c>
    </row>
    <row r="39" spans="1:14" s="5" customFormat="1" ht="19.5" customHeight="1">
      <c r="A39" s="77" t="s">
        <v>118</v>
      </c>
      <c r="B39" s="54">
        <v>0</v>
      </c>
      <c r="C39" s="54">
        <v>0</v>
      </c>
      <c r="D39" s="54">
        <v>93350</v>
      </c>
      <c r="E39" s="56">
        <v>0</v>
      </c>
      <c r="F39" s="54">
        <v>0</v>
      </c>
      <c r="G39" s="54">
        <v>0</v>
      </c>
      <c r="H39" s="54">
        <v>0</v>
      </c>
      <c r="I39" s="54">
        <f>SUM(B39:G39)</f>
        <v>93350</v>
      </c>
      <c r="J39" s="54">
        <v>93350</v>
      </c>
      <c r="K39" s="54">
        <v>0</v>
      </c>
      <c r="L39" s="54">
        <v>0</v>
      </c>
      <c r="M39" s="54">
        <v>0</v>
      </c>
      <c r="N39" s="59">
        <f>SUM(J39:M39)</f>
        <v>93350</v>
      </c>
    </row>
    <row r="40" spans="1:14" s="5" customFormat="1" ht="19.5" customHeight="1">
      <c r="A40" s="85" t="s">
        <v>176</v>
      </c>
      <c r="B40" s="54">
        <v>0</v>
      </c>
      <c r="C40" s="54">
        <v>0</v>
      </c>
      <c r="D40" s="54">
        <v>715500</v>
      </c>
      <c r="E40" s="56">
        <v>633701</v>
      </c>
      <c r="F40" s="54">
        <v>7317</v>
      </c>
      <c r="G40" s="54">
        <v>54578</v>
      </c>
      <c r="H40" s="54">
        <v>0</v>
      </c>
      <c r="I40" s="54">
        <f t="shared" si="19"/>
        <v>1411096</v>
      </c>
      <c r="J40" s="54">
        <v>1411096</v>
      </c>
      <c r="K40" s="54">
        <v>0</v>
      </c>
      <c r="L40" s="54">
        <v>0</v>
      </c>
      <c r="M40" s="54">
        <v>0</v>
      </c>
      <c r="N40" s="59">
        <f t="shared" si="1"/>
        <v>1411096</v>
      </c>
    </row>
    <row r="41" spans="1:14" s="5" customFormat="1" ht="19.5" customHeight="1">
      <c r="A41" s="73" t="s">
        <v>119</v>
      </c>
      <c r="B41" s="74">
        <f aca="true" t="shared" si="25" ref="B41:H41">B42</f>
        <v>0</v>
      </c>
      <c r="C41" s="74">
        <f t="shared" si="25"/>
        <v>0</v>
      </c>
      <c r="D41" s="74">
        <f t="shared" si="25"/>
        <v>14463</v>
      </c>
      <c r="E41" s="75">
        <f t="shared" si="25"/>
        <v>292167</v>
      </c>
      <c r="F41" s="74">
        <f t="shared" si="25"/>
        <v>4091</v>
      </c>
      <c r="G41" s="74">
        <f t="shared" si="25"/>
        <v>7920</v>
      </c>
      <c r="H41" s="74">
        <f t="shared" si="25"/>
        <v>0</v>
      </c>
      <c r="I41" s="74">
        <f t="shared" si="19"/>
        <v>318641</v>
      </c>
      <c r="J41" s="74">
        <f>J42</f>
        <v>318641</v>
      </c>
      <c r="K41" s="74">
        <f>K42</f>
        <v>0</v>
      </c>
      <c r="L41" s="74">
        <f>L42</f>
        <v>0</v>
      </c>
      <c r="M41" s="74">
        <f>M42</f>
        <v>0</v>
      </c>
      <c r="N41" s="76">
        <f t="shared" si="1"/>
        <v>318641</v>
      </c>
    </row>
    <row r="42" spans="1:14" s="5" customFormat="1" ht="19.5" customHeight="1">
      <c r="A42" s="85" t="s">
        <v>100</v>
      </c>
      <c r="B42" s="54">
        <v>0</v>
      </c>
      <c r="C42" s="54">
        <v>0</v>
      </c>
      <c r="D42" s="54">
        <v>14463</v>
      </c>
      <c r="E42" s="56">
        <v>292167</v>
      </c>
      <c r="F42" s="54">
        <v>4091</v>
      </c>
      <c r="G42" s="54">
        <v>7920</v>
      </c>
      <c r="H42" s="54">
        <v>0</v>
      </c>
      <c r="I42" s="54">
        <f t="shared" si="19"/>
        <v>318641</v>
      </c>
      <c r="J42" s="54">
        <v>318641</v>
      </c>
      <c r="K42" s="54">
        <v>0</v>
      </c>
      <c r="L42" s="54">
        <v>0</v>
      </c>
      <c r="M42" s="54">
        <v>0</v>
      </c>
      <c r="N42" s="59">
        <f t="shared" si="1"/>
        <v>318641</v>
      </c>
    </row>
    <row r="43" spans="1:14" s="5" customFormat="1" ht="19.5" customHeight="1">
      <c r="A43" s="73" t="s">
        <v>120</v>
      </c>
      <c r="B43" s="74">
        <f>B44</f>
        <v>0</v>
      </c>
      <c r="C43" s="74">
        <f>C44</f>
        <v>0</v>
      </c>
      <c r="D43" s="74">
        <v>0</v>
      </c>
      <c r="E43" s="75">
        <f>E44</f>
        <v>6294</v>
      </c>
      <c r="F43" s="74">
        <f>F44</f>
        <v>0</v>
      </c>
      <c r="G43" s="74">
        <f>G44</f>
        <v>40</v>
      </c>
      <c r="H43" s="74">
        <f>H44</f>
        <v>0</v>
      </c>
      <c r="I43" s="74">
        <f t="shared" si="19"/>
        <v>6334</v>
      </c>
      <c r="J43" s="74">
        <f>J44</f>
        <v>6334</v>
      </c>
      <c r="K43" s="74">
        <f>K44</f>
        <v>0</v>
      </c>
      <c r="L43" s="74">
        <f>L44</f>
        <v>0</v>
      </c>
      <c r="M43" s="74">
        <f>M44</f>
        <v>0</v>
      </c>
      <c r="N43" s="76">
        <f t="shared" si="1"/>
        <v>6334</v>
      </c>
    </row>
    <row r="44" spans="1:14" s="5" customFormat="1" ht="19.5" customHeight="1">
      <c r="A44" s="85" t="s">
        <v>100</v>
      </c>
      <c r="B44" s="54">
        <v>0</v>
      </c>
      <c r="C44" s="54">
        <v>0</v>
      </c>
      <c r="D44" s="54">
        <v>0</v>
      </c>
      <c r="E44" s="56">
        <v>6294</v>
      </c>
      <c r="F44" s="54">
        <v>0</v>
      </c>
      <c r="G44" s="54">
        <v>40</v>
      </c>
      <c r="H44" s="54">
        <v>0</v>
      </c>
      <c r="I44" s="54">
        <f t="shared" si="19"/>
        <v>6334</v>
      </c>
      <c r="J44" s="54">
        <v>6334</v>
      </c>
      <c r="K44" s="54">
        <v>0</v>
      </c>
      <c r="L44" s="54">
        <v>0</v>
      </c>
      <c r="M44" s="54">
        <v>0</v>
      </c>
      <c r="N44" s="59">
        <f t="shared" si="1"/>
        <v>6334</v>
      </c>
    </row>
    <row r="45" spans="1:14" s="5" customFormat="1" ht="19.5" customHeight="1">
      <c r="A45" s="73" t="s">
        <v>121</v>
      </c>
      <c r="B45" s="74">
        <f>+B46+B48</f>
        <v>50000</v>
      </c>
      <c r="C45" s="74">
        <f aca="true" t="shared" si="26" ref="C45:H45">+C46+C48</f>
        <v>0</v>
      </c>
      <c r="D45" s="74">
        <f t="shared" si="26"/>
        <v>152500</v>
      </c>
      <c r="E45" s="75">
        <f t="shared" si="26"/>
        <v>0</v>
      </c>
      <c r="F45" s="74">
        <f t="shared" si="26"/>
        <v>0</v>
      </c>
      <c r="G45" s="74">
        <f t="shared" si="26"/>
        <v>27000</v>
      </c>
      <c r="H45" s="74">
        <f t="shared" si="26"/>
        <v>0</v>
      </c>
      <c r="I45" s="74">
        <f>SUM(B45:G45)</f>
        <v>229500</v>
      </c>
      <c r="J45" s="74">
        <f>+J46+J48</f>
        <v>229500</v>
      </c>
      <c r="K45" s="74">
        <f>+K46+K48</f>
        <v>0</v>
      </c>
      <c r="L45" s="74">
        <f>+L46+L48</f>
        <v>0</v>
      </c>
      <c r="M45" s="74">
        <f>+M46+M48</f>
        <v>0</v>
      </c>
      <c r="N45" s="76">
        <f>SUM(J45:M45)</f>
        <v>229500</v>
      </c>
    </row>
    <row r="46" spans="1:14" s="5" customFormat="1" ht="19.5" customHeight="1">
      <c r="A46" s="85" t="s">
        <v>171</v>
      </c>
      <c r="B46" s="54">
        <f aca="true" t="shared" si="27" ref="B46:G46">+B47</f>
        <v>0</v>
      </c>
      <c r="C46" s="54">
        <f t="shared" si="27"/>
        <v>0</v>
      </c>
      <c r="D46" s="54">
        <f t="shared" si="27"/>
        <v>120000</v>
      </c>
      <c r="E46" s="56">
        <f t="shared" si="27"/>
        <v>0</v>
      </c>
      <c r="F46" s="54">
        <f t="shared" si="27"/>
        <v>0</v>
      </c>
      <c r="G46" s="54">
        <f t="shared" si="27"/>
        <v>0</v>
      </c>
      <c r="H46" s="54">
        <f>+H47</f>
        <v>0</v>
      </c>
      <c r="I46" s="54">
        <f>SUM(B46:G46)</f>
        <v>120000</v>
      </c>
      <c r="J46" s="54">
        <f>+J47</f>
        <v>120000</v>
      </c>
      <c r="K46" s="54">
        <f>+K47</f>
        <v>0</v>
      </c>
      <c r="L46" s="54">
        <f>+L47</f>
        <v>0</v>
      </c>
      <c r="M46" s="54">
        <f>+M47</f>
        <v>0</v>
      </c>
      <c r="N46" s="59">
        <f>SUM(J46:M46)</f>
        <v>120000</v>
      </c>
    </row>
    <row r="47" spans="1:14" s="5" customFormat="1" ht="19.5" customHeight="1">
      <c r="A47" s="77" t="s">
        <v>184</v>
      </c>
      <c r="B47" s="54">
        <v>0</v>
      </c>
      <c r="C47" s="54">
        <v>0</v>
      </c>
      <c r="D47" s="54">
        <v>120000</v>
      </c>
      <c r="E47" s="56">
        <v>0</v>
      </c>
      <c r="F47" s="54">
        <v>0</v>
      </c>
      <c r="G47" s="54">
        <v>0</v>
      </c>
      <c r="H47" s="54">
        <v>0</v>
      </c>
      <c r="I47" s="54">
        <f>SUM(B47:H47)</f>
        <v>120000</v>
      </c>
      <c r="J47" s="54">
        <v>120000</v>
      </c>
      <c r="K47" s="54">
        <v>0</v>
      </c>
      <c r="L47" s="54">
        <v>0</v>
      </c>
      <c r="M47" s="54">
        <v>0</v>
      </c>
      <c r="N47" s="59">
        <f>SUM(J47:M47)</f>
        <v>120000</v>
      </c>
    </row>
    <row r="48" spans="1:14" s="5" customFormat="1" ht="19.5" customHeight="1">
      <c r="A48" s="85" t="s">
        <v>175</v>
      </c>
      <c r="B48" s="54">
        <v>50000</v>
      </c>
      <c r="C48" s="54">
        <v>0</v>
      </c>
      <c r="D48" s="54">
        <v>32500</v>
      </c>
      <c r="E48" s="56">
        <v>0</v>
      </c>
      <c r="F48" s="54">
        <v>0</v>
      </c>
      <c r="G48" s="54">
        <v>27000</v>
      </c>
      <c r="H48" s="54">
        <v>0</v>
      </c>
      <c r="I48" s="54">
        <f>SUM(B48:G48)</f>
        <v>109500</v>
      </c>
      <c r="J48" s="54">
        <v>109500</v>
      </c>
      <c r="K48" s="54">
        <v>0</v>
      </c>
      <c r="L48" s="54">
        <v>0</v>
      </c>
      <c r="M48" s="54">
        <v>0</v>
      </c>
      <c r="N48" s="59">
        <f>SUM(J48:M48)</f>
        <v>109500</v>
      </c>
    </row>
    <row r="49" spans="1:14" s="5" customFormat="1" ht="19.5" customHeight="1">
      <c r="A49" s="70" t="s">
        <v>122</v>
      </c>
      <c r="B49" s="71">
        <f aca="true" t="shared" si="28" ref="B49:H50">B50</f>
        <v>0</v>
      </c>
      <c r="C49" s="71">
        <f t="shared" si="28"/>
        <v>0</v>
      </c>
      <c r="D49" s="71">
        <f t="shared" si="28"/>
        <v>320</v>
      </c>
      <c r="E49" s="71">
        <f t="shared" si="28"/>
        <v>6732</v>
      </c>
      <c r="F49" s="71">
        <f t="shared" si="28"/>
        <v>1342</v>
      </c>
      <c r="G49" s="71">
        <f t="shared" si="28"/>
        <v>4360</v>
      </c>
      <c r="H49" s="71">
        <f t="shared" si="28"/>
        <v>0</v>
      </c>
      <c r="I49" s="71">
        <f t="shared" si="19"/>
        <v>12754</v>
      </c>
      <c r="J49" s="71">
        <f aca="true" t="shared" si="29" ref="J49:M50">J50</f>
        <v>12754</v>
      </c>
      <c r="K49" s="71">
        <f t="shared" si="29"/>
        <v>0</v>
      </c>
      <c r="L49" s="71">
        <f t="shared" si="29"/>
        <v>0</v>
      </c>
      <c r="M49" s="71">
        <f t="shared" si="29"/>
        <v>0</v>
      </c>
      <c r="N49" s="72">
        <f>SUM(J49:M49)</f>
        <v>12754</v>
      </c>
    </row>
    <row r="50" spans="1:14" s="5" customFormat="1" ht="19.5" customHeight="1">
      <c r="A50" s="73" t="s">
        <v>123</v>
      </c>
      <c r="B50" s="74">
        <f t="shared" si="28"/>
        <v>0</v>
      </c>
      <c r="C50" s="74">
        <f t="shared" si="28"/>
        <v>0</v>
      </c>
      <c r="D50" s="74">
        <f t="shared" si="28"/>
        <v>320</v>
      </c>
      <c r="E50" s="75">
        <f t="shared" si="28"/>
        <v>6732</v>
      </c>
      <c r="F50" s="74">
        <f t="shared" si="28"/>
        <v>1342</v>
      </c>
      <c r="G50" s="74">
        <f t="shared" si="28"/>
        <v>4360</v>
      </c>
      <c r="H50" s="74">
        <f t="shared" si="28"/>
        <v>0</v>
      </c>
      <c r="I50" s="74">
        <f t="shared" si="19"/>
        <v>12754</v>
      </c>
      <c r="J50" s="74">
        <f t="shared" si="29"/>
        <v>12754</v>
      </c>
      <c r="K50" s="74">
        <f t="shared" si="29"/>
        <v>0</v>
      </c>
      <c r="L50" s="74">
        <f t="shared" si="29"/>
        <v>0</v>
      </c>
      <c r="M50" s="74">
        <f t="shared" si="29"/>
        <v>0</v>
      </c>
      <c r="N50" s="76">
        <f aca="true" t="shared" si="30" ref="N50:N56">SUM(J50:M50)</f>
        <v>12754</v>
      </c>
    </row>
    <row r="51" spans="1:14" s="5" customFormat="1" ht="19.5" customHeight="1">
      <c r="A51" s="85" t="s">
        <v>100</v>
      </c>
      <c r="B51" s="54">
        <v>0</v>
      </c>
      <c r="C51" s="54">
        <v>0</v>
      </c>
      <c r="D51" s="54">
        <v>320</v>
      </c>
      <c r="E51" s="56">
        <v>6732</v>
      </c>
      <c r="F51" s="54">
        <v>1342</v>
      </c>
      <c r="G51" s="54">
        <v>4360</v>
      </c>
      <c r="H51" s="54">
        <v>0</v>
      </c>
      <c r="I51" s="54">
        <f t="shared" si="19"/>
        <v>12754</v>
      </c>
      <c r="J51" s="54">
        <v>12754</v>
      </c>
      <c r="K51" s="54">
        <v>0</v>
      </c>
      <c r="L51" s="54">
        <v>0</v>
      </c>
      <c r="M51" s="54">
        <v>0</v>
      </c>
      <c r="N51" s="59">
        <f t="shared" si="30"/>
        <v>12754</v>
      </c>
    </row>
    <row r="52" spans="1:14" s="5" customFormat="1" ht="19.5" customHeight="1">
      <c r="A52" s="70" t="s">
        <v>124</v>
      </c>
      <c r="B52" s="71">
        <f>B53+B61+B63</f>
        <v>6086761</v>
      </c>
      <c r="C52" s="71">
        <f aca="true" t="shared" si="31" ref="C52:H52">C53+C61+C63</f>
        <v>684122</v>
      </c>
      <c r="D52" s="71">
        <f t="shared" si="31"/>
        <v>324546</v>
      </c>
      <c r="E52" s="71">
        <f t="shared" si="31"/>
        <v>668543</v>
      </c>
      <c r="F52" s="71">
        <f t="shared" si="31"/>
        <v>167004</v>
      </c>
      <c r="G52" s="71">
        <f t="shared" si="31"/>
        <v>90555</v>
      </c>
      <c r="H52" s="71">
        <f t="shared" si="31"/>
        <v>0</v>
      </c>
      <c r="I52" s="71">
        <f>SUM(B52:H52)</f>
        <v>8021531</v>
      </c>
      <c r="J52" s="71">
        <f>J53+J61+J63</f>
        <v>1524053</v>
      </c>
      <c r="K52" s="71">
        <f>K53+K61+K63</f>
        <v>0</v>
      </c>
      <c r="L52" s="71">
        <f>L53+L61+L63</f>
        <v>0</v>
      </c>
      <c r="M52" s="71">
        <f>M53+M61+M63</f>
        <v>6497478</v>
      </c>
      <c r="N52" s="72">
        <f t="shared" si="30"/>
        <v>8021531</v>
      </c>
    </row>
    <row r="53" spans="1:14" s="5" customFormat="1" ht="19.5" customHeight="1">
      <c r="A53" s="73" t="s">
        <v>125</v>
      </c>
      <c r="B53" s="74">
        <f aca="true" t="shared" si="32" ref="B53:H53">B54+B60</f>
        <v>6082586</v>
      </c>
      <c r="C53" s="74">
        <f t="shared" si="32"/>
        <v>334592</v>
      </c>
      <c r="D53" s="74">
        <f t="shared" si="32"/>
        <v>225818</v>
      </c>
      <c r="E53" s="75">
        <f t="shared" si="32"/>
        <v>354110</v>
      </c>
      <c r="F53" s="74">
        <f t="shared" si="32"/>
        <v>116567</v>
      </c>
      <c r="G53" s="74">
        <f t="shared" si="32"/>
        <v>65590</v>
      </c>
      <c r="H53" s="74">
        <f t="shared" si="32"/>
        <v>0</v>
      </c>
      <c r="I53" s="74">
        <f>SUM(B53:H53)</f>
        <v>7179263</v>
      </c>
      <c r="J53" s="74">
        <f>J54+J60</f>
        <v>681785</v>
      </c>
      <c r="K53" s="74">
        <f>K54+K60</f>
        <v>0</v>
      </c>
      <c r="L53" s="74">
        <f>L54+L60</f>
        <v>0</v>
      </c>
      <c r="M53" s="74">
        <f>M54+M60</f>
        <v>6497478</v>
      </c>
      <c r="N53" s="76">
        <f t="shared" si="30"/>
        <v>7179263</v>
      </c>
    </row>
    <row r="54" spans="1:14" s="5" customFormat="1" ht="19.5" customHeight="1">
      <c r="A54" s="85" t="s">
        <v>172</v>
      </c>
      <c r="B54" s="54">
        <f aca="true" t="shared" si="33" ref="B54:H54">SUM(B55:B59)</f>
        <v>6082586</v>
      </c>
      <c r="C54" s="54">
        <f t="shared" si="33"/>
        <v>334592</v>
      </c>
      <c r="D54" s="54">
        <f t="shared" si="33"/>
        <v>121300</v>
      </c>
      <c r="E54" s="56">
        <f t="shared" si="33"/>
        <v>114000</v>
      </c>
      <c r="F54" s="54">
        <f t="shared" si="33"/>
        <v>2500</v>
      </c>
      <c r="G54" s="54">
        <f t="shared" si="33"/>
        <v>44000</v>
      </c>
      <c r="H54" s="54">
        <f t="shared" si="33"/>
        <v>0</v>
      </c>
      <c r="I54" s="54">
        <f>SUM(B54:H54)</f>
        <v>6698978</v>
      </c>
      <c r="J54" s="54">
        <f>SUM(J55:J59)</f>
        <v>201500</v>
      </c>
      <c r="K54" s="54">
        <f>SUM(K55:K59)</f>
        <v>0</v>
      </c>
      <c r="L54" s="54">
        <f>SUM(L55:L59)</f>
        <v>0</v>
      </c>
      <c r="M54" s="54">
        <f>SUM(M55:M59)</f>
        <v>6497478</v>
      </c>
      <c r="N54" s="59">
        <f t="shared" si="30"/>
        <v>6698978</v>
      </c>
    </row>
    <row r="55" spans="1:14" s="5" customFormat="1" ht="19.5" customHeight="1">
      <c r="A55" s="77" t="s">
        <v>126</v>
      </c>
      <c r="B55" s="54">
        <v>0</v>
      </c>
      <c r="C55" s="54">
        <v>254592</v>
      </c>
      <c r="D55" s="54">
        <v>4800</v>
      </c>
      <c r="E55" s="56">
        <v>44000</v>
      </c>
      <c r="F55" s="54">
        <v>2500</v>
      </c>
      <c r="G55" s="54">
        <v>9000</v>
      </c>
      <c r="H55" s="54">
        <v>0</v>
      </c>
      <c r="I55" s="54">
        <f>SUM(B55:H55)</f>
        <v>314892</v>
      </c>
      <c r="J55" s="54">
        <v>0</v>
      </c>
      <c r="K55" s="54">
        <v>0</v>
      </c>
      <c r="L55" s="54">
        <v>0</v>
      </c>
      <c r="M55" s="54">
        <v>314892</v>
      </c>
      <c r="N55" s="59">
        <f t="shared" si="30"/>
        <v>314892</v>
      </c>
    </row>
    <row r="56" spans="1:14" s="5" customFormat="1" ht="19.5" customHeight="1">
      <c r="A56" s="77" t="s">
        <v>127</v>
      </c>
      <c r="B56" s="54">
        <v>4449272</v>
      </c>
      <c r="C56" s="54">
        <v>80000</v>
      </c>
      <c r="D56" s="54">
        <v>0</v>
      </c>
      <c r="E56" s="56">
        <v>0</v>
      </c>
      <c r="F56" s="54">
        <v>0</v>
      </c>
      <c r="G56" s="54">
        <v>20000</v>
      </c>
      <c r="H56" s="54">
        <v>0</v>
      </c>
      <c r="I56" s="54">
        <f>SUM(B56:H56)</f>
        <v>4549272</v>
      </c>
      <c r="J56" s="54">
        <v>0</v>
      </c>
      <c r="K56" s="54">
        <v>0</v>
      </c>
      <c r="L56" s="54">
        <v>0</v>
      </c>
      <c r="M56" s="54">
        <v>4549272</v>
      </c>
      <c r="N56" s="59">
        <f t="shared" si="30"/>
        <v>4549272</v>
      </c>
    </row>
    <row r="57" spans="1:14" s="5" customFormat="1" ht="19.5" customHeight="1">
      <c r="A57" s="77" t="s">
        <v>128</v>
      </c>
      <c r="B57" s="54" t="s">
        <v>129</v>
      </c>
      <c r="C57" s="54" t="s">
        <v>129</v>
      </c>
      <c r="D57" s="54" t="s">
        <v>129</v>
      </c>
      <c r="E57" s="56">
        <v>0</v>
      </c>
      <c r="F57" s="54" t="s">
        <v>129</v>
      </c>
      <c r="G57" s="54" t="s">
        <v>129</v>
      </c>
      <c r="H57" s="54" t="s">
        <v>129</v>
      </c>
      <c r="I57" s="54" t="s">
        <v>129</v>
      </c>
      <c r="J57" s="54">
        <v>0</v>
      </c>
      <c r="K57" s="54"/>
      <c r="L57" s="54" t="s">
        <v>129</v>
      </c>
      <c r="M57" s="54" t="s">
        <v>129</v>
      </c>
      <c r="N57" s="59" t="s">
        <v>129</v>
      </c>
    </row>
    <row r="58" spans="1:14" s="5" customFormat="1" ht="19.5" customHeight="1">
      <c r="A58" s="77" t="s">
        <v>130</v>
      </c>
      <c r="B58" s="54">
        <v>0</v>
      </c>
      <c r="C58" s="54">
        <v>0</v>
      </c>
      <c r="D58" s="54">
        <v>116500</v>
      </c>
      <c r="E58" s="56">
        <v>70000</v>
      </c>
      <c r="F58" s="54">
        <v>0</v>
      </c>
      <c r="G58" s="54">
        <v>15000</v>
      </c>
      <c r="H58" s="54">
        <v>0</v>
      </c>
      <c r="I58" s="54">
        <f>SUM(B58:H58)</f>
        <v>201500</v>
      </c>
      <c r="J58" s="54">
        <v>201500</v>
      </c>
      <c r="K58" s="54">
        <v>0</v>
      </c>
      <c r="L58" s="54">
        <v>0</v>
      </c>
      <c r="M58" s="54">
        <v>0</v>
      </c>
      <c r="N58" s="59">
        <f>SUM(J58:M58)</f>
        <v>201500</v>
      </c>
    </row>
    <row r="59" spans="1:14" s="5" customFormat="1" ht="19.5" customHeight="1">
      <c r="A59" s="77" t="s">
        <v>131</v>
      </c>
      <c r="B59" s="54">
        <v>1633314</v>
      </c>
      <c r="C59" s="54">
        <v>0</v>
      </c>
      <c r="D59" s="54">
        <v>0</v>
      </c>
      <c r="E59" s="56">
        <v>0</v>
      </c>
      <c r="F59" s="54">
        <v>0</v>
      </c>
      <c r="G59" s="54">
        <v>0</v>
      </c>
      <c r="H59" s="54">
        <v>0</v>
      </c>
      <c r="I59" s="54">
        <f>SUM(B59:H59)</f>
        <v>1633314</v>
      </c>
      <c r="J59" s="54">
        <v>0</v>
      </c>
      <c r="K59" s="54">
        <v>0</v>
      </c>
      <c r="L59" s="54">
        <v>0</v>
      </c>
      <c r="M59" s="54">
        <v>1633314</v>
      </c>
      <c r="N59" s="59">
        <f aca="true" t="shared" si="34" ref="N59:N72">SUM(J59:M59)</f>
        <v>1633314</v>
      </c>
    </row>
    <row r="60" spans="1:14" s="5" customFormat="1" ht="19.5" customHeight="1">
      <c r="A60" s="85" t="s">
        <v>175</v>
      </c>
      <c r="B60" s="54">
        <v>0</v>
      </c>
      <c r="C60" s="54">
        <v>0</v>
      </c>
      <c r="D60" s="54">
        <v>104518</v>
      </c>
      <c r="E60" s="56">
        <v>240110</v>
      </c>
      <c r="F60" s="54">
        <v>114067</v>
      </c>
      <c r="G60" s="54">
        <v>21590</v>
      </c>
      <c r="H60" s="54">
        <v>0</v>
      </c>
      <c r="I60" s="54">
        <f>SUM(B60:H60)</f>
        <v>480285</v>
      </c>
      <c r="J60" s="54">
        <v>480285</v>
      </c>
      <c r="K60" s="54">
        <v>0</v>
      </c>
      <c r="L60" s="54">
        <v>0</v>
      </c>
      <c r="M60" s="54">
        <v>0</v>
      </c>
      <c r="N60" s="59">
        <f t="shared" si="34"/>
        <v>480285</v>
      </c>
    </row>
    <row r="61" spans="1:14" s="5" customFormat="1" ht="19.5" customHeight="1">
      <c r="A61" s="73" t="s">
        <v>132</v>
      </c>
      <c r="B61" s="74">
        <f>SUM(B62)</f>
        <v>0</v>
      </c>
      <c r="C61" s="74">
        <f aca="true" t="shared" si="35" ref="C61:K63">SUM(C62)</f>
        <v>0</v>
      </c>
      <c r="D61" s="74">
        <f t="shared" si="35"/>
        <v>36778</v>
      </c>
      <c r="E61" s="75">
        <f t="shared" si="35"/>
        <v>243160</v>
      </c>
      <c r="F61" s="74">
        <f t="shared" si="35"/>
        <v>60</v>
      </c>
      <c r="G61" s="74">
        <f t="shared" si="35"/>
        <v>1342</v>
      </c>
      <c r="H61" s="74">
        <f t="shared" si="35"/>
        <v>0</v>
      </c>
      <c r="I61" s="74">
        <f t="shared" si="35"/>
        <v>281340</v>
      </c>
      <c r="J61" s="74">
        <f t="shared" si="35"/>
        <v>281340</v>
      </c>
      <c r="K61" s="74">
        <f t="shared" si="35"/>
        <v>0</v>
      </c>
      <c r="L61" s="74">
        <f>SUM(L62)</f>
        <v>0</v>
      </c>
      <c r="M61" s="74">
        <f>SUM(M62)</f>
        <v>0</v>
      </c>
      <c r="N61" s="76">
        <f t="shared" si="34"/>
        <v>281340</v>
      </c>
    </row>
    <row r="62" spans="1:14" s="5" customFormat="1" ht="19.5" customHeight="1" thickBot="1">
      <c r="A62" s="86" t="s">
        <v>100</v>
      </c>
      <c r="B62" s="67">
        <v>0</v>
      </c>
      <c r="C62" s="67">
        <v>0</v>
      </c>
      <c r="D62" s="67">
        <v>36778</v>
      </c>
      <c r="E62" s="68">
        <v>243160</v>
      </c>
      <c r="F62" s="67">
        <v>60</v>
      </c>
      <c r="G62" s="67">
        <v>1342</v>
      </c>
      <c r="H62" s="67">
        <v>0</v>
      </c>
      <c r="I62" s="67">
        <f>SUM(B62:G62)</f>
        <v>281340</v>
      </c>
      <c r="J62" s="67">
        <v>281340</v>
      </c>
      <c r="K62" s="67">
        <v>0</v>
      </c>
      <c r="L62" s="67">
        <v>0</v>
      </c>
      <c r="M62" s="67">
        <v>0</v>
      </c>
      <c r="N62" s="78">
        <f t="shared" si="34"/>
        <v>281340</v>
      </c>
    </row>
    <row r="63" spans="1:14" s="5" customFormat="1" ht="19.5" customHeight="1">
      <c r="A63" s="73" t="s">
        <v>133</v>
      </c>
      <c r="B63" s="74">
        <f>SUM(B64)</f>
        <v>4175</v>
      </c>
      <c r="C63" s="74">
        <f t="shared" si="35"/>
        <v>349530</v>
      </c>
      <c r="D63" s="74">
        <f t="shared" si="35"/>
        <v>61950</v>
      </c>
      <c r="E63" s="75">
        <f t="shared" si="35"/>
        <v>71273</v>
      </c>
      <c r="F63" s="74">
        <f t="shared" si="35"/>
        <v>50377</v>
      </c>
      <c r="G63" s="74">
        <f t="shared" si="35"/>
        <v>23623</v>
      </c>
      <c r="H63" s="74">
        <f t="shared" si="35"/>
        <v>0</v>
      </c>
      <c r="I63" s="74">
        <f t="shared" si="35"/>
        <v>560928</v>
      </c>
      <c r="J63" s="74">
        <f t="shared" si="35"/>
        <v>560928</v>
      </c>
      <c r="K63" s="74">
        <f t="shared" si="35"/>
        <v>0</v>
      </c>
      <c r="L63" s="74">
        <f>SUM(L64)</f>
        <v>0</v>
      </c>
      <c r="M63" s="74">
        <f>SUM(M64)</f>
        <v>0</v>
      </c>
      <c r="N63" s="76">
        <f>SUM(J63:M63)</f>
        <v>560928</v>
      </c>
    </row>
    <row r="64" spans="1:14" s="5" customFormat="1" ht="19.5" customHeight="1">
      <c r="A64" s="85" t="s">
        <v>100</v>
      </c>
      <c r="B64" s="54">
        <v>4175</v>
      </c>
      <c r="C64" s="54">
        <v>349530</v>
      </c>
      <c r="D64" s="54">
        <v>61950</v>
      </c>
      <c r="E64" s="56">
        <v>71273</v>
      </c>
      <c r="F64" s="54">
        <v>50377</v>
      </c>
      <c r="G64" s="54">
        <v>23623</v>
      </c>
      <c r="H64" s="54">
        <v>0</v>
      </c>
      <c r="I64" s="54">
        <f>SUM(B64:G64)</f>
        <v>560928</v>
      </c>
      <c r="J64" s="54">
        <v>560928</v>
      </c>
      <c r="K64" s="54">
        <v>0</v>
      </c>
      <c r="L64" s="54">
        <v>0</v>
      </c>
      <c r="M64" s="54">
        <v>0</v>
      </c>
      <c r="N64" s="59">
        <f>SUM(J64:M64)</f>
        <v>560928</v>
      </c>
    </row>
    <row r="65" spans="1:14" s="5" customFormat="1" ht="19.5" customHeight="1">
      <c r="A65" s="70" t="s">
        <v>134</v>
      </c>
      <c r="B65" s="71">
        <f>B66</f>
        <v>4287719</v>
      </c>
      <c r="C65" s="71">
        <f aca="true" t="shared" si="36" ref="C65:H65">C66</f>
        <v>42754605</v>
      </c>
      <c r="D65" s="71">
        <f t="shared" si="36"/>
        <v>1721772</v>
      </c>
      <c r="E65" s="71">
        <f t="shared" si="36"/>
        <v>1026116</v>
      </c>
      <c r="F65" s="71">
        <f t="shared" si="36"/>
        <v>748920</v>
      </c>
      <c r="G65" s="71">
        <f t="shared" si="36"/>
        <v>1579882</v>
      </c>
      <c r="H65" s="71">
        <f t="shared" si="36"/>
        <v>0</v>
      </c>
      <c r="I65" s="71">
        <f aca="true" t="shared" si="37" ref="I65:I72">SUM(B65:H65)</f>
        <v>52119014</v>
      </c>
      <c r="J65" s="71">
        <f>J66</f>
        <v>32404439</v>
      </c>
      <c r="K65" s="71">
        <f>K66</f>
        <v>0</v>
      </c>
      <c r="L65" s="71">
        <f>L66</f>
        <v>0</v>
      </c>
      <c r="M65" s="71">
        <f>M66</f>
        <v>19714575</v>
      </c>
      <c r="N65" s="72">
        <f>SUM(J65:M65)</f>
        <v>52119014</v>
      </c>
    </row>
    <row r="66" spans="1:14" s="5" customFormat="1" ht="19.5" customHeight="1">
      <c r="A66" s="73" t="s">
        <v>135</v>
      </c>
      <c r="B66" s="74">
        <f aca="true" t="shared" si="38" ref="B66:H66">B67+B74+B89</f>
        <v>4287719</v>
      </c>
      <c r="C66" s="74">
        <f t="shared" si="38"/>
        <v>42754605</v>
      </c>
      <c r="D66" s="74">
        <f t="shared" si="38"/>
        <v>1721772</v>
      </c>
      <c r="E66" s="75">
        <f t="shared" si="38"/>
        <v>1026116</v>
      </c>
      <c r="F66" s="74">
        <f t="shared" si="38"/>
        <v>748920</v>
      </c>
      <c r="G66" s="74">
        <f t="shared" si="38"/>
        <v>1579882</v>
      </c>
      <c r="H66" s="74">
        <f t="shared" si="38"/>
        <v>0</v>
      </c>
      <c r="I66" s="74">
        <f t="shared" si="37"/>
        <v>52119014</v>
      </c>
      <c r="J66" s="74">
        <f>J67+J74+J89</f>
        <v>32404439</v>
      </c>
      <c r="K66" s="74">
        <f>K67+K74+K89</f>
        <v>0</v>
      </c>
      <c r="L66" s="74">
        <f>L67+L74+L89</f>
        <v>0</v>
      </c>
      <c r="M66" s="74">
        <f>M67+M74+M89</f>
        <v>19714575</v>
      </c>
      <c r="N66" s="76">
        <f t="shared" si="34"/>
        <v>52119014</v>
      </c>
    </row>
    <row r="67" spans="1:14" s="5" customFormat="1" ht="19.5" customHeight="1">
      <c r="A67" s="85" t="s">
        <v>171</v>
      </c>
      <c r="B67" s="54">
        <f aca="true" t="shared" si="39" ref="B67:H67">SUM(B68:B72)</f>
        <v>82585</v>
      </c>
      <c r="C67" s="54">
        <f t="shared" si="39"/>
        <v>153800</v>
      </c>
      <c r="D67" s="54">
        <f t="shared" si="39"/>
        <v>668000</v>
      </c>
      <c r="E67" s="54">
        <f t="shared" si="39"/>
        <v>0</v>
      </c>
      <c r="F67" s="54">
        <f t="shared" si="39"/>
        <v>0</v>
      </c>
      <c r="G67" s="54">
        <f t="shared" si="39"/>
        <v>0</v>
      </c>
      <c r="H67" s="54">
        <f t="shared" si="39"/>
        <v>0</v>
      </c>
      <c r="I67" s="54">
        <f t="shared" si="37"/>
        <v>904385</v>
      </c>
      <c r="J67" s="54">
        <f>SUM(J68:J72)</f>
        <v>904385</v>
      </c>
      <c r="K67" s="54">
        <f>SUM(K68:K72)</f>
        <v>0</v>
      </c>
      <c r="L67" s="54">
        <f>SUM(L68:L72)</f>
        <v>0</v>
      </c>
      <c r="M67" s="54">
        <f>SUM(M68:M72)</f>
        <v>0</v>
      </c>
      <c r="N67" s="57">
        <f t="shared" si="34"/>
        <v>904385</v>
      </c>
    </row>
    <row r="68" spans="1:14" s="5" customFormat="1" ht="19.5" customHeight="1">
      <c r="A68" s="77" t="s">
        <v>136</v>
      </c>
      <c r="B68" s="54">
        <v>0</v>
      </c>
      <c r="C68" s="54">
        <v>0</v>
      </c>
      <c r="D68" s="54">
        <v>400000</v>
      </c>
      <c r="E68" s="56">
        <v>0</v>
      </c>
      <c r="F68" s="54">
        <v>0</v>
      </c>
      <c r="G68" s="54">
        <v>0</v>
      </c>
      <c r="H68" s="54">
        <v>0</v>
      </c>
      <c r="I68" s="54">
        <f t="shared" si="37"/>
        <v>400000</v>
      </c>
      <c r="J68" s="54">
        <v>400000</v>
      </c>
      <c r="K68" s="75">
        <v>0</v>
      </c>
      <c r="L68" s="54">
        <v>0</v>
      </c>
      <c r="M68" s="54">
        <v>0</v>
      </c>
      <c r="N68" s="59">
        <f t="shared" si="34"/>
        <v>400000</v>
      </c>
    </row>
    <row r="69" spans="1:14" s="69" customFormat="1" ht="19.5" customHeight="1">
      <c r="A69" s="53" t="s">
        <v>196</v>
      </c>
      <c r="B69" s="54">
        <v>12585</v>
      </c>
      <c r="C69" s="54">
        <v>103800</v>
      </c>
      <c r="D69" s="54">
        <v>100000</v>
      </c>
      <c r="E69" s="56">
        <v>0</v>
      </c>
      <c r="F69" s="54">
        <v>0</v>
      </c>
      <c r="G69" s="54">
        <v>0</v>
      </c>
      <c r="H69" s="54">
        <v>0</v>
      </c>
      <c r="I69" s="54">
        <f t="shared" si="37"/>
        <v>216385</v>
      </c>
      <c r="J69" s="54">
        <v>216385</v>
      </c>
      <c r="K69" s="75">
        <v>0</v>
      </c>
      <c r="L69" s="54">
        <v>0</v>
      </c>
      <c r="M69" s="54">
        <v>0</v>
      </c>
      <c r="N69" s="59">
        <f t="shared" si="34"/>
        <v>216385</v>
      </c>
    </row>
    <row r="70" spans="1:14" s="69" customFormat="1" ht="19.5" customHeight="1">
      <c r="A70" s="53" t="s">
        <v>189</v>
      </c>
      <c r="B70" s="60"/>
      <c r="C70" s="60"/>
      <c r="D70" s="60"/>
      <c r="E70" s="61"/>
      <c r="F70" s="60"/>
      <c r="G70" s="60"/>
      <c r="H70" s="60"/>
      <c r="I70" s="60"/>
      <c r="J70" s="60"/>
      <c r="K70" s="79"/>
      <c r="L70" s="60"/>
      <c r="M70" s="60"/>
      <c r="N70" s="62"/>
    </row>
    <row r="71" spans="1:14" s="69" customFormat="1" ht="19.5" customHeight="1">
      <c r="A71" s="53" t="s">
        <v>137</v>
      </c>
      <c r="B71" s="54">
        <v>70000</v>
      </c>
      <c r="C71" s="54">
        <v>50000</v>
      </c>
      <c r="D71" s="54">
        <v>132000</v>
      </c>
      <c r="E71" s="56">
        <v>0</v>
      </c>
      <c r="F71" s="54">
        <v>0</v>
      </c>
      <c r="G71" s="54">
        <v>0</v>
      </c>
      <c r="H71" s="54">
        <v>0</v>
      </c>
      <c r="I71" s="54">
        <f t="shared" si="37"/>
        <v>252000</v>
      </c>
      <c r="J71" s="54">
        <v>252000</v>
      </c>
      <c r="K71" s="75">
        <v>0</v>
      </c>
      <c r="L71" s="54">
        <v>0</v>
      </c>
      <c r="M71" s="54">
        <v>0</v>
      </c>
      <c r="N71" s="59">
        <f t="shared" si="34"/>
        <v>252000</v>
      </c>
    </row>
    <row r="72" spans="1:14" s="69" customFormat="1" ht="19.5" customHeight="1">
      <c r="A72" s="53" t="s">
        <v>197</v>
      </c>
      <c r="B72" s="54">
        <v>0</v>
      </c>
      <c r="C72" s="54">
        <v>0</v>
      </c>
      <c r="D72" s="54">
        <v>36000</v>
      </c>
      <c r="E72" s="56">
        <v>0</v>
      </c>
      <c r="F72" s="54">
        <v>0</v>
      </c>
      <c r="G72" s="54">
        <v>0</v>
      </c>
      <c r="H72" s="54">
        <v>0</v>
      </c>
      <c r="I72" s="54">
        <f t="shared" si="37"/>
        <v>36000</v>
      </c>
      <c r="J72" s="54">
        <v>36000</v>
      </c>
      <c r="K72" s="75">
        <v>0</v>
      </c>
      <c r="L72" s="54">
        <v>0</v>
      </c>
      <c r="M72" s="54">
        <v>0</v>
      </c>
      <c r="N72" s="59">
        <f t="shared" si="34"/>
        <v>36000</v>
      </c>
    </row>
    <row r="73" spans="1:14" s="69" customFormat="1" ht="19.5" customHeight="1">
      <c r="A73" s="53" t="s">
        <v>189</v>
      </c>
      <c r="B73" s="60"/>
      <c r="C73" s="60"/>
      <c r="D73" s="60"/>
      <c r="E73" s="60"/>
      <c r="F73" s="60"/>
      <c r="G73" s="60"/>
      <c r="H73" s="60"/>
      <c r="I73" s="60"/>
      <c r="J73" s="60"/>
      <c r="K73" s="83"/>
      <c r="L73" s="60"/>
      <c r="M73" s="60"/>
      <c r="N73" s="62"/>
    </row>
    <row r="74" spans="1:14" s="5" customFormat="1" ht="19.5" customHeight="1">
      <c r="A74" s="85" t="s">
        <v>173</v>
      </c>
      <c r="B74" s="54">
        <f>SUM(B75:B87)</f>
        <v>3021334</v>
      </c>
      <c r="C74" s="54">
        <f aca="true" t="shared" si="40" ref="C74:H74">SUM(C75:C87)</f>
        <v>41432033</v>
      </c>
      <c r="D74" s="54">
        <f t="shared" si="40"/>
        <v>300000</v>
      </c>
      <c r="E74" s="54">
        <f t="shared" si="40"/>
        <v>2801</v>
      </c>
      <c r="F74" s="54">
        <f t="shared" si="40"/>
        <v>6200</v>
      </c>
      <c r="G74" s="54">
        <f t="shared" si="40"/>
        <v>1473328</v>
      </c>
      <c r="H74" s="54">
        <f t="shared" si="40"/>
        <v>0</v>
      </c>
      <c r="I74" s="54">
        <f aca="true" t="shared" si="41" ref="I74:I89">SUM(B74:H74)</f>
        <v>46235696</v>
      </c>
      <c r="J74" s="54">
        <f>SUM(J75:J87)</f>
        <v>26521121</v>
      </c>
      <c r="K74" s="54">
        <f>SUM(K75:K87)</f>
        <v>0</v>
      </c>
      <c r="L74" s="54">
        <f>SUM(L75:L87)</f>
        <v>0</v>
      </c>
      <c r="M74" s="54">
        <f>SUM(M75:M87)</f>
        <v>19714575</v>
      </c>
      <c r="N74" s="57">
        <f aca="true" t="shared" si="42" ref="N74:N89">SUM(J74:M74)</f>
        <v>46235696</v>
      </c>
    </row>
    <row r="75" spans="1:14" s="5" customFormat="1" ht="19.5" customHeight="1">
      <c r="A75" s="77" t="s">
        <v>138</v>
      </c>
      <c r="B75" s="54">
        <v>0</v>
      </c>
      <c r="C75" s="54">
        <v>0</v>
      </c>
      <c r="D75" s="54">
        <v>0</v>
      </c>
      <c r="E75" s="56">
        <v>0</v>
      </c>
      <c r="F75" s="54">
        <v>0</v>
      </c>
      <c r="G75" s="54">
        <v>1173328</v>
      </c>
      <c r="H75" s="54">
        <v>0</v>
      </c>
      <c r="I75" s="54">
        <f t="shared" si="41"/>
        <v>1173328</v>
      </c>
      <c r="J75" s="54">
        <v>1173328</v>
      </c>
      <c r="K75" s="75">
        <v>0</v>
      </c>
      <c r="L75" s="54">
        <v>0</v>
      </c>
      <c r="M75" s="54">
        <v>0</v>
      </c>
      <c r="N75" s="59">
        <f t="shared" si="42"/>
        <v>1173328</v>
      </c>
    </row>
    <row r="76" spans="1:14" s="5" customFormat="1" ht="19.5" customHeight="1">
      <c r="A76" s="77" t="s">
        <v>177</v>
      </c>
      <c r="B76" s="54">
        <v>0</v>
      </c>
      <c r="C76" s="54">
        <v>743338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f t="shared" si="41"/>
        <v>743338</v>
      </c>
      <c r="J76" s="54">
        <v>743338</v>
      </c>
      <c r="K76" s="56">
        <v>0</v>
      </c>
      <c r="L76" s="54">
        <v>0</v>
      </c>
      <c r="M76" s="54">
        <v>0</v>
      </c>
      <c r="N76" s="59">
        <f t="shared" si="42"/>
        <v>743338</v>
      </c>
    </row>
    <row r="77" spans="1:14" s="5" customFormat="1" ht="19.5" customHeight="1">
      <c r="A77" s="77" t="s">
        <v>139</v>
      </c>
      <c r="B77" s="54">
        <v>0</v>
      </c>
      <c r="C77" s="54">
        <v>150000</v>
      </c>
      <c r="D77" s="54">
        <v>300000</v>
      </c>
      <c r="E77" s="54">
        <v>0</v>
      </c>
      <c r="F77" s="54">
        <v>0</v>
      </c>
      <c r="G77" s="54">
        <v>0</v>
      </c>
      <c r="H77" s="54">
        <v>0</v>
      </c>
      <c r="I77" s="54">
        <f t="shared" si="41"/>
        <v>450000</v>
      </c>
      <c r="J77" s="54">
        <v>450000</v>
      </c>
      <c r="K77" s="56">
        <v>0</v>
      </c>
      <c r="L77" s="54">
        <v>0</v>
      </c>
      <c r="M77" s="54">
        <v>0</v>
      </c>
      <c r="N77" s="59">
        <f t="shared" si="42"/>
        <v>450000</v>
      </c>
    </row>
    <row r="78" spans="1:14" s="5" customFormat="1" ht="19.5" customHeight="1">
      <c r="A78" s="77" t="s">
        <v>140</v>
      </c>
      <c r="B78" s="54">
        <v>0</v>
      </c>
      <c r="C78" s="54">
        <v>160000</v>
      </c>
      <c r="D78" s="54">
        <v>0</v>
      </c>
      <c r="E78" s="54">
        <v>0</v>
      </c>
      <c r="F78" s="54">
        <v>0</v>
      </c>
      <c r="G78" s="54">
        <v>300000</v>
      </c>
      <c r="H78" s="54">
        <v>0</v>
      </c>
      <c r="I78" s="54">
        <f t="shared" si="41"/>
        <v>460000</v>
      </c>
      <c r="J78" s="54">
        <v>460000</v>
      </c>
      <c r="K78" s="56">
        <v>0</v>
      </c>
      <c r="L78" s="54">
        <v>0</v>
      </c>
      <c r="M78" s="54">
        <v>0</v>
      </c>
      <c r="N78" s="59">
        <f t="shared" si="42"/>
        <v>460000</v>
      </c>
    </row>
    <row r="79" spans="1:14" s="5" customFormat="1" ht="19.5" customHeight="1">
      <c r="A79" s="77" t="s">
        <v>141</v>
      </c>
      <c r="B79" s="54">
        <v>0</v>
      </c>
      <c r="C79" s="54">
        <v>514906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f t="shared" si="41"/>
        <v>514906</v>
      </c>
      <c r="J79" s="54">
        <v>0</v>
      </c>
      <c r="K79" s="56">
        <v>0</v>
      </c>
      <c r="L79" s="54">
        <v>0</v>
      </c>
      <c r="M79" s="54">
        <f>+I79</f>
        <v>514906</v>
      </c>
      <c r="N79" s="59">
        <f t="shared" si="42"/>
        <v>514906</v>
      </c>
    </row>
    <row r="80" spans="1:14" s="5" customFormat="1" ht="19.5" customHeight="1">
      <c r="A80" s="53" t="s">
        <v>198</v>
      </c>
      <c r="B80" s="54">
        <v>0</v>
      </c>
      <c r="C80" s="54">
        <v>1039100</v>
      </c>
      <c r="D80" s="54">
        <v>0</v>
      </c>
      <c r="E80" s="56">
        <v>0</v>
      </c>
      <c r="F80" s="54">
        <v>0</v>
      </c>
      <c r="G80" s="54">
        <v>0</v>
      </c>
      <c r="H80" s="54">
        <v>0</v>
      </c>
      <c r="I80" s="54">
        <f t="shared" si="41"/>
        <v>1039100</v>
      </c>
      <c r="J80" s="54">
        <v>0</v>
      </c>
      <c r="K80" s="75">
        <v>0</v>
      </c>
      <c r="L80" s="54">
        <v>0</v>
      </c>
      <c r="M80" s="54">
        <f>+I80</f>
        <v>1039100</v>
      </c>
      <c r="N80" s="59">
        <f t="shared" si="42"/>
        <v>1039100</v>
      </c>
    </row>
    <row r="81" spans="1:14" s="5" customFormat="1" ht="19.5" customHeight="1">
      <c r="A81" s="53" t="s">
        <v>189</v>
      </c>
      <c r="B81" s="54"/>
      <c r="C81" s="54"/>
      <c r="D81" s="54"/>
      <c r="E81" s="56"/>
      <c r="F81" s="54"/>
      <c r="G81" s="54"/>
      <c r="H81" s="54"/>
      <c r="I81" s="54"/>
      <c r="J81" s="54"/>
      <c r="K81" s="75"/>
      <c r="L81" s="54"/>
      <c r="M81" s="54"/>
      <c r="N81" s="59"/>
    </row>
    <row r="82" spans="1:14" s="5" customFormat="1" ht="19.5" customHeight="1">
      <c r="A82" s="77" t="s">
        <v>142</v>
      </c>
      <c r="B82" s="54">
        <v>1045000</v>
      </c>
      <c r="C82" s="54">
        <v>696953</v>
      </c>
      <c r="D82" s="54">
        <v>0</v>
      </c>
      <c r="E82" s="56">
        <v>640</v>
      </c>
      <c r="F82" s="54">
        <v>0</v>
      </c>
      <c r="G82" s="54">
        <v>0</v>
      </c>
      <c r="H82" s="54">
        <v>0</v>
      </c>
      <c r="I82" s="54">
        <f t="shared" si="41"/>
        <v>1742593</v>
      </c>
      <c r="J82" s="54">
        <v>1032445</v>
      </c>
      <c r="K82" s="56">
        <v>0</v>
      </c>
      <c r="L82" s="54">
        <v>0</v>
      </c>
      <c r="M82" s="54">
        <v>710148</v>
      </c>
      <c r="N82" s="59">
        <f t="shared" si="42"/>
        <v>1742593</v>
      </c>
    </row>
    <row r="83" spans="1:14" s="5" customFormat="1" ht="19.5" customHeight="1">
      <c r="A83" s="77" t="s">
        <v>143</v>
      </c>
      <c r="B83" s="54">
        <v>0</v>
      </c>
      <c r="C83" s="54">
        <v>276000</v>
      </c>
      <c r="D83" s="54">
        <v>0</v>
      </c>
      <c r="E83" s="56">
        <v>0</v>
      </c>
      <c r="F83" s="54">
        <v>0</v>
      </c>
      <c r="G83" s="54">
        <v>0</v>
      </c>
      <c r="H83" s="54">
        <v>0</v>
      </c>
      <c r="I83" s="54">
        <f t="shared" si="41"/>
        <v>276000</v>
      </c>
      <c r="J83" s="54">
        <v>276000</v>
      </c>
      <c r="K83" s="56">
        <v>0</v>
      </c>
      <c r="L83" s="54">
        <v>0</v>
      </c>
      <c r="M83" s="54">
        <v>0</v>
      </c>
      <c r="N83" s="59">
        <f t="shared" si="42"/>
        <v>276000</v>
      </c>
    </row>
    <row r="84" spans="1:14" s="5" customFormat="1" ht="19.5" customHeight="1">
      <c r="A84" s="77" t="s">
        <v>144</v>
      </c>
      <c r="B84" s="54">
        <v>0</v>
      </c>
      <c r="C84" s="54">
        <v>192000</v>
      </c>
      <c r="D84" s="54">
        <v>0</v>
      </c>
      <c r="E84" s="56">
        <v>0</v>
      </c>
      <c r="F84" s="54">
        <v>0</v>
      </c>
      <c r="G84" s="54">
        <v>0</v>
      </c>
      <c r="H84" s="54">
        <v>0</v>
      </c>
      <c r="I84" s="54">
        <f t="shared" si="41"/>
        <v>192000</v>
      </c>
      <c r="J84" s="54">
        <v>192000</v>
      </c>
      <c r="K84" s="56">
        <v>0</v>
      </c>
      <c r="L84" s="54">
        <v>0</v>
      </c>
      <c r="M84" s="54">
        <v>0</v>
      </c>
      <c r="N84" s="59">
        <f t="shared" si="42"/>
        <v>192000</v>
      </c>
    </row>
    <row r="85" spans="1:14" s="5" customFormat="1" ht="19.5" customHeight="1">
      <c r="A85" s="77" t="s">
        <v>185</v>
      </c>
      <c r="B85" s="54">
        <v>1947601</v>
      </c>
      <c r="C85" s="54">
        <v>30195349</v>
      </c>
      <c r="D85" s="54">
        <v>0</v>
      </c>
      <c r="E85" s="56">
        <v>1905</v>
      </c>
      <c r="F85" s="54">
        <v>0</v>
      </c>
      <c r="G85" s="54">
        <v>0</v>
      </c>
      <c r="H85" s="54">
        <v>0</v>
      </c>
      <c r="I85" s="54">
        <f t="shared" si="41"/>
        <v>32144855</v>
      </c>
      <c r="J85" s="54">
        <v>14894434</v>
      </c>
      <c r="K85" s="56">
        <v>0</v>
      </c>
      <c r="L85" s="54">
        <v>0</v>
      </c>
      <c r="M85" s="54">
        <v>17250421</v>
      </c>
      <c r="N85" s="59">
        <f t="shared" si="42"/>
        <v>32144855</v>
      </c>
    </row>
    <row r="86" spans="1:14" s="5" customFormat="1" ht="19.5" customHeight="1">
      <c r="A86" s="77" t="s">
        <v>186</v>
      </c>
      <c r="B86" s="54">
        <v>8733</v>
      </c>
      <c r="C86" s="54">
        <v>7370332</v>
      </c>
      <c r="D86" s="54">
        <v>0</v>
      </c>
      <c r="E86" s="56">
        <v>256</v>
      </c>
      <c r="F86" s="54">
        <v>6200</v>
      </c>
      <c r="G86" s="54">
        <v>0</v>
      </c>
      <c r="H86" s="54">
        <v>0</v>
      </c>
      <c r="I86" s="54">
        <f t="shared" si="41"/>
        <v>7385521</v>
      </c>
      <c r="J86" s="54">
        <v>7185521</v>
      </c>
      <c r="K86" s="56">
        <v>0</v>
      </c>
      <c r="L86" s="54">
        <v>0</v>
      </c>
      <c r="M86" s="54">
        <v>200000</v>
      </c>
      <c r="N86" s="59">
        <f t="shared" si="42"/>
        <v>7385521</v>
      </c>
    </row>
    <row r="87" spans="1:14" s="5" customFormat="1" ht="18.75" customHeight="1">
      <c r="A87" s="53" t="s">
        <v>191</v>
      </c>
      <c r="B87" s="54">
        <v>20000</v>
      </c>
      <c r="C87" s="54">
        <v>94055</v>
      </c>
      <c r="D87" s="54">
        <v>0</v>
      </c>
      <c r="E87" s="56">
        <v>0</v>
      </c>
      <c r="F87" s="54">
        <v>0</v>
      </c>
      <c r="G87" s="54">
        <v>0</v>
      </c>
      <c r="H87" s="54">
        <v>0</v>
      </c>
      <c r="I87" s="54">
        <f>SUM(B87:H87)</f>
        <v>114055</v>
      </c>
      <c r="J87" s="54">
        <v>114055</v>
      </c>
      <c r="K87" s="56">
        <v>0</v>
      </c>
      <c r="L87" s="54">
        <v>0</v>
      </c>
      <c r="M87" s="54">
        <v>0</v>
      </c>
      <c r="N87" s="59">
        <f>SUM(J87:M87)</f>
        <v>114055</v>
      </c>
    </row>
    <row r="88" spans="1:14" s="5" customFormat="1" ht="18.75" customHeight="1">
      <c r="A88" s="53" t="s">
        <v>190</v>
      </c>
      <c r="B88" s="54"/>
      <c r="C88" s="54"/>
      <c r="D88" s="54"/>
      <c r="E88" s="56"/>
      <c r="F88" s="54"/>
      <c r="G88" s="54"/>
      <c r="H88" s="54"/>
      <c r="I88" s="54"/>
      <c r="J88" s="54"/>
      <c r="K88" s="56"/>
      <c r="L88" s="54"/>
      <c r="M88" s="54"/>
      <c r="N88" s="59"/>
    </row>
    <row r="89" spans="1:14" s="5" customFormat="1" ht="19.5" customHeight="1">
      <c r="A89" s="85" t="s">
        <v>176</v>
      </c>
      <c r="B89" s="54">
        <v>1183800</v>
      </c>
      <c r="C89" s="54">
        <v>1168772</v>
      </c>
      <c r="D89" s="54">
        <v>753772</v>
      </c>
      <c r="E89" s="56">
        <v>1023315</v>
      </c>
      <c r="F89" s="54">
        <v>742720</v>
      </c>
      <c r="G89" s="54">
        <v>106554</v>
      </c>
      <c r="H89" s="54">
        <v>0</v>
      </c>
      <c r="I89" s="54">
        <f t="shared" si="41"/>
        <v>4978933</v>
      </c>
      <c r="J89" s="54">
        <f>4170140+782502+25721+570</f>
        <v>4978933</v>
      </c>
      <c r="K89" s="56">
        <v>0</v>
      </c>
      <c r="L89" s="54">
        <v>0</v>
      </c>
      <c r="M89" s="54">
        <v>0</v>
      </c>
      <c r="N89" s="59">
        <f t="shared" si="42"/>
        <v>4978933</v>
      </c>
    </row>
    <row r="90" spans="1:14" s="5" customFormat="1" ht="19.5" customHeight="1">
      <c r="A90" s="70" t="s">
        <v>145</v>
      </c>
      <c r="B90" s="71">
        <f aca="true" t="shared" si="43" ref="B90:H90">B91+B95</f>
        <v>0</v>
      </c>
      <c r="C90" s="71">
        <f t="shared" si="43"/>
        <v>12000</v>
      </c>
      <c r="D90" s="71">
        <f t="shared" si="43"/>
        <v>648892</v>
      </c>
      <c r="E90" s="71">
        <f t="shared" si="43"/>
        <v>1927482</v>
      </c>
      <c r="F90" s="71">
        <f t="shared" si="43"/>
        <v>52609</v>
      </c>
      <c r="G90" s="71">
        <f t="shared" si="43"/>
        <v>112569</v>
      </c>
      <c r="H90" s="71">
        <f t="shared" si="43"/>
        <v>0</v>
      </c>
      <c r="I90" s="71">
        <f aca="true" t="shared" si="44" ref="I90:I104">SUM(B90:G90)</f>
        <v>2753552</v>
      </c>
      <c r="J90" s="71">
        <f>J91+J95</f>
        <v>2543504</v>
      </c>
      <c r="K90" s="71">
        <f>K91+K95</f>
        <v>0</v>
      </c>
      <c r="L90" s="71">
        <f>L91+L95</f>
        <v>62008</v>
      </c>
      <c r="M90" s="71">
        <f>M91+M95</f>
        <v>148040</v>
      </c>
      <c r="N90" s="72">
        <f aca="true" t="shared" si="45" ref="N90:N110">SUM(J90:M90)</f>
        <v>2753552</v>
      </c>
    </row>
    <row r="91" spans="1:14" s="5" customFormat="1" ht="19.5" customHeight="1">
      <c r="A91" s="73" t="s">
        <v>146</v>
      </c>
      <c r="B91" s="74">
        <f>+B92+B94</f>
        <v>0</v>
      </c>
      <c r="C91" s="74">
        <f aca="true" t="shared" si="46" ref="C91:H91">+C92+C94</f>
        <v>12000</v>
      </c>
      <c r="D91" s="74">
        <f t="shared" si="46"/>
        <v>185010</v>
      </c>
      <c r="E91" s="74">
        <f t="shared" si="46"/>
        <v>26674</v>
      </c>
      <c r="F91" s="74">
        <f t="shared" si="46"/>
        <v>2472</v>
      </c>
      <c r="G91" s="74">
        <f t="shared" si="46"/>
        <v>4262</v>
      </c>
      <c r="H91" s="74">
        <f t="shared" si="46"/>
        <v>0</v>
      </c>
      <c r="I91" s="74">
        <f t="shared" si="44"/>
        <v>230418</v>
      </c>
      <c r="J91" s="74">
        <f>+J92+J94</f>
        <v>82378</v>
      </c>
      <c r="K91" s="74">
        <f>+K92+K94</f>
        <v>0</v>
      </c>
      <c r="L91" s="74">
        <f>+L92+L94</f>
        <v>0</v>
      </c>
      <c r="M91" s="74">
        <f>+M92+M94</f>
        <v>148040</v>
      </c>
      <c r="N91" s="76">
        <f t="shared" si="45"/>
        <v>230418</v>
      </c>
    </row>
    <row r="92" spans="1:14" s="5" customFormat="1" ht="19.5" customHeight="1" thickBot="1">
      <c r="A92" s="86" t="s">
        <v>172</v>
      </c>
      <c r="B92" s="67">
        <f aca="true" t="shared" si="47" ref="B92:G92">+B93</f>
        <v>0</v>
      </c>
      <c r="C92" s="67">
        <f t="shared" si="47"/>
        <v>0</v>
      </c>
      <c r="D92" s="67">
        <f t="shared" si="47"/>
        <v>148040</v>
      </c>
      <c r="E92" s="68">
        <f t="shared" si="47"/>
        <v>0</v>
      </c>
      <c r="F92" s="67">
        <f t="shared" si="47"/>
        <v>0</v>
      </c>
      <c r="G92" s="67">
        <f t="shared" si="47"/>
        <v>0</v>
      </c>
      <c r="H92" s="67">
        <f>+H93</f>
        <v>0</v>
      </c>
      <c r="I92" s="67">
        <f t="shared" si="44"/>
        <v>148040</v>
      </c>
      <c r="J92" s="67">
        <f>+J93</f>
        <v>0</v>
      </c>
      <c r="K92" s="68">
        <f>+K93</f>
        <v>0</v>
      </c>
      <c r="L92" s="67">
        <f>+L93</f>
        <v>0</v>
      </c>
      <c r="M92" s="67">
        <f>+M93</f>
        <v>148040</v>
      </c>
      <c r="N92" s="78">
        <f t="shared" si="45"/>
        <v>148040</v>
      </c>
    </row>
    <row r="93" spans="1:14" s="5" customFormat="1" ht="19.5" customHeight="1">
      <c r="A93" s="77" t="s">
        <v>147</v>
      </c>
      <c r="B93" s="54">
        <v>0</v>
      </c>
      <c r="C93" s="54">
        <v>0</v>
      </c>
      <c r="D93" s="54">
        <v>148040</v>
      </c>
      <c r="E93" s="56">
        <v>0</v>
      </c>
      <c r="F93" s="54">
        <v>0</v>
      </c>
      <c r="G93" s="54">
        <v>0</v>
      </c>
      <c r="H93" s="54">
        <v>0</v>
      </c>
      <c r="I93" s="54">
        <f>SUM(B93:H93)</f>
        <v>148040</v>
      </c>
      <c r="J93" s="54">
        <v>0</v>
      </c>
      <c r="K93" s="56">
        <v>0</v>
      </c>
      <c r="L93" s="54">
        <v>0</v>
      </c>
      <c r="M93" s="54">
        <v>148040</v>
      </c>
      <c r="N93" s="59">
        <f t="shared" si="45"/>
        <v>148040</v>
      </c>
    </row>
    <row r="94" spans="1:14" s="5" customFormat="1" ht="19.5" customHeight="1">
      <c r="A94" s="85" t="s">
        <v>175</v>
      </c>
      <c r="B94" s="54">
        <v>0</v>
      </c>
      <c r="C94" s="54">
        <v>12000</v>
      </c>
      <c r="D94" s="54">
        <v>36970</v>
      </c>
      <c r="E94" s="56">
        <v>26674</v>
      </c>
      <c r="F94" s="54">
        <v>2472</v>
      </c>
      <c r="G94" s="54">
        <v>4262</v>
      </c>
      <c r="H94" s="54">
        <v>0</v>
      </c>
      <c r="I94" s="54">
        <f t="shared" si="44"/>
        <v>82378</v>
      </c>
      <c r="J94" s="54">
        <v>82378</v>
      </c>
      <c r="K94" s="56">
        <v>0</v>
      </c>
      <c r="L94" s="54">
        <v>0</v>
      </c>
      <c r="M94" s="54">
        <v>0</v>
      </c>
      <c r="N94" s="59">
        <f t="shared" si="45"/>
        <v>82378</v>
      </c>
    </row>
    <row r="95" spans="1:14" s="5" customFormat="1" ht="19.5" customHeight="1">
      <c r="A95" s="73" t="s">
        <v>148</v>
      </c>
      <c r="B95" s="74">
        <f>+B96+B103</f>
        <v>0</v>
      </c>
      <c r="C95" s="74">
        <f aca="true" t="shared" si="48" ref="C95:H95">+C96+C103</f>
        <v>0</v>
      </c>
      <c r="D95" s="74">
        <f t="shared" si="48"/>
        <v>463882</v>
      </c>
      <c r="E95" s="75">
        <f t="shared" si="48"/>
        <v>1900808</v>
      </c>
      <c r="F95" s="74">
        <f t="shared" si="48"/>
        <v>50137</v>
      </c>
      <c r="G95" s="74">
        <f t="shared" si="48"/>
        <v>108307</v>
      </c>
      <c r="H95" s="74">
        <f t="shared" si="48"/>
        <v>0</v>
      </c>
      <c r="I95" s="74">
        <f t="shared" si="44"/>
        <v>2523134</v>
      </c>
      <c r="J95" s="74">
        <f>+J96+J103</f>
        <v>2461126</v>
      </c>
      <c r="K95" s="74">
        <f>+K96+K103</f>
        <v>0</v>
      </c>
      <c r="L95" s="74">
        <f>+L96+L103</f>
        <v>62008</v>
      </c>
      <c r="M95" s="74">
        <f>+M96+M103</f>
        <v>0</v>
      </c>
      <c r="N95" s="76">
        <f>+N96+N103</f>
        <v>2523134</v>
      </c>
    </row>
    <row r="96" spans="1:14" s="5" customFormat="1" ht="19.5" customHeight="1">
      <c r="A96" s="85" t="s">
        <v>172</v>
      </c>
      <c r="B96" s="54">
        <f aca="true" t="shared" si="49" ref="B96:H96">+SUM(B97:B101)</f>
        <v>0</v>
      </c>
      <c r="C96" s="54">
        <f t="shared" si="49"/>
        <v>0</v>
      </c>
      <c r="D96" s="54">
        <f t="shared" si="49"/>
        <v>378287</v>
      </c>
      <c r="E96" s="54">
        <f t="shared" si="49"/>
        <v>0</v>
      </c>
      <c r="F96" s="54">
        <f t="shared" si="49"/>
        <v>0</v>
      </c>
      <c r="G96" s="54">
        <f t="shared" si="49"/>
        <v>0</v>
      </c>
      <c r="H96" s="54">
        <f t="shared" si="49"/>
        <v>0</v>
      </c>
      <c r="I96" s="54">
        <f t="shared" si="44"/>
        <v>378287</v>
      </c>
      <c r="J96" s="54">
        <f>+SUM(J97:J101)</f>
        <v>316279</v>
      </c>
      <c r="K96" s="54">
        <f>+SUM(K97:K101)</f>
        <v>0</v>
      </c>
      <c r="L96" s="54">
        <f>+SUM(L97:L101)</f>
        <v>62008</v>
      </c>
      <c r="M96" s="54">
        <f>+SUM(M97:M101)</f>
        <v>0</v>
      </c>
      <c r="N96" s="57">
        <f>+SUM(N97:N101)</f>
        <v>378287</v>
      </c>
    </row>
    <row r="97" spans="1:14" s="58" customFormat="1" ht="19.5" customHeight="1">
      <c r="A97" s="53" t="s">
        <v>193</v>
      </c>
      <c r="B97" s="54">
        <v>0</v>
      </c>
      <c r="C97" s="54">
        <v>0</v>
      </c>
      <c r="D97" s="54">
        <v>21000</v>
      </c>
      <c r="E97" s="56">
        <v>0</v>
      </c>
      <c r="F97" s="54">
        <v>0</v>
      </c>
      <c r="G97" s="54">
        <v>0</v>
      </c>
      <c r="H97" s="54">
        <v>0</v>
      </c>
      <c r="I97" s="54">
        <f t="shared" si="44"/>
        <v>21000</v>
      </c>
      <c r="J97" s="54">
        <v>21000</v>
      </c>
      <c r="K97" s="75">
        <v>0</v>
      </c>
      <c r="L97" s="54">
        <v>0</v>
      </c>
      <c r="M97" s="54">
        <v>0</v>
      </c>
      <c r="N97" s="59">
        <f t="shared" si="45"/>
        <v>21000</v>
      </c>
    </row>
    <row r="98" spans="1:14" s="58" customFormat="1" ht="19.5" customHeight="1">
      <c r="A98" s="53" t="s">
        <v>192</v>
      </c>
      <c r="B98" s="54"/>
      <c r="C98" s="54"/>
      <c r="D98" s="54"/>
      <c r="E98" s="56"/>
      <c r="F98" s="54"/>
      <c r="G98" s="54"/>
      <c r="H98" s="54"/>
      <c r="I98" s="54"/>
      <c r="J98" s="54"/>
      <c r="K98" s="75"/>
      <c r="L98" s="54"/>
      <c r="M98" s="54"/>
      <c r="N98" s="59"/>
    </row>
    <row r="99" spans="1:14" s="58" customFormat="1" ht="19.5" customHeight="1">
      <c r="A99" s="53" t="s">
        <v>194</v>
      </c>
      <c r="B99" s="54">
        <v>0</v>
      </c>
      <c r="C99" s="54">
        <v>0</v>
      </c>
      <c r="D99" s="54">
        <v>162287</v>
      </c>
      <c r="E99" s="56">
        <v>0</v>
      </c>
      <c r="F99" s="54">
        <v>0</v>
      </c>
      <c r="G99" s="54">
        <v>0</v>
      </c>
      <c r="H99" s="54">
        <v>0</v>
      </c>
      <c r="I99" s="54">
        <f>SUM(B99:G99)</f>
        <v>162287</v>
      </c>
      <c r="J99" s="54">
        <v>131283</v>
      </c>
      <c r="K99" s="75">
        <v>0</v>
      </c>
      <c r="L99" s="54">
        <v>31004</v>
      </c>
      <c r="M99" s="54">
        <v>0</v>
      </c>
      <c r="N99" s="59">
        <f>SUM(J99:M99)</f>
        <v>162287</v>
      </c>
    </row>
    <row r="100" spans="1:14" s="58" customFormat="1" ht="19.5" customHeight="1">
      <c r="A100" s="53" t="s">
        <v>192</v>
      </c>
      <c r="B100" s="54"/>
      <c r="C100" s="54"/>
      <c r="D100" s="54"/>
      <c r="E100" s="56"/>
      <c r="F100" s="54"/>
      <c r="G100" s="54"/>
      <c r="H100" s="54"/>
      <c r="I100" s="54"/>
      <c r="J100" s="54"/>
      <c r="K100" s="75"/>
      <c r="L100" s="54"/>
      <c r="M100" s="54"/>
      <c r="N100" s="59"/>
    </row>
    <row r="101" spans="1:14" s="58" customFormat="1" ht="19.5" customHeight="1">
      <c r="A101" s="53" t="s">
        <v>195</v>
      </c>
      <c r="B101" s="54">
        <v>0</v>
      </c>
      <c r="C101" s="54">
        <v>0</v>
      </c>
      <c r="D101" s="54">
        <v>195000</v>
      </c>
      <c r="E101" s="56">
        <v>0</v>
      </c>
      <c r="F101" s="54">
        <v>0</v>
      </c>
      <c r="G101" s="54">
        <v>0</v>
      </c>
      <c r="H101" s="54">
        <v>0</v>
      </c>
      <c r="I101" s="54">
        <f>SUM(B101:G101)</f>
        <v>195000</v>
      </c>
      <c r="J101" s="54">
        <v>163996</v>
      </c>
      <c r="K101" s="75">
        <v>0</v>
      </c>
      <c r="L101" s="54">
        <v>31004</v>
      </c>
      <c r="M101" s="54">
        <v>0</v>
      </c>
      <c r="N101" s="59">
        <f>SUM(J101:M101)</f>
        <v>195000</v>
      </c>
    </row>
    <row r="102" spans="1:14" s="58" customFormat="1" ht="19.5" customHeight="1">
      <c r="A102" s="53" t="s">
        <v>192</v>
      </c>
      <c r="B102" s="54"/>
      <c r="C102" s="54"/>
      <c r="D102" s="54"/>
      <c r="E102" s="56"/>
      <c r="F102" s="54"/>
      <c r="G102" s="54"/>
      <c r="H102" s="54"/>
      <c r="I102" s="54"/>
      <c r="J102" s="54"/>
      <c r="K102" s="75"/>
      <c r="L102" s="54"/>
      <c r="M102" s="54"/>
      <c r="N102" s="59"/>
    </row>
    <row r="103" spans="1:14" s="5" customFormat="1" ht="19.5" customHeight="1">
      <c r="A103" s="85" t="s">
        <v>175</v>
      </c>
      <c r="B103" s="54">
        <v>0</v>
      </c>
      <c r="C103" s="54">
        <v>0</v>
      </c>
      <c r="D103" s="54">
        <v>85595</v>
      </c>
      <c r="E103" s="56">
        <v>1900808</v>
      </c>
      <c r="F103" s="54">
        <v>50137</v>
      </c>
      <c r="G103" s="54">
        <v>108307</v>
      </c>
      <c r="H103" s="54">
        <v>0</v>
      </c>
      <c r="I103" s="54">
        <f t="shared" si="44"/>
        <v>2144847</v>
      </c>
      <c r="J103" s="54">
        <v>2144847</v>
      </c>
      <c r="K103" s="56">
        <v>0</v>
      </c>
      <c r="L103" s="54">
        <v>0</v>
      </c>
      <c r="M103" s="54">
        <v>0</v>
      </c>
      <c r="N103" s="59">
        <f t="shared" si="45"/>
        <v>2144847</v>
      </c>
    </row>
    <row r="104" spans="1:14" s="5" customFormat="1" ht="19.5" customHeight="1">
      <c r="A104" s="70" t="s">
        <v>149</v>
      </c>
      <c r="B104" s="71">
        <f aca="true" t="shared" si="50" ref="B104:G104">+B105</f>
        <v>11649</v>
      </c>
      <c r="C104" s="71">
        <f t="shared" si="50"/>
        <v>2049053</v>
      </c>
      <c r="D104" s="71">
        <f t="shared" si="50"/>
        <v>1295844</v>
      </c>
      <c r="E104" s="71">
        <f t="shared" si="50"/>
        <v>3170</v>
      </c>
      <c r="F104" s="71">
        <f t="shared" si="50"/>
        <v>23395</v>
      </c>
      <c r="G104" s="71">
        <f t="shared" si="50"/>
        <v>1953</v>
      </c>
      <c r="H104" s="71">
        <f>+H105</f>
        <v>0</v>
      </c>
      <c r="I104" s="71">
        <f t="shared" si="44"/>
        <v>3385064</v>
      </c>
      <c r="J104" s="71">
        <f>+J105</f>
        <v>985842</v>
      </c>
      <c r="K104" s="71">
        <f>+K105</f>
        <v>0</v>
      </c>
      <c r="L104" s="71">
        <f>+L105</f>
        <v>1244012</v>
      </c>
      <c r="M104" s="71">
        <f>+M105</f>
        <v>1155210</v>
      </c>
      <c r="N104" s="72">
        <f t="shared" si="45"/>
        <v>3385064</v>
      </c>
    </row>
    <row r="105" spans="1:14" s="5" customFormat="1" ht="19.5" customHeight="1">
      <c r="A105" s="73" t="s">
        <v>150</v>
      </c>
      <c r="B105" s="74">
        <f aca="true" t="shared" si="51" ref="B105:H105">B106</f>
        <v>11649</v>
      </c>
      <c r="C105" s="74">
        <f t="shared" si="51"/>
        <v>2049053</v>
      </c>
      <c r="D105" s="74">
        <f t="shared" si="51"/>
        <v>1295844</v>
      </c>
      <c r="E105" s="75">
        <f t="shared" si="51"/>
        <v>3170</v>
      </c>
      <c r="F105" s="74">
        <f t="shared" si="51"/>
        <v>23395</v>
      </c>
      <c r="G105" s="74">
        <f t="shared" si="51"/>
        <v>1953</v>
      </c>
      <c r="H105" s="74">
        <f t="shared" si="51"/>
        <v>0</v>
      </c>
      <c r="I105" s="74">
        <f aca="true" t="shared" si="52" ref="I105:I110">SUM(B105:G105)</f>
        <v>3385064</v>
      </c>
      <c r="J105" s="74">
        <f>J106</f>
        <v>985842</v>
      </c>
      <c r="K105" s="74">
        <f>K106</f>
        <v>0</v>
      </c>
      <c r="L105" s="74">
        <f>L106</f>
        <v>1244012</v>
      </c>
      <c r="M105" s="74">
        <f>M106</f>
        <v>1155210</v>
      </c>
      <c r="N105" s="76">
        <f>SUM(J105:M105)</f>
        <v>3385064</v>
      </c>
    </row>
    <row r="106" spans="1:14" s="5" customFormat="1" ht="19.5" customHeight="1">
      <c r="A106" s="85" t="s">
        <v>182</v>
      </c>
      <c r="B106" s="54">
        <f>+B107</f>
        <v>11649</v>
      </c>
      <c r="C106" s="54">
        <f aca="true" t="shared" si="53" ref="C106:H106">+C107</f>
        <v>2049053</v>
      </c>
      <c r="D106" s="54">
        <f t="shared" si="53"/>
        <v>1295844</v>
      </c>
      <c r="E106" s="54">
        <f t="shared" si="53"/>
        <v>3170</v>
      </c>
      <c r="F106" s="54">
        <f t="shared" si="53"/>
        <v>23395</v>
      </c>
      <c r="G106" s="54">
        <f t="shared" si="53"/>
        <v>1953</v>
      </c>
      <c r="H106" s="54">
        <f t="shared" si="53"/>
        <v>0</v>
      </c>
      <c r="I106" s="54">
        <f t="shared" si="52"/>
        <v>3385064</v>
      </c>
      <c r="J106" s="54">
        <f>+J107</f>
        <v>985842</v>
      </c>
      <c r="K106" s="54">
        <f>+K107</f>
        <v>0</v>
      </c>
      <c r="L106" s="54">
        <f>+L107</f>
        <v>1244012</v>
      </c>
      <c r="M106" s="54">
        <f>+M107</f>
        <v>1155210</v>
      </c>
      <c r="N106" s="59">
        <f>SUM(J106:M106)</f>
        <v>3385064</v>
      </c>
    </row>
    <row r="107" spans="1:14" s="5" customFormat="1" ht="19.5" customHeight="1">
      <c r="A107" s="77" t="s">
        <v>183</v>
      </c>
      <c r="B107" s="54">
        <v>11649</v>
      </c>
      <c r="C107" s="54">
        <v>2049053</v>
      </c>
      <c r="D107" s="54">
        <v>1295844</v>
      </c>
      <c r="E107" s="56">
        <v>3170</v>
      </c>
      <c r="F107" s="54">
        <v>23395</v>
      </c>
      <c r="G107" s="54">
        <v>1953</v>
      </c>
      <c r="H107" s="54">
        <v>0</v>
      </c>
      <c r="I107" s="54">
        <f t="shared" si="52"/>
        <v>3385064</v>
      </c>
      <c r="J107" s="54">
        <v>985842</v>
      </c>
      <c r="K107" s="56">
        <v>0</v>
      </c>
      <c r="L107" s="54">
        <v>1244012</v>
      </c>
      <c r="M107" s="54">
        <v>1155210</v>
      </c>
      <c r="N107" s="59">
        <f>SUM(J107:M107)</f>
        <v>3385064</v>
      </c>
    </row>
    <row r="108" spans="1:14" s="5" customFormat="1" ht="19.5" customHeight="1">
      <c r="A108" s="70" t="s">
        <v>152</v>
      </c>
      <c r="B108" s="71">
        <f aca="true" t="shared" si="54" ref="B108:H109">B109</f>
        <v>10000</v>
      </c>
      <c r="C108" s="71">
        <f t="shared" si="54"/>
        <v>19000</v>
      </c>
      <c r="D108" s="71">
        <f t="shared" si="54"/>
        <v>7155</v>
      </c>
      <c r="E108" s="71">
        <f t="shared" si="54"/>
        <v>61970</v>
      </c>
      <c r="F108" s="71">
        <f t="shared" si="54"/>
        <v>25071</v>
      </c>
      <c r="G108" s="71">
        <f t="shared" si="54"/>
        <v>6238</v>
      </c>
      <c r="H108" s="71">
        <f t="shared" si="54"/>
        <v>0</v>
      </c>
      <c r="I108" s="71">
        <f t="shared" si="52"/>
        <v>129434</v>
      </c>
      <c r="J108" s="71">
        <f aca="true" t="shared" si="55" ref="J108:M109">J109</f>
        <v>129434</v>
      </c>
      <c r="K108" s="71">
        <f t="shared" si="55"/>
        <v>0</v>
      </c>
      <c r="L108" s="71">
        <f t="shared" si="55"/>
        <v>0</v>
      </c>
      <c r="M108" s="71">
        <f t="shared" si="55"/>
        <v>0</v>
      </c>
      <c r="N108" s="72">
        <f>SUM(J108:M108)</f>
        <v>129434</v>
      </c>
    </row>
    <row r="109" spans="1:14" s="5" customFormat="1" ht="19.5" customHeight="1">
      <c r="A109" s="73" t="s">
        <v>153</v>
      </c>
      <c r="B109" s="74">
        <f t="shared" si="54"/>
        <v>10000</v>
      </c>
      <c r="C109" s="74">
        <f t="shared" si="54"/>
        <v>19000</v>
      </c>
      <c r="D109" s="74">
        <f t="shared" si="54"/>
        <v>7155</v>
      </c>
      <c r="E109" s="75">
        <f t="shared" si="54"/>
        <v>61970</v>
      </c>
      <c r="F109" s="74">
        <f t="shared" si="54"/>
        <v>25071</v>
      </c>
      <c r="G109" s="74">
        <f t="shared" si="54"/>
        <v>6238</v>
      </c>
      <c r="H109" s="74">
        <f t="shared" si="54"/>
        <v>0</v>
      </c>
      <c r="I109" s="74">
        <f t="shared" si="52"/>
        <v>129434</v>
      </c>
      <c r="J109" s="74">
        <f t="shared" si="55"/>
        <v>129434</v>
      </c>
      <c r="K109" s="74">
        <f t="shared" si="55"/>
        <v>0</v>
      </c>
      <c r="L109" s="74">
        <f t="shared" si="55"/>
        <v>0</v>
      </c>
      <c r="M109" s="74">
        <f t="shared" si="55"/>
        <v>0</v>
      </c>
      <c r="N109" s="76">
        <f t="shared" si="45"/>
        <v>129434</v>
      </c>
    </row>
    <row r="110" spans="1:14" s="5" customFormat="1" ht="19.5" customHeight="1">
      <c r="A110" s="85" t="s">
        <v>151</v>
      </c>
      <c r="B110" s="54">
        <v>10000</v>
      </c>
      <c r="C110" s="54">
        <v>19000</v>
      </c>
      <c r="D110" s="54">
        <v>7155</v>
      </c>
      <c r="E110" s="56">
        <v>61970</v>
      </c>
      <c r="F110" s="54">
        <v>25071</v>
      </c>
      <c r="G110" s="54">
        <v>6238</v>
      </c>
      <c r="H110" s="54">
        <v>0</v>
      </c>
      <c r="I110" s="54">
        <f t="shared" si="52"/>
        <v>129434</v>
      </c>
      <c r="J110" s="54">
        <v>129434</v>
      </c>
      <c r="K110" s="56">
        <v>0</v>
      </c>
      <c r="L110" s="54">
        <v>0</v>
      </c>
      <c r="M110" s="54">
        <v>0</v>
      </c>
      <c r="N110" s="59">
        <f t="shared" si="45"/>
        <v>129434</v>
      </c>
    </row>
    <row r="111" spans="1:14" s="5" customFormat="1" ht="19.5" customHeight="1">
      <c r="A111" s="70" t="s">
        <v>154</v>
      </c>
      <c r="B111" s="71">
        <f aca="true" t="shared" si="56" ref="B111:N112">B112</f>
        <v>0</v>
      </c>
      <c r="C111" s="71">
        <f t="shared" si="56"/>
        <v>0</v>
      </c>
      <c r="D111" s="71">
        <f t="shared" si="56"/>
        <v>0</v>
      </c>
      <c r="E111" s="71">
        <f t="shared" si="56"/>
        <v>1525</v>
      </c>
      <c r="F111" s="71">
        <f t="shared" si="56"/>
        <v>0</v>
      </c>
      <c r="G111" s="71">
        <f t="shared" si="56"/>
        <v>800</v>
      </c>
      <c r="H111" s="71">
        <f t="shared" si="56"/>
        <v>0</v>
      </c>
      <c r="I111" s="71">
        <f t="shared" si="56"/>
        <v>2325</v>
      </c>
      <c r="J111" s="71">
        <f t="shared" si="56"/>
        <v>2325</v>
      </c>
      <c r="K111" s="71">
        <f t="shared" si="56"/>
        <v>0</v>
      </c>
      <c r="L111" s="71">
        <f t="shared" si="56"/>
        <v>0</v>
      </c>
      <c r="M111" s="71">
        <f t="shared" si="56"/>
        <v>0</v>
      </c>
      <c r="N111" s="72">
        <f t="shared" si="56"/>
        <v>2325</v>
      </c>
    </row>
    <row r="112" spans="1:14" s="5" customFormat="1" ht="19.5" customHeight="1">
      <c r="A112" s="73" t="s">
        <v>155</v>
      </c>
      <c r="B112" s="74">
        <f t="shared" si="56"/>
        <v>0</v>
      </c>
      <c r="C112" s="74">
        <f t="shared" si="56"/>
        <v>0</v>
      </c>
      <c r="D112" s="74">
        <f t="shared" si="56"/>
        <v>0</v>
      </c>
      <c r="E112" s="75">
        <f t="shared" si="56"/>
        <v>1525</v>
      </c>
      <c r="F112" s="74">
        <f t="shared" si="56"/>
        <v>0</v>
      </c>
      <c r="G112" s="74">
        <f t="shared" si="56"/>
        <v>800</v>
      </c>
      <c r="H112" s="74">
        <f t="shared" si="56"/>
        <v>0</v>
      </c>
      <c r="I112" s="74">
        <f t="shared" si="56"/>
        <v>2325</v>
      </c>
      <c r="J112" s="74">
        <f t="shared" si="56"/>
        <v>2325</v>
      </c>
      <c r="K112" s="74">
        <f t="shared" si="56"/>
        <v>0</v>
      </c>
      <c r="L112" s="74">
        <f t="shared" si="56"/>
        <v>0</v>
      </c>
      <c r="M112" s="74">
        <f t="shared" si="56"/>
        <v>0</v>
      </c>
      <c r="N112" s="76">
        <f t="shared" si="56"/>
        <v>2325</v>
      </c>
    </row>
    <row r="113" spans="1:14" s="5" customFormat="1" ht="19.5" customHeight="1">
      <c r="A113" s="85" t="s">
        <v>151</v>
      </c>
      <c r="B113" s="54">
        <v>0</v>
      </c>
      <c r="C113" s="54">
        <v>0</v>
      </c>
      <c r="D113" s="54">
        <v>0</v>
      </c>
      <c r="E113" s="56">
        <v>1525</v>
      </c>
      <c r="F113" s="54">
        <v>0</v>
      </c>
      <c r="G113" s="54">
        <v>800</v>
      </c>
      <c r="H113" s="54">
        <v>0</v>
      </c>
      <c r="I113" s="54">
        <f>SUM(B113:H113)</f>
        <v>2325</v>
      </c>
      <c r="J113" s="54">
        <v>2325</v>
      </c>
      <c r="K113" s="56">
        <v>0</v>
      </c>
      <c r="L113" s="54">
        <v>0</v>
      </c>
      <c r="M113" s="54">
        <v>0</v>
      </c>
      <c r="N113" s="59">
        <f aca="true" t="shared" si="57" ref="N113:N137">SUM(J113:M113)</f>
        <v>2325</v>
      </c>
    </row>
    <row r="114" spans="1:14" s="5" customFormat="1" ht="19.5" customHeight="1">
      <c r="A114" s="70" t="s">
        <v>156</v>
      </c>
      <c r="B114" s="71">
        <f aca="true" t="shared" si="58" ref="B114:H114">+B115+B128</f>
        <v>76912</v>
      </c>
      <c r="C114" s="71">
        <f t="shared" si="58"/>
        <v>12293</v>
      </c>
      <c r="D114" s="71">
        <f t="shared" si="58"/>
        <v>1127381</v>
      </c>
      <c r="E114" s="71">
        <f t="shared" si="58"/>
        <v>955631</v>
      </c>
      <c r="F114" s="71">
        <f t="shared" si="58"/>
        <v>20574</v>
      </c>
      <c r="G114" s="71">
        <f t="shared" si="58"/>
        <v>106059</v>
      </c>
      <c r="H114" s="71">
        <f t="shared" si="58"/>
        <v>0</v>
      </c>
      <c r="I114" s="71">
        <f>SUM(B114:H114)</f>
        <v>2298850</v>
      </c>
      <c r="J114" s="71">
        <f>+J115+J128</f>
        <v>1521132</v>
      </c>
      <c r="K114" s="71">
        <f>+K115+K128</f>
        <v>0</v>
      </c>
      <c r="L114" s="71">
        <f>+L115+L128</f>
        <v>777718</v>
      </c>
      <c r="M114" s="71">
        <f>+M115+M128</f>
        <v>0</v>
      </c>
      <c r="N114" s="72">
        <f t="shared" si="57"/>
        <v>2298850</v>
      </c>
    </row>
    <row r="115" spans="1:14" s="5" customFormat="1" ht="19.5" customHeight="1">
      <c r="A115" s="73" t="s">
        <v>157</v>
      </c>
      <c r="B115" s="74">
        <f aca="true" t="shared" si="59" ref="B115:H115">+B116+B122+B127</f>
        <v>76912</v>
      </c>
      <c r="C115" s="74">
        <f t="shared" si="59"/>
        <v>12293</v>
      </c>
      <c r="D115" s="74">
        <f t="shared" si="59"/>
        <v>1127381</v>
      </c>
      <c r="E115" s="75">
        <f t="shared" si="59"/>
        <v>944810</v>
      </c>
      <c r="F115" s="74">
        <f t="shared" si="59"/>
        <v>20574</v>
      </c>
      <c r="G115" s="74">
        <f t="shared" si="59"/>
        <v>103412</v>
      </c>
      <c r="H115" s="74">
        <f t="shared" si="59"/>
        <v>0</v>
      </c>
      <c r="I115" s="74">
        <f aca="true" t="shared" si="60" ref="I115:I126">SUM(B115:G115)</f>
        <v>2285382</v>
      </c>
      <c r="J115" s="74">
        <f>+J116+J122+J127</f>
        <v>1507664</v>
      </c>
      <c r="K115" s="74">
        <f>+K116+K122+K127</f>
        <v>0</v>
      </c>
      <c r="L115" s="74">
        <f>+L116+L122+L127</f>
        <v>777718</v>
      </c>
      <c r="M115" s="74">
        <f>+M116+M122+M127</f>
        <v>0</v>
      </c>
      <c r="N115" s="76">
        <f t="shared" si="57"/>
        <v>2285382</v>
      </c>
    </row>
    <row r="116" spans="1:14" s="5" customFormat="1" ht="19.5" customHeight="1">
      <c r="A116" s="85" t="s">
        <v>171</v>
      </c>
      <c r="B116" s="54">
        <f aca="true" t="shared" si="61" ref="B116:G116">+SUM(B117:B121)</f>
        <v>51912</v>
      </c>
      <c r="C116" s="54">
        <f t="shared" si="61"/>
        <v>0</v>
      </c>
      <c r="D116" s="54">
        <f t="shared" si="61"/>
        <v>206598</v>
      </c>
      <c r="E116" s="54">
        <f t="shared" si="61"/>
        <v>155061</v>
      </c>
      <c r="F116" s="54">
        <f t="shared" si="61"/>
        <v>0</v>
      </c>
      <c r="G116" s="54">
        <f t="shared" si="61"/>
        <v>4249</v>
      </c>
      <c r="H116" s="54">
        <f>+SUM(H117:H121)</f>
        <v>0</v>
      </c>
      <c r="I116" s="54">
        <f t="shared" si="60"/>
        <v>417820</v>
      </c>
      <c r="J116" s="54">
        <f>+SUM(J117:J121)</f>
        <v>187710</v>
      </c>
      <c r="K116" s="54">
        <f>+SUM(K117:K121)</f>
        <v>0</v>
      </c>
      <c r="L116" s="54">
        <f>+SUM(L117:L121)</f>
        <v>230110</v>
      </c>
      <c r="M116" s="54">
        <f>+SUM(M117:M121)</f>
        <v>0</v>
      </c>
      <c r="N116" s="57">
        <f aca="true" t="shared" si="62" ref="N116:N127">SUM(J116:M116)</f>
        <v>417820</v>
      </c>
    </row>
    <row r="117" spans="1:14" s="5" customFormat="1" ht="19.5" customHeight="1">
      <c r="A117" s="77" t="s">
        <v>158</v>
      </c>
      <c r="B117" s="54">
        <v>0</v>
      </c>
      <c r="C117" s="54">
        <v>0</v>
      </c>
      <c r="D117" s="54">
        <v>28400</v>
      </c>
      <c r="E117" s="56">
        <v>115072</v>
      </c>
      <c r="F117" s="54">
        <v>0</v>
      </c>
      <c r="G117" s="54">
        <v>4249</v>
      </c>
      <c r="H117" s="54">
        <v>0</v>
      </c>
      <c r="I117" s="54">
        <f t="shared" si="60"/>
        <v>147721</v>
      </c>
      <c r="J117" s="54">
        <v>147721</v>
      </c>
      <c r="K117" s="56">
        <v>0</v>
      </c>
      <c r="L117" s="54">
        <v>0</v>
      </c>
      <c r="M117" s="54">
        <v>0</v>
      </c>
      <c r="N117" s="59">
        <f t="shared" si="62"/>
        <v>147721</v>
      </c>
    </row>
    <row r="118" spans="1:14" s="5" customFormat="1" ht="19.5" customHeight="1">
      <c r="A118" s="77" t="s">
        <v>159</v>
      </c>
      <c r="B118" s="54">
        <v>0</v>
      </c>
      <c r="C118" s="54">
        <v>0</v>
      </c>
      <c r="D118" s="54">
        <v>0</v>
      </c>
      <c r="E118" s="56">
        <v>39989</v>
      </c>
      <c r="F118" s="54">
        <v>0</v>
      </c>
      <c r="G118" s="54">
        <v>0</v>
      </c>
      <c r="H118" s="54">
        <v>0</v>
      </c>
      <c r="I118" s="54">
        <f t="shared" si="60"/>
        <v>39989</v>
      </c>
      <c r="J118" s="54">
        <v>39989</v>
      </c>
      <c r="K118" s="56">
        <v>0</v>
      </c>
      <c r="L118" s="54">
        <v>0</v>
      </c>
      <c r="M118" s="54">
        <v>0</v>
      </c>
      <c r="N118" s="59">
        <f t="shared" si="62"/>
        <v>39989</v>
      </c>
    </row>
    <row r="119" spans="1:14" s="5" customFormat="1" ht="19.5" customHeight="1">
      <c r="A119" s="53" t="s">
        <v>160</v>
      </c>
      <c r="B119" s="54">
        <v>0</v>
      </c>
      <c r="C119" s="55">
        <v>0</v>
      </c>
      <c r="D119" s="54">
        <v>12000</v>
      </c>
      <c r="E119" s="54">
        <v>0</v>
      </c>
      <c r="F119" s="54">
        <v>0</v>
      </c>
      <c r="G119" s="54">
        <v>0</v>
      </c>
      <c r="H119" s="54">
        <v>0</v>
      </c>
      <c r="I119" s="54">
        <f t="shared" si="60"/>
        <v>12000</v>
      </c>
      <c r="J119" s="54">
        <v>0</v>
      </c>
      <c r="K119" s="56">
        <v>0</v>
      </c>
      <c r="L119" s="56">
        <v>12000</v>
      </c>
      <c r="M119" s="56">
        <v>0</v>
      </c>
      <c r="N119" s="57">
        <f t="shared" si="62"/>
        <v>12000</v>
      </c>
    </row>
    <row r="120" spans="1:14" s="5" customFormat="1" ht="19.5" customHeight="1">
      <c r="A120" s="53" t="s">
        <v>161</v>
      </c>
      <c r="B120" s="54">
        <v>0</v>
      </c>
      <c r="C120" s="55">
        <v>0</v>
      </c>
      <c r="D120" s="54">
        <v>12000</v>
      </c>
      <c r="E120" s="54">
        <v>0</v>
      </c>
      <c r="F120" s="54">
        <v>0</v>
      </c>
      <c r="G120" s="54">
        <v>0</v>
      </c>
      <c r="H120" s="54">
        <v>0</v>
      </c>
      <c r="I120" s="54">
        <f t="shared" si="60"/>
        <v>12000</v>
      </c>
      <c r="J120" s="54">
        <v>0</v>
      </c>
      <c r="K120" s="56">
        <v>0</v>
      </c>
      <c r="L120" s="56">
        <v>12000</v>
      </c>
      <c r="M120" s="56">
        <v>0</v>
      </c>
      <c r="N120" s="57">
        <f t="shared" si="62"/>
        <v>12000</v>
      </c>
    </row>
    <row r="121" spans="1:14" s="5" customFormat="1" ht="19.5" customHeight="1" thickBot="1">
      <c r="A121" s="84" t="s">
        <v>162</v>
      </c>
      <c r="B121" s="67">
        <v>51912</v>
      </c>
      <c r="C121" s="67">
        <v>0</v>
      </c>
      <c r="D121" s="67">
        <v>154198</v>
      </c>
      <c r="E121" s="68">
        <v>0</v>
      </c>
      <c r="F121" s="67">
        <v>0</v>
      </c>
      <c r="G121" s="67">
        <v>0</v>
      </c>
      <c r="H121" s="67">
        <v>0</v>
      </c>
      <c r="I121" s="67">
        <f t="shared" si="60"/>
        <v>206110</v>
      </c>
      <c r="J121" s="67">
        <v>0</v>
      </c>
      <c r="K121" s="68">
        <v>0</v>
      </c>
      <c r="L121" s="67">
        <v>206110</v>
      </c>
      <c r="M121" s="67">
        <v>0</v>
      </c>
      <c r="N121" s="78">
        <f t="shared" si="62"/>
        <v>206110</v>
      </c>
    </row>
    <row r="122" spans="1:14" s="5" customFormat="1" ht="20.25" customHeight="1">
      <c r="A122" s="85" t="s">
        <v>173</v>
      </c>
      <c r="B122" s="54">
        <f aca="true" t="shared" si="63" ref="B122:G122">+SUM(B123:B126)</f>
        <v>0</v>
      </c>
      <c r="C122" s="54">
        <f t="shared" si="63"/>
        <v>0</v>
      </c>
      <c r="D122" s="54">
        <f t="shared" si="63"/>
        <v>547608</v>
      </c>
      <c r="E122" s="56">
        <f t="shared" si="63"/>
        <v>0</v>
      </c>
      <c r="F122" s="54">
        <f t="shared" si="63"/>
        <v>0</v>
      </c>
      <c r="G122" s="54">
        <f t="shared" si="63"/>
        <v>0</v>
      </c>
      <c r="H122" s="54">
        <f>+SUM(H123:H126)</f>
        <v>0</v>
      </c>
      <c r="I122" s="54">
        <f t="shared" si="60"/>
        <v>547608</v>
      </c>
      <c r="J122" s="54">
        <f>+SUM(J123:J126)</f>
        <v>0</v>
      </c>
      <c r="K122" s="56">
        <f>+SUM(K123:K126)</f>
        <v>0</v>
      </c>
      <c r="L122" s="54">
        <f>+SUM(L123:L126)</f>
        <v>547608</v>
      </c>
      <c r="M122" s="54">
        <f>+SUM(M123:M126)</f>
        <v>0</v>
      </c>
      <c r="N122" s="59">
        <f t="shared" si="62"/>
        <v>547608</v>
      </c>
    </row>
    <row r="123" spans="1:14" s="5" customFormat="1" ht="20.25" customHeight="1">
      <c r="A123" s="77" t="s">
        <v>163</v>
      </c>
      <c r="B123" s="54">
        <v>0</v>
      </c>
      <c r="C123" s="54">
        <v>0</v>
      </c>
      <c r="D123" s="54">
        <v>40000</v>
      </c>
      <c r="E123" s="56">
        <v>0</v>
      </c>
      <c r="F123" s="54">
        <v>0</v>
      </c>
      <c r="G123" s="54">
        <v>0</v>
      </c>
      <c r="H123" s="54">
        <v>0</v>
      </c>
      <c r="I123" s="54">
        <f t="shared" si="60"/>
        <v>40000</v>
      </c>
      <c r="J123" s="54">
        <v>0</v>
      </c>
      <c r="K123" s="56">
        <v>0</v>
      </c>
      <c r="L123" s="54">
        <v>40000</v>
      </c>
      <c r="M123" s="54">
        <v>0</v>
      </c>
      <c r="N123" s="59">
        <f t="shared" si="62"/>
        <v>40000</v>
      </c>
    </row>
    <row r="124" spans="1:14" s="5" customFormat="1" ht="20.25" customHeight="1">
      <c r="A124" s="77" t="s">
        <v>187</v>
      </c>
      <c r="B124" s="54">
        <v>0</v>
      </c>
      <c r="C124" s="54">
        <v>0</v>
      </c>
      <c r="D124" s="54">
        <v>260958</v>
      </c>
      <c r="E124" s="56">
        <v>0</v>
      </c>
      <c r="F124" s="54">
        <v>0</v>
      </c>
      <c r="G124" s="54">
        <v>0</v>
      </c>
      <c r="H124" s="54">
        <v>0</v>
      </c>
      <c r="I124" s="54">
        <f t="shared" si="60"/>
        <v>260958</v>
      </c>
      <c r="J124" s="54">
        <v>0</v>
      </c>
      <c r="K124" s="56">
        <v>0</v>
      </c>
      <c r="L124" s="54">
        <v>260958</v>
      </c>
      <c r="M124" s="54">
        <v>0</v>
      </c>
      <c r="N124" s="59">
        <f t="shared" si="62"/>
        <v>260958</v>
      </c>
    </row>
    <row r="125" spans="1:14" s="5" customFormat="1" ht="20.25" customHeight="1">
      <c r="A125" s="77" t="s">
        <v>188</v>
      </c>
      <c r="B125" s="54">
        <v>0</v>
      </c>
      <c r="C125" s="54">
        <v>0</v>
      </c>
      <c r="D125" s="54">
        <v>50000</v>
      </c>
      <c r="E125" s="56">
        <v>0</v>
      </c>
      <c r="F125" s="54">
        <v>0</v>
      </c>
      <c r="G125" s="54">
        <v>0</v>
      </c>
      <c r="H125" s="54">
        <v>0</v>
      </c>
      <c r="I125" s="54">
        <f t="shared" si="60"/>
        <v>50000</v>
      </c>
      <c r="J125" s="54">
        <v>0</v>
      </c>
      <c r="K125" s="56">
        <v>0</v>
      </c>
      <c r="L125" s="54">
        <v>50000</v>
      </c>
      <c r="M125" s="54">
        <v>0</v>
      </c>
      <c r="N125" s="59">
        <f>SUM(J125:M125)</f>
        <v>50000</v>
      </c>
    </row>
    <row r="126" spans="1:14" s="5" customFormat="1" ht="20.25" customHeight="1">
      <c r="A126" s="77" t="s">
        <v>164</v>
      </c>
      <c r="B126" s="54">
        <v>0</v>
      </c>
      <c r="C126" s="54">
        <v>0</v>
      </c>
      <c r="D126" s="54">
        <v>196650</v>
      </c>
      <c r="E126" s="56">
        <v>0</v>
      </c>
      <c r="F126" s="54">
        <v>0</v>
      </c>
      <c r="G126" s="54">
        <v>0</v>
      </c>
      <c r="H126" s="54">
        <v>0</v>
      </c>
      <c r="I126" s="54">
        <f t="shared" si="60"/>
        <v>196650</v>
      </c>
      <c r="J126" s="54">
        <v>0</v>
      </c>
      <c r="K126" s="56">
        <v>0</v>
      </c>
      <c r="L126" s="54">
        <v>196650</v>
      </c>
      <c r="M126" s="54">
        <v>0</v>
      </c>
      <c r="N126" s="59">
        <f t="shared" si="62"/>
        <v>196650</v>
      </c>
    </row>
    <row r="127" spans="1:14" s="5" customFormat="1" ht="20.25" customHeight="1">
      <c r="A127" s="85" t="s">
        <v>176</v>
      </c>
      <c r="B127" s="54">
        <v>25000</v>
      </c>
      <c r="C127" s="54">
        <v>12293</v>
      </c>
      <c r="D127" s="54">
        <v>373175</v>
      </c>
      <c r="E127" s="56">
        <v>789749</v>
      </c>
      <c r="F127" s="54">
        <v>20574</v>
      </c>
      <c r="G127" s="54">
        <v>99163</v>
      </c>
      <c r="H127" s="54">
        <v>0</v>
      </c>
      <c r="I127" s="54">
        <f>SUM(B127:H127)</f>
        <v>1319954</v>
      </c>
      <c r="J127" s="54">
        <v>1319954</v>
      </c>
      <c r="K127" s="56">
        <v>0</v>
      </c>
      <c r="L127" s="54">
        <v>0</v>
      </c>
      <c r="M127" s="54">
        <v>0</v>
      </c>
      <c r="N127" s="59">
        <f t="shared" si="62"/>
        <v>1319954</v>
      </c>
    </row>
    <row r="128" spans="1:14" s="5" customFormat="1" ht="20.25" customHeight="1">
      <c r="A128" s="73" t="s">
        <v>165</v>
      </c>
      <c r="B128" s="74">
        <f aca="true" t="shared" si="64" ref="B128:M128">B129</f>
        <v>0</v>
      </c>
      <c r="C128" s="74">
        <f t="shared" si="64"/>
        <v>0</v>
      </c>
      <c r="D128" s="74">
        <f t="shared" si="64"/>
        <v>0</v>
      </c>
      <c r="E128" s="75">
        <f t="shared" si="64"/>
        <v>10821</v>
      </c>
      <c r="F128" s="74">
        <f t="shared" si="64"/>
        <v>0</v>
      </c>
      <c r="G128" s="74">
        <f t="shared" si="64"/>
        <v>2647</v>
      </c>
      <c r="H128" s="74">
        <f t="shared" si="64"/>
        <v>0</v>
      </c>
      <c r="I128" s="74">
        <f>SUM(B128:H128)</f>
        <v>13468</v>
      </c>
      <c r="J128" s="74">
        <f t="shared" si="64"/>
        <v>13468</v>
      </c>
      <c r="K128" s="74">
        <f t="shared" si="64"/>
        <v>0</v>
      </c>
      <c r="L128" s="74">
        <f t="shared" si="64"/>
        <v>0</v>
      </c>
      <c r="M128" s="74">
        <f t="shared" si="64"/>
        <v>0</v>
      </c>
      <c r="N128" s="76">
        <f t="shared" si="57"/>
        <v>13468</v>
      </c>
    </row>
    <row r="129" spans="1:14" s="5" customFormat="1" ht="20.25" customHeight="1">
      <c r="A129" s="85" t="s">
        <v>151</v>
      </c>
      <c r="B129" s="54">
        <v>0</v>
      </c>
      <c r="C129" s="54">
        <v>0</v>
      </c>
      <c r="D129" s="54">
        <v>0</v>
      </c>
      <c r="E129" s="56">
        <v>10821</v>
      </c>
      <c r="F129" s="54">
        <v>0</v>
      </c>
      <c r="G129" s="54">
        <v>2647</v>
      </c>
      <c r="H129" s="54">
        <v>0</v>
      </c>
      <c r="I129" s="54">
        <f>SUM(B129:H129)</f>
        <v>13468</v>
      </c>
      <c r="J129" s="54">
        <v>13468</v>
      </c>
      <c r="K129" s="56">
        <v>0</v>
      </c>
      <c r="L129" s="54">
        <v>0</v>
      </c>
      <c r="M129" s="54">
        <v>0</v>
      </c>
      <c r="N129" s="59">
        <f t="shared" si="57"/>
        <v>13468</v>
      </c>
    </row>
    <row r="130" spans="1:14" s="5" customFormat="1" ht="20.25" customHeight="1">
      <c r="A130" s="70" t="s">
        <v>166</v>
      </c>
      <c r="B130" s="71">
        <f>B131+B133</f>
        <v>0</v>
      </c>
      <c r="C130" s="71">
        <f aca="true" t="shared" si="65" ref="C130:H130">C131+C133</f>
        <v>0</v>
      </c>
      <c r="D130" s="71">
        <f t="shared" si="65"/>
        <v>0</v>
      </c>
      <c r="E130" s="71">
        <f t="shared" si="65"/>
        <v>22751</v>
      </c>
      <c r="F130" s="71">
        <f t="shared" si="65"/>
        <v>90</v>
      </c>
      <c r="G130" s="71">
        <f t="shared" si="65"/>
        <v>20</v>
      </c>
      <c r="H130" s="71">
        <f t="shared" si="65"/>
        <v>0</v>
      </c>
      <c r="I130" s="71">
        <f>SUM(B130:H130)</f>
        <v>22861</v>
      </c>
      <c r="J130" s="71">
        <f>J131+J133</f>
        <v>22861</v>
      </c>
      <c r="K130" s="71">
        <f aca="true" t="shared" si="66" ref="C130:M133">SUM(K131)</f>
        <v>0</v>
      </c>
      <c r="L130" s="71">
        <f t="shared" si="66"/>
        <v>0</v>
      </c>
      <c r="M130" s="71">
        <f t="shared" si="66"/>
        <v>0</v>
      </c>
      <c r="N130" s="72">
        <f t="shared" si="57"/>
        <v>22861</v>
      </c>
    </row>
    <row r="131" spans="1:14" s="5" customFormat="1" ht="20.25" customHeight="1">
      <c r="A131" s="73" t="s">
        <v>167</v>
      </c>
      <c r="B131" s="74">
        <f>SUM(B132)</f>
        <v>0</v>
      </c>
      <c r="C131" s="74">
        <f t="shared" si="66"/>
        <v>0</v>
      </c>
      <c r="D131" s="74">
        <f t="shared" si="66"/>
        <v>0</v>
      </c>
      <c r="E131" s="75">
        <f t="shared" si="66"/>
        <v>22540</v>
      </c>
      <c r="F131" s="74">
        <f t="shared" si="66"/>
        <v>90</v>
      </c>
      <c r="G131" s="74">
        <f t="shared" si="66"/>
        <v>0</v>
      </c>
      <c r="H131" s="74">
        <f t="shared" si="66"/>
        <v>0</v>
      </c>
      <c r="I131" s="74">
        <f>SUM(B131:H131)</f>
        <v>22630</v>
      </c>
      <c r="J131" s="74">
        <f t="shared" si="66"/>
        <v>22630</v>
      </c>
      <c r="K131" s="74">
        <f t="shared" si="66"/>
        <v>0</v>
      </c>
      <c r="L131" s="74">
        <f t="shared" si="66"/>
        <v>0</v>
      </c>
      <c r="M131" s="74">
        <f t="shared" si="66"/>
        <v>0</v>
      </c>
      <c r="N131" s="76">
        <f t="shared" si="57"/>
        <v>22630</v>
      </c>
    </row>
    <row r="132" spans="1:14" s="5" customFormat="1" ht="20.25" customHeight="1">
      <c r="A132" s="85" t="s">
        <v>151</v>
      </c>
      <c r="B132" s="54">
        <v>0</v>
      </c>
      <c r="C132" s="54">
        <v>0</v>
      </c>
      <c r="D132" s="54">
        <v>0</v>
      </c>
      <c r="E132" s="56">
        <v>22540</v>
      </c>
      <c r="F132" s="54">
        <v>90</v>
      </c>
      <c r="G132" s="54">
        <v>0</v>
      </c>
      <c r="H132" s="54">
        <v>0</v>
      </c>
      <c r="I132" s="54">
        <f>SUM(B132:G132)</f>
        <v>22630</v>
      </c>
      <c r="J132" s="54">
        <v>22630</v>
      </c>
      <c r="K132" s="56">
        <v>0</v>
      </c>
      <c r="L132" s="54">
        <v>0</v>
      </c>
      <c r="M132" s="54">
        <v>0</v>
      </c>
      <c r="N132" s="59">
        <f t="shared" si="57"/>
        <v>22630</v>
      </c>
    </row>
    <row r="133" spans="1:14" s="5" customFormat="1" ht="20.25" customHeight="1">
      <c r="A133" s="73" t="s">
        <v>168</v>
      </c>
      <c r="B133" s="74">
        <f>SUM(B134)</f>
        <v>0</v>
      </c>
      <c r="C133" s="74">
        <f t="shared" si="66"/>
        <v>0</v>
      </c>
      <c r="D133" s="74">
        <f t="shared" si="66"/>
        <v>0</v>
      </c>
      <c r="E133" s="75">
        <f t="shared" si="66"/>
        <v>211</v>
      </c>
      <c r="F133" s="74">
        <f t="shared" si="66"/>
        <v>0</v>
      </c>
      <c r="G133" s="74">
        <f t="shared" si="66"/>
        <v>20</v>
      </c>
      <c r="H133" s="74">
        <f t="shared" si="66"/>
        <v>0</v>
      </c>
      <c r="I133" s="74">
        <f>SUM(B133:H133)</f>
        <v>231</v>
      </c>
      <c r="J133" s="74">
        <f t="shared" si="66"/>
        <v>231</v>
      </c>
      <c r="K133" s="74">
        <f t="shared" si="66"/>
        <v>0</v>
      </c>
      <c r="L133" s="74">
        <f t="shared" si="66"/>
        <v>0</v>
      </c>
      <c r="M133" s="74">
        <f t="shared" si="66"/>
        <v>0</v>
      </c>
      <c r="N133" s="76">
        <f t="shared" si="57"/>
        <v>231</v>
      </c>
    </row>
    <row r="134" spans="1:14" s="5" customFormat="1" ht="20.25" customHeight="1">
      <c r="A134" s="85" t="s">
        <v>151</v>
      </c>
      <c r="B134" s="54">
        <v>0</v>
      </c>
      <c r="C134" s="54">
        <v>0</v>
      </c>
      <c r="D134" s="54">
        <v>0</v>
      </c>
      <c r="E134" s="56">
        <v>211</v>
      </c>
      <c r="F134" s="54">
        <v>0</v>
      </c>
      <c r="G134" s="54">
        <v>20</v>
      </c>
      <c r="H134" s="54">
        <v>0</v>
      </c>
      <c r="I134" s="54">
        <f>SUM(B134:H134)</f>
        <v>231</v>
      </c>
      <c r="J134" s="54">
        <v>231</v>
      </c>
      <c r="K134" s="56">
        <v>0</v>
      </c>
      <c r="L134" s="54">
        <v>0</v>
      </c>
      <c r="M134" s="54">
        <v>0</v>
      </c>
      <c r="N134" s="59">
        <f t="shared" si="57"/>
        <v>231</v>
      </c>
    </row>
    <row r="135" spans="1:14" s="5" customFormat="1" ht="20.25" customHeight="1">
      <c r="A135" s="70" t="s">
        <v>169</v>
      </c>
      <c r="B135" s="71">
        <f aca="true" t="shared" si="67" ref="B135:M136">B136</f>
        <v>0</v>
      </c>
      <c r="C135" s="71">
        <f t="shared" si="67"/>
        <v>0</v>
      </c>
      <c r="D135" s="71">
        <f t="shared" si="67"/>
        <v>0</v>
      </c>
      <c r="E135" s="71">
        <f t="shared" si="67"/>
        <v>3800</v>
      </c>
      <c r="F135" s="71">
        <f t="shared" si="67"/>
        <v>0</v>
      </c>
      <c r="G135" s="71">
        <f t="shared" si="67"/>
        <v>0</v>
      </c>
      <c r="H135" s="71">
        <f t="shared" si="67"/>
        <v>0</v>
      </c>
      <c r="I135" s="71">
        <f>SUM(B135:H135)</f>
        <v>3800</v>
      </c>
      <c r="J135" s="71">
        <f t="shared" si="67"/>
        <v>3800</v>
      </c>
      <c r="K135" s="71">
        <f t="shared" si="67"/>
        <v>0</v>
      </c>
      <c r="L135" s="71">
        <f t="shared" si="67"/>
        <v>0</v>
      </c>
      <c r="M135" s="71">
        <f t="shared" si="67"/>
        <v>0</v>
      </c>
      <c r="N135" s="72">
        <f t="shared" si="57"/>
        <v>3800</v>
      </c>
    </row>
    <row r="136" spans="1:14" s="5" customFormat="1" ht="20.25" customHeight="1">
      <c r="A136" s="73" t="s">
        <v>170</v>
      </c>
      <c r="B136" s="74">
        <f t="shared" si="67"/>
        <v>0</v>
      </c>
      <c r="C136" s="74">
        <f t="shared" si="67"/>
        <v>0</v>
      </c>
      <c r="D136" s="74">
        <f t="shared" si="67"/>
        <v>0</v>
      </c>
      <c r="E136" s="75">
        <f t="shared" si="67"/>
        <v>3800</v>
      </c>
      <c r="F136" s="74">
        <f t="shared" si="67"/>
        <v>0</v>
      </c>
      <c r="G136" s="74">
        <f t="shared" si="67"/>
        <v>0</v>
      </c>
      <c r="H136" s="74">
        <f t="shared" si="67"/>
        <v>0</v>
      </c>
      <c r="I136" s="74">
        <f>SUM(B136:H136)</f>
        <v>3800</v>
      </c>
      <c r="J136" s="74">
        <f t="shared" si="67"/>
        <v>3800</v>
      </c>
      <c r="K136" s="74">
        <f t="shared" si="67"/>
        <v>0</v>
      </c>
      <c r="L136" s="74">
        <f t="shared" si="67"/>
        <v>0</v>
      </c>
      <c r="M136" s="74">
        <f t="shared" si="67"/>
        <v>0</v>
      </c>
      <c r="N136" s="76">
        <f t="shared" si="57"/>
        <v>3800</v>
      </c>
    </row>
    <row r="137" spans="1:14" s="5" customFormat="1" ht="20.25" customHeight="1">
      <c r="A137" s="85" t="s">
        <v>151</v>
      </c>
      <c r="B137" s="54">
        <v>0</v>
      </c>
      <c r="C137" s="54">
        <v>0</v>
      </c>
      <c r="D137" s="54">
        <v>0</v>
      </c>
      <c r="E137" s="56">
        <v>3800</v>
      </c>
      <c r="F137" s="54">
        <v>0</v>
      </c>
      <c r="G137" s="54">
        <v>0</v>
      </c>
      <c r="H137" s="54">
        <v>0</v>
      </c>
      <c r="I137" s="54">
        <f>SUM(B137:H137)</f>
        <v>3800</v>
      </c>
      <c r="J137" s="54">
        <v>3800</v>
      </c>
      <c r="K137" s="56">
        <v>0</v>
      </c>
      <c r="L137" s="54">
        <v>0</v>
      </c>
      <c r="M137" s="54">
        <v>0</v>
      </c>
      <c r="N137" s="59">
        <f t="shared" si="57"/>
        <v>3800</v>
      </c>
    </row>
    <row r="138" spans="1:14" s="5" customFormat="1" ht="20.25" customHeight="1">
      <c r="A138" s="77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9"/>
    </row>
    <row r="139" spans="1:14" s="5" customFormat="1" ht="20.25" customHeight="1">
      <c r="A139" s="77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9"/>
    </row>
    <row r="140" spans="1:14" s="5" customFormat="1" ht="20.25" customHeight="1">
      <c r="A140" s="77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9"/>
    </row>
    <row r="141" spans="1:14" s="5" customFormat="1" ht="20.25" customHeight="1">
      <c r="A141" s="77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9"/>
    </row>
    <row r="142" spans="1:14" s="5" customFormat="1" ht="20.25" customHeight="1">
      <c r="A142" s="77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9"/>
    </row>
    <row r="143" spans="1:14" s="5" customFormat="1" ht="20.25" customHeight="1">
      <c r="A143" s="77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9"/>
    </row>
    <row r="144" spans="1:14" s="5" customFormat="1" ht="20.25" customHeight="1">
      <c r="A144" s="77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9"/>
    </row>
    <row r="145" spans="1:14" s="5" customFormat="1" ht="20.25" customHeight="1">
      <c r="A145" s="77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9"/>
    </row>
    <row r="146" spans="1:14" s="5" customFormat="1" ht="20.25" customHeight="1">
      <c r="A146" s="77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9"/>
    </row>
    <row r="147" spans="1:14" s="5" customFormat="1" ht="20.25" customHeight="1">
      <c r="A147" s="77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9"/>
    </row>
    <row r="148" spans="1:14" s="6" customFormat="1" ht="20.25" customHeight="1" thickBot="1">
      <c r="A148" s="80" t="s">
        <v>9</v>
      </c>
      <c r="B148" s="81">
        <f aca="true" t="shared" si="68" ref="B148:H148">B5+B14+B17+B24+B29+B49+B52+B65+B90+B104+B108+B111+B114+B130+B135</f>
        <v>11301342</v>
      </c>
      <c r="C148" s="81">
        <f t="shared" si="68"/>
        <v>46004971</v>
      </c>
      <c r="D148" s="81">
        <f t="shared" si="68"/>
        <v>12429818</v>
      </c>
      <c r="E148" s="81">
        <f t="shared" si="68"/>
        <v>8886861</v>
      </c>
      <c r="F148" s="81">
        <f t="shared" si="68"/>
        <v>1412869</v>
      </c>
      <c r="G148" s="81">
        <f t="shared" si="68"/>
        <v>3853686</v>
      </c>
      <c r="H148" s="81">
        <f t="shared" si="68"/>
        <v>0</v>
      </c>
      <c r="I148" s="81">
        <f>SUM(B148:H148)</f>
        <v>83889547</v>
      </c>
      <c r="J148" s="81">
        <f>J5+J14+J17+J24+J29+J49+J52+J65+J90+J104+J108+J111+J114+J130+J135</f>
        <v>44372967</v>
      </c>
      <c r="K148" s="81">
        <f>K5+K14+K17+K24+K29+K49+K52+K65+K90+K104+K108+K111+K114+K130+K135</f>
        <v>1065029</v>
      </c>
      <c r="L148" s="81">
        <f>L5+L14+L17+L24+L29+L49+L52+L65+L90+L104+L108+L111+L114+L130+L135</f>
        <v>10786284</v>
      </c>
      <c r="M148" s="81">
        <f>M5+M14+M17+M24+M29+M49+M52+M65+M90+M104+M108+M111+M114+M130+M135</f>
        <v>27665267</v>
      </c>
      <c r="N148" s="82">
        <f>SUM(J148:M148)</f>
        <v>83889547</v>
      </c>
    </row>
    <row r="149" spans="1:14" s="66" customFormat="1" ht="20.25" customHeight="1">
      <c r="A149" s="93" t="s">
        <v>201</v>
      </c>
      <c r="B149" s="94"/>
      <c r="C149" s="94"/>
      <c r="D149" s="94"/>
      <c r="E149" s="94"/>
      <c r="F149" s="94"/>
      <c r="G149" s="95" t="s">
        <v>203</v>
      </c>
      <c r="H149" s="96"/>
      <c r="I149" s="96"/>
      <c r="J149" s="96"/>
      <c r="K149" s="96"/>
      <c r="L149" s="96"/>
      <c r="M149" s="96"/>
      <c r="N149" s="96"/>
    </row>
  </sheetData>
  <mergeCells count="5">
    <mergeCell ref="B3:E3"/>
    <mergeCell ref="J3:N3"/>
    <mergeCell ref="G3:I3"/>
    <mergeCell ref="A149:F149"/>
    <mergeCell ref="G149:N149"/>
  </mergeCells>
  <printOptions horizontalCentered="1"/>
  <pageMargins left="0.07874015748031496" right="0.07874015748031496" top="0.7874015748031497" bottom="0.7874015748031497" header="0.3937007874015748" footer="0"/>
  <pageSetup horizontalDpi="600" verticalDpi="600" orientation="portrait" pageOrder="overThenDown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0"/>
  <sheetViews>
    <sheetView showGridLines="0" showZeros="0" workbookViewId="0" topLeftCell="A22">
      <selection activeCell="A25" sqref="A25"/>
    </sheetView>
  </sheetViews>
  <sheetFormatPr defaultColWidth="8.796875" defaultRowHeight="15"/>
  <cols>
    <col min="1" max="1" width="32.19921875" style="2" customWidth="1"/>
    <col min="2" max="8" width="9" style="0" customWidth="1"/>
    <col min="9" max="9" width="11.796875" style="0" customWidth="1"/>
    <col min="10" max="13" width="9" style="0" customWidth="1"/>
    <col min="14" max="14" width="11.796875" style="0" customWidth="1"/>
  </cols>
  <sheetData>
    <row r="1" spans="1:7" s="3" customFormat="1" ht="34.5" customHeight="1">
      <c r="A1" s="1"/>
      <c r="F1" s="22" t="s">
        <v>0</v>
      </c>
      <c r="G1" s="23" t="s">
        <v>1</v>
      </c>
    </row>
    <row r="2" spans="1:14" s="4" customFormat="1" ht="24.75" customHeight="1" thickBot="1">
      <c r="A2" s="2"/>
      <c r="F2" s="24" t="s">
        <v>24</v>
      </c>
      <c r="G2" s="39" t="s">
        <v>25</v>
      </c>
      <c r="N2" s="26" t="s">
        <v>2</v>
      </c>
    </row>
    <row r="3" spans="1:14" s="3" customFormat="1" ht="19.5" customHeight="1">
      <c r="A3" s="29"/>
      <c r="B3" s="97" t="s">
        <v>13</v>
      </c>
      <c r="C3" s="98"/>
      <c r="D3" s="98"/>
      <c r="E3" s="98"/>
      <c r="F3" s="30"/>
      <c r="G3" s="31" t="s">
        <v>14</v>
      </c>
      <c r="H3" s="30"/>
      <c r="I3" s="32"/>
      <c r="J3" s="89" t="s">
        <v>3</v>
      </c>
      <c r="K3" s="90"/>
      <c r="L3" s="90"/>
      <c r="M3" s="90"/>
      <c r="N3" s="90"/>
    </row>
    <row r="4" spans="1:14" s="4" customFormat="1" ht="35.25" customHeight="1">
      <c r="A4" s="17" t="s">
        <v>18</v>
      </c>
      <c r="B4" s="18" t="s">
        <v>4</v>
      </c>
      <c r="C4" s="19" t="s">
        <v>5</v>
      </c>
      <c r="D4" s="18" t="s">
        <v>15</v>
      </c>
      <c r="E4" s="21" t="s">
        <v>6</v>
      </c>
      <c r="F4" s="19" t="s">
        <v>7</v>
      </c>
      <c r="G4" s="18" t="s">
        <v>8</v>
      </c>
      <c r="H4" s="18" t="s">
        <v>16</v>
      </c>
      <c r="I4" s="18" t="s">
        <v>9</v>
      </c>
      <c r="J4" s="18" t="s">
        <v>10</v>
      </c>
      <c r="K4" s="21" t="s">
        <v>17</v>
      </c>
      <c r="L4" s="18" t="s">
        <v>11</v>
      </c>
      <c r="M4" s="18" t="s">
        <v>12</v>
      </c>
      <c r="N4" s="20" t="s">
        <v>9</v>
      </c>
    </row>
    <row r="5" spans="1:14" s="4" customFormat="1" ht="35.25" customHeight="1">
      <c r="A5" s="51" t="s">
        <v>28</v>
      </c>
      <c r="B5" s="42"/>
      <c r="C5" s="43"/>
      <c r="D5" s="42"/>
      <c r="E5" s="42"/>
      <c r="F5" s="43"/>
      <c r="G5" s="42"/>
      <c r="H5" s="42"/>
      <c r="I5" s="9">
        <f aca="true" t="shared" si="0" ref="I5:I68">SUM(B5:G5)</f>
        <v>0</v>
      </c>
      <c r="J5" s="42"/>
      <c r="K5" s="44"/>
      <c r="L5" s="42"/>
      <c r="M5" s="42"/>
      <c r="N5" s="10">
        <f aca="true" t="shared" si="1" ref="N5:N68">SUM(J5:M5)</f>
        <v>0</v>
      </c>
    </row>
    <row r="6" spans="1:14" s="4" customFormat="1" ht="35.25" customHeight="1">
      <c r="A6" s="46" t="s">
        <v>29</v>
      </c>
      <c r="B6" s="42"/>
      <c r="C6" s="43"/>
      <c r="D6" s="42"/>
      <c r="E6" s="42"/>
      <c r="F6" s="43"/>
      <c r="G6" s="42"/>
      <c r="H6" s="42"/>
      <c r="I6" s="9">
        <f t="shared" si="0"/>
        <v>0</v>
      </c>
      <c r="J6" s="42"/>
      <c r="K6" s="44"/>
      <c r="L6" s="42"/>
      <c r="M6" s="42"/>
      <c r="N6" s="10">
        <f t="shared" si="1"/>
        <v>0</v>
      </c>
    </row>
    <row r="7" spans="1:14" s="4" customFormat="1" ht="35.25" customHeight="1">
      <c r="A7" s="46" t="s">
        <v>30</v>
      </c>
      <c r="B7" s="42"/>
      <c r="C7" s="43"/>
      <c r="D7" s="42"/>
      <c r="E7" s="42"/>
      <c r="F7" s="43"/>
      <c r="G7" s="42"/>
      <c r="H7" s="42"/>
      <c r="I7" s="9">
        <f t="shared" si="0"/>
        <v>0</v>
      </c>
      <c r="J7" s="42"/>
      <c r="K7" s="44"/>
      <c r="L7" s="42"/>
      <c r="M7" s="42"/>
      <c r="N7" s="10">
        <f t="shared" si="1"/>
        <v>0</v>
      </c>
    </row>
    <row r="8" spans="1:14" s="4" customFormat="1" ht="35.25" customHeight="1">
      <c r="A8" s="46" t="s">
        <v>31</v>
      </c>
      <c r="B8" s="42"/>
      <c r="C8" s="43"/>
      <c r="D8" s="42"/>
      <c r="E8" s="42"/>
      <c r="F8" s="43"/>
      <c r="G8" s="42"/>
      <c r="H8" s="42"/>
      <c r="I8" s="9">
        <f t="shared" si="0"/>
        <v>0</v>
      </c>
      <c r="J8" s="42"/>
      <c r="K8" s="44"/>
      <c r="L8" s="42"/>
      <c r="M8" s="42"/>
      <c r="N8" s="10">
        <f t="shared" si="1"/>
        <v>0</v>
      </c>
    </row>
    <row r="9" spans="1:14" s="4" customFormat="1" ht="35.25" customHeight="1">
      <c r="A9" s="46" t="s">
        <v>32</v>
      </c>
      <c r="B9" s="42"/>
      <c r="C9" s="43"/>
      <c r="D9" s="42"/>
      <c r="E9" s="42"/>
      <c r="F9" s="43"/>
      <c r="G9" s="42"/>
      <c r="H9" s="42"/>
      <c r="I9" s="9">
        <f t="shared" si="0"/>
        <v>0</v>
      </c>
      <c r="J9" s="42"/>
      <c r="K9" s="44"/>
      <c r="L9" s="42"/>
      <c r="M9" s="42"/>
      <c r="N9" s="10">
        <f t="shared" si="1"/>
        <v>0</v>
      </c>
    </row>
    <row r="10" spans="1:14" s="4" customFormat="1" ht="35.25" customHeight="1">
      <c r="A10" s="46" t="s">
        <v>33</v>
      </c>
      <c r="B10" s="42"/>
      <c r="C10" s="43"/>
      <c r="D10" s="42"/>
      <c r="E10" s="42"/>
      <c r="F10" s="43"/>
      <c r="G10" s="42"/>
      <c r="H10" s="42"/>
      <c r="I10" s="9">
        <f t="shared" si="0"/>
        <v>0</v>
      </c>
      <c r="J10" s="42"/>
      <c r="K10" s="44"/>
      <c r="L10" s="42"/>
      <c r="M10" s="42"/>
      <c r="N10" s="10">
        <f t="shared" si="1"/>
        <v>0</v>
      </c>
    </row>
    <row r="11" spans="1:14" s="4" customFormat="1" ht="35.25" customHeight="1">
      <c r="A11" s="46" t="s">
        <v>34</v>
      </c>
      <c r="B11" s="42"/>
      <c r="C11" s="43"/>
      <c r="D11" s="42"/>
      <c r="E11" s="42"/>
      <c r="F11" s="43"/>
      <c r="G11" s="42"/>
      <c r="H11" s="42"/>
      <c r="I11" s="9">
        <f t="shared" si="0"/>
        <v>0</v>
      </c>
      <c r="J11" s="42"/>
      <c r="K11" s="44"/>
      <c r="L11" s="42"/>
      <c r="M11" s="42"/>
      <c r="N11" s="10">
        <f t="shared" si="1"/>
        <v>0</v>
      </c>
    </row>
    <row r="12" spans="1:14" s="4" customFormat="1" ht="35.25" customHeight="1">
      <c r="A12" s="47" t="s">
        <v>35</v>
      </c>
      <c r="B12" s="42"/>
      <c r="C12" s="43"/>
      <c r="D12" s="42"/>
      <c r="E12" s="42"/>
      <c r="F12" s="43"/>
      <c r="G12" s="42"/>
      <c r="H12" s="42"/>
      <c r="I12" s="9">
        <f t="shared" si="0"/>
        <v>0</v>
      </c>
      <c r="J12" s="42"/>
      <c r="K12" s="44"/>
      <c r="L12" s="42"/>
      <c r="M12" s="42"/>
      <c r="N12" s="10">
        <f t="shared" si="1"/>
        <v>0</v>
      </c>
    </row>
    <row r="13" spans="1:14" s="4" customFormat="1" ht="35.25" customHeight="1">
      <c r="A13" s="46" t="s">
        <v>36</v>
      </c>
      <c r="B13" s="42"/>
      <c r="C13" s="43"/>
      <c r="D13" s="42"/>
      <c r="E13" s="42"/>
      <c r="F13" s="43"/>
      <c r="G13" s="42"/>
      <c r="H13" s="42"/>
      <c r="I13" s="9">
        <f t="shared" si="0"/>
        <v>0</v>
      </c>
      <c r="J13" s="42"/>
      <c r="K13" s="44"/>
      <c r="L13" s="42"/>
      <c r="M13" s="42"/>
      <c r="N13" s="10">
        <f t="shared" si="1"/>
        <v>0</v>
      </c>
    </row>
    <row r="14" spans="1:14" s="4" customFormat="1" ht="35.25" customHeight="1">
      <c r="A14" s="46" t="s">
        <v>37</v>
      </c>
      <c r="B14" s="42"/>
      <c r="C14" s="43"/>
      <c r="D14" s="42"/>
      <c r="E14" s="42"/>
      <c r="F14" s="43"/>
      <c r="G14" s="42"/>
      <c r="H14" s="42"/>
      <c r="I14" s="9">
        <f t="shared" si="0"/>
        <v>0</v>
      </c>
      <c r="J14" s="42"/>
      <c r="K14" s="44"/>
      <c r="L14" s="42"/>
      <c r="M14" s="42"/>
      <c r="N14" s="10">
        <f t="shared" si="1"/>
        <v>0</v>
      </c>
    </row>
    <row r="15" spans="1:14" s="4" customFormat="1" ht="35.25" customHeight="1">
      <c r="A15" s="46" t="s">
        <v>38</v>
      </c>
      <c r="B15" s="42"/>
      <c r="C15" s="43"/>
      <c r="D15" s="42"/>
      <c r="E15" s="42"/>
      <c r="F15" s="43"/>
      <c r="G15" s="42"/>
      <c r="H15" s="42"/>
      <c r="I15" s="9">
        <f t="shared" si="0"/>
        <v>0</v>
      </c>
      <c r="J15" s="42"/>
      <c r="K15" s="44"/>
      <c r="L15" s="42"/>
      <c r="M15" s="42"/>
      <c r="N15" s="10">
        <f t="shared" si="1"/>
        <v>0</v>
      </c>
    </row>
    <row r="16" spans="1:14" s="4" customFormat="1" ht="35.25" customHeight="1">
      <c r="A16" s="47" t="s">
        <v>39</v>
      </c>
      <c r="B16" s="42"/>
      <c r="C16" s="43"/>
      <c r="D16" s="42"/>
      <c r="E16" s="42"/>
      <c r="F16" s="43"/>
      <c r="G16" s="42"/>
      <c r="H16" s="42"/>
      <c r="I16" s="9">
        <f t="shared" si="0"/>
        <v>0</v>
      </c>
      <c r="J16" s="42"/>
      <c r="K16" s="44"/>
      <c r="L16" s="42"/>
      <c r="M16" s="42"/>
      <c r="N16" s="10">
        <f t="shared" si="1"/>
        <v>0</v>
      </c>
    </row>
    <row r="17" spans="1:14" s="4" customFormat="1" ht="35.25" customHeight="1">
      <c r="A17" s="46" t="s">
        <v>40</v>
      </c>
      <c r="B17" s="42"/>
      <c r="C17" s="43"/>
      <c r="D17" s="42"/>
      <c r="E17" s="42"/>
      <c r="F17" s="43"/>
      <c r="G17" s="42"/>
      <c r="H17" s="42"/>
      <c r="I17" s="9">
        <f t="shared" si="0"/>
        <v>0</v>
      </c>
      <c r="J17" s="42"/>
      <c r="K17" s="44"/>
      <c r="L17" s="42"/>
      <c r="M17" s="42"/>
      <c r="N17" s="10">
        <f t="shared" si="1"/>
        <v>0</v>
      </c>
    </row>
    <row r="18" spans="1:14" s="4" customFormat="1" ht="35.25" customHeight="1">
      <c r="A18" s="46" t="s">
        <v>41</v>
      </c>
      <c r="B18" s="42"/>
      <c r="C18" s="43"/>
      <c r="D18" s="42"/>
      <c r="E18" s="42"/>
      <c r="F18" s="43"/>
      <c r="G18" s="42"/>
      <c r="H18" s="42"/>
      <c r="I18" s="9">
        <f t="shared" si="0"/>
        <v>0</v>
      </c>
      <c r="J18" s="42"/>
      <c r="K18" s="44"/>
      <c r="L18" s="42"/>
      <c r="M18" s="42"/>
      <c r="N18" s="10">
        <f t="shared" si="1"/>
        <v>0</v>
      </c>
    </row>
    <row r="19" spans="1:14" s="4" customFormat="1" ht="35.25" customHeight="1">
      <c r="A19" s="46" t="s">
        <v>42</v>
      </c>
      <c r="B19" s="42"/>
      <c r="C19" s="43"/>
      <c r="D19" s="42"/>
      <c r="E19" s="42"/>
      <c r="F19" s="43"/>
      <c r="G19" s="42"/>
      <c r="H19" s="42"/>
      <c r="I19" s="9">
        <f t="shared" si="0"/>
        <v>0</v>
      </c>
      <c r="J19" s="42"/>
      <c r="K19" s="44"/>
      <c r="L19" s="42"/>
      <c r="M19" s="42"/>
      <c r="N19" s="10">
        <f t="shared" si="1"/>
        <v>0</v>
      </c>
    </row>
    <row r="20" spans="1:14" s="4" customFormat="1" ht="35.25" customHeight="1">
      <c r="A20" s="46" t="s">
        <v>43</v>
      </c>
      <c r="B20" s="42"/>
      <c r="C20" s="43"/>
      <c r="D20" s="42"/>
      <c r="E20" s="42"/>
      <c r="F20" s="43"/>
      <c r="G20" s="42"/>
      <c r="H20" s="42"/>
      <c r="I20" s="9">
        <f t="shared" si="0"/>
        <v>0</v>
      </c>
      <c r="J20" s="42"/>
      <c r="K20" s="44"/>
      <c r="L20" s="42"/>
      <c r="M20" s="42"/>
      <c r="N20" s="10">
        <f t="shared" si="1"/>
        <v>0</v>
      </c>
    </row>
    <row r="21" spans="1:14" s="4" customFormat="1" ht="35.25" customHeight="1">
      <c r="A21" s="47" t="s">
        <v>44</v>
      </c>
      <c r="B21" s="42"/>
      <c r="C21" s="43"/>
      <c r="D21" s="42"/>
      <c r="E21" s="42"/>
      <c r="F21" s="43"/>
      <c r="G21" s="42"/>
      <c r="H21" s="42"/>
      <c r="I21" s="9">
        <f t="shared" si="0"/>
        <v>0</v>
      </c>
      <c r="J21" s="42"/>
      <c r="K21" s="44"/>
      <c r="L21" s="42"/>
      <c r="M21" s="42"/>
      <c r="N21" s="10">
        <f t="shared" si="1"/>
        <v>0</v>
      </c>
    </row>
    <row r="22" spans="1:14" s="4" customFormat="1" ht="35.25" customHeight="1">
      <c r="A22" s="46" t="s">
        <v>45</v>
      </c>
      <c r="B22" s="42"/>
      <c r="C22" s="43"/>
      <c r="D22" s="42"/>
      <c r="E22" s="42"/>
      <c r="F22" s="43"/>
      <c r="G22" s="42"/>
      <c r="H22" s="42"/>
      <c r="I22" s="9">
        <f t="shared" si="0"/>
        <v>0</v>
      </c>
      <c r="J22" s="42"/>
      <c r="K22" s="44"/>
      <c r="L22" s="42"/>
      <c r="M22" s="42"/>
      <c r="N22" s="10">
        <f t="shared" si="1"/>
        <v>0</v>
      </c>
    </row>
    <row r="23" spans="1:14" s="4" customFormat="1" ht="35.25" customHeight="1">
      <c r="A23" s="46" t="s">
        <v>46</v>
      </c>
      <c r="B23" s="42"/>
      <c r="C23" s="43"/>
      <c r="D23" s="42"/>
      <c r="E23" s="42"/>
      <c r="F23" s="43"/>
      <c r="G23" s="42"/>
      <c r="H23" s="42"/>
      <c r="I23" s="9">
        <f t="shared" si="0"/>
        <v>0</v>
      </c>
      <c r="J23" s="42"/>
      <c r="K23" s="44"/>
      <c r="L23" s="42"/>
      <c r="M23" s="42"/>
      <c r="N23" s="10">
        <f t="shared" si="1"/>
        <v>0</v>
      </c>
    </row>
    <row r="24" spans="1:14" s="4" customFormat="1" ht="35.25" customHeight="1">
      <c r="A24" s="46" t="s">
        <v>47</v>
      </c>
      <c r="B24" s="42"/>
      <c r="C24" s="43"/>
      <c r="D24" s="42"/>
      <c r="E24" s="42"/>
      <c r="F24" s="43"/>
      <c r="G24" s="42"/>
      <c r="H24" s="42"/>
      <c r="I24" s="9">
        <f t="shared" si="0"/>
        <v>0</v>
      </c>
      <c r="J24" s="42"/>
      <c r="K24" s="44"/>
      <c r="L24" s="42"/>
      <c r="M24" s="42"/>
      <c r="N24" s="10">
        <f t="shared" si="1"/>
        <v>0</v>
      </c>
    </row>
    <row r="25" spans="1:14" s="4" customFormat="1" ht="35.25" customHeight="1">
      <c r="A25" s="37" t="s">
        <v>48</v>
      </c>
      <c r="B25" s="42"/>
      <c r="C25" s="43"/>
      <c r="D25" s="42"/>
      <c r="E25" s="42"/>
      <c r="F25" s="43"/>
      <c r="G25" s="42"/>
      <c r="H25" s="42"/>
      <c r="I25" s="9">
        <f t="shared" si="0"/>
        <v>0</v>
      </c>
      <c r="J25" s="42"/>
      <c r="K25" s="44"/>
      <c r="L25" s="42"/>
      <c r="M25" s="42"/>
      <c r="N25" s="10">
        <f t="shared" si="1"/>
        <v>0</v>
      </c>
    </row>
    <row r="26" spans="1:14" s="4" customFormat="1" ht="35.25" customHeight="1">
      <c r="A26" s="46" t="s">
        <v>49</v>
      </c>
      <c r="B26" s="42"/>
      <c r="C26" s="43"/>
      <c r="D26" s="42"/>
      <c r="E26" s="42"/>
      <c r="F26" s="43"/>
      <c r="G26" s="42"/>
      <c r="H26" s="42"/>
      <c r="I26" s="9">
        <f t="shared" si="0"/>
        <v>0</v>
      </c>
      <c r="J26" s="42"/>
      <c r="K26" s="44"/>
      <c r="L26" s="42"/>
      <c r="M26" s="42"/>
      <c r="N26" s="10">
        <f t="shared" si="1"/>
        <v>0</v>
      </c>
    </row>
    <row r="27" spans="1:14" s="4" customFormat="1" ht="35.25" customHeight="1">
      <c r="A27" s="46" t="s">
        <v>50</v>
      </c>
      <c r="B27" s="42"/>
      <c r="C27" s="43"/>
      <c r="D27" s="42"/>
      <c r="E27" s="42"/>
      <c r="F27" s="43"/>
      <c r="G27" s="42"/>
      <c r="H27" s="42"/>
      <c r="I27" s="9">
        <f t="shared" si="0"/>
        <v>0</v>
      </c>
      <c r="J27" s="42"/>
      <c r="K27" s="44"/>
      <c r="L27" s="42"/>
      <c r="M27" s="42"/>
      <c r="N27" s="10">
        <f t="shared" si="1"/>
        <v>0</v>
      </c>
    </row>
    <row r="28" spans="1:14" s="4" customFormat="1" ht="35.25" customHeight="1">
      <c r="A28" s="48" t="s">
        <v>51</v>
      </c>
      <c r="B28" s="42"/>
      <c r="C28" s="43"/>
      <c r="D28" s="42"/>
      <c r="E28" s="42"/>
      <c r="F28" s="43"/>
      <c r="G28" s="42"/>
      <c r="H28" s="42"/>
      <c r="I28" s="9">
        <f t="shared" si="0"/>
        <v>0</v>
      </c>
      <c r="J28" s="42"/>
      <c r="K28" s="44"/>
      <c r="L28" s="42"/>
      <c r="M28" s="42"/>
      <c r="N28" s="10">
        <f t="shared" si="1"/>
        <v>0</v>
      </c>
    </row>
    <row r="29" spans="1:14" s="4" customFormat="1" ht="35.25" customHeight="1">
      <c r="A29" s="48" t="s">
        <v>52</v>
      </c>
      <c r="B29" s="42"/>
      <c r="C29" s="43"/>
      <c r="D29" s="42"/>
      <c r="E29" s="42"/>
      <c r="F29" s="43"/>
      <c r="G29" s="42"/>
      <c r="H29" s="42"/>
      <c r="I29" s="9">
        <f t="shared" si="0"/>
        <v>0</v>
      </c>
      <c r="J29" s="42"/>
      <c r="K29" s="44"/>
      <c r="L29" s="42"/>
      <c r="M29" s="42"/>
      <c r="N29" s="10">
        <f t="shared" si="1"/>
        <v>0</v>
      </c>
    </row>
    <row r="30" spans="1:14" s="4" customFormat="1" ht="35.25" customHeight="1">
      <c r="A30" s="48" t="s">
        <v>53</v>
      </c>
      <c r="B30" s="42"/>
      <c r="C30" s="43"/>
      <c r="D30" s="42"/>
      <c r="E30" s="42"/>
      <c r="F30" s="43"/>
      <c r="G30" s="42"/>
      <c r="H30" s="42"/>
      <c r="I30" s="9">
        <f t="shared" si="0"/>
        <v>0</v>
      </c>
      <c r="J30" s="42"/>
      <c r="K30" s="44"/>
      <c r="L30" s="42"/>
      <c r="M30" s="42"/>
      <c r="N30" s="10">
        <f t="shared" si="1"/>
        <v>0</v>
      </c>
    </row>
    <row r="31" spans="1:14" s="4" customFormat="1" ht="35.25" customHeight="1">
      <c r="A31" s="46" t="s">
        <v>54</v>
      </c>
      <c r="B31" s="42"/>
      <c r="C31" s="43"/>
      <c r="D31" s="42"/>
      <c r="E31" s="42"/>
      <c r="F31" s="43"/>
      <c r="G31" s="42"/>
      <c r="H31" s="42"/>
      <c r="I31" s="9">
        <f t="shared" si="0"/>
        <v>0</v>
      </c>
      <c r="J31" s="42"/>
      <c r="K31" s="44"/>
      <c r="L31" s="42"/>
      <c r="M31" s="42"/>
      <c r="N31" s="10">
        <f t="shared" si="1"/>
        <v>0</v>
      </c>
    </row>
    <row r="32" spans="1:14" s="4" customFormat="1" ht="35.25" customHeight="1">
      <c r="A32" s="37" t="s">
        <v>55</v>
      </c>
      <c r="B32" s="42"/>
      <c r="C32" s="43"/>
      <c r="D32" s="42"/>
      <c r="E32" s="42"/>
      <c r="F32" s="43"/>
      <c r="G32" s="42"/>
      <c r="H32" s="42"/>
      <c r="I32" s="9">
        <f t="shared" si="0"/>
        <v>0</v>
      </c>
      <c r="J32" s="42"/>
      <c r="K32" s="44"/>
      <c r="L32" s="42"/>
      <c r="M32" s="42"/>
      <c r="N32" s="10">
        <f t="shared" si="1"/>
        <v>0</v>
      </c>
    </row>
    <row r="33" spans="1:14" s="4" customFormat="1" ht="35.25" customHeight="1">
      <c r="A33" s="46" t="s">
        <v>56</v>
      </c>
      <c r="B33" s="42"/>
      <c r="C33" s="43"/>
      <c r="D33" s="42"/>
      <c r="E33" s="42"/>
      <c r="F33" s="43"/>
      <c r="G33" s="42"/>
      <c r="H33" s="42"/>
      <c r="I33" s="9">
        <f t="shared" si="0"/>
        <v>0</v>
      </c>
      <c r="J33" s="42"/>
      <c r="K33" s="44"/>
      <c r="L33" s="42"/>
      <c r="M33" s="42"/>
      <c r="N33" s="10">
        <f t="shared" si="1"/>
        <v>0</v>
      </c>
    </row>
    <row r="34" spans="1:14" s="4" customFormat="1" ht="35.25" customHeight="1">
      <c r="A34" s="37" t="s">
        <v>57</v>
      </c>
      <c r="B34" s="42"/>
      <c r="C34" s="43"/>
      <c r="D34" s="42"/>
      <c r="E34" s="42"/>
      <c r="F34" s="43"/>
      <c r="G34" s="42"/>
      <c r="H34" s="42"/>
      <c r="I34" s="9">
        <f t="shared" si="0"/>
        <v>0</v>
      </c>
      <c r="J34" s="42"/>
      <c r="K34" s="44"/>
      <c r="L34" s="42"/>
      <c r="M34" s="42"/>
      <c r="N34" s="10">
        <f t="shared" si="1"/>
        <v>0</v>
      </c>
    </row>
    <row r="35" spans="1:14" s="4" customFormat="1" ht="35.25" customHeight="1">
      <c r="A35" s="46" t="s">
        <v>58</v>
      </c>
      <c r="B35" s="42"/>
      <c r="C35" s="43"/>
      <c r="D35" s="42"/>
      <c r="E35" s="42"/>
      <c r="F35" s="43"/>
      <c r="G35" s="42"/>
      <c r="H35" s="42"/>
      <c r="I35" s="9">
        <f t="shared" si="0"/>
        <v>0</v>
      </c>
      <c r="J35" s="42"/>
      <c r="K35" s="44"/>
      <c r="L35" s="42"/>
      <c r="M35" s="42"/>
      <c r="N35" s="10">
        <f t="shared" si="1"/>
        <v>0</v>
      </c>
    </row>
    <row r="36" spans="1:14" s="4" customFormat="1" ht="35.25" customHeight="1">
      <c r="A36" s="46" t="s">
        <v>59</v>
      </c>
      <c r="B36" s="42"/>
      <c r="C36" s="43"/>
      <c r="D36" s="42"/>
      <c r="E36" s="42"/>
      <c r="F36" s="43"/>
      <c r="G36" s="42"/>
      <c r="H36" s="42"/>
      <c r="I36" s="9">
        <f t="shared" si="0"/>
        <v>0</v>
      </c>
      <c r="J36" s="42"/>
      <c r="K36" s="44"/>
      <c r="L36" s="42"/>
      <c r="M36" s="42"/>
      <c r="N36" s="10">
        <f t="shared" si="1"/>
        <v>0</v>
      </c>
    </row>
    <row r="37" spans="1:14" s="4" customFormat="1" ht="35.25" customHeight="1">
      <c r="A37" s="46" t="s">
        <v>60</v>
      </c>
      <c r="B37" s="42"/>
      <c r="C37" s="43"/>
      <c r="D37" s="42"/>
      <c r="E37" s="42"/>
      <c r="F37" s="43"/>
      <c r="G37" s="42"/>
      <c r="H37" s="42"/>
      <c r="I37" s="9">
        <f t="shared" si="0"/>
        <v>0</v>
      </c>
      <c r="J37" s="42"/>
      <c r="K37" s="44"/>
      <c r="L37" s="42"/>
      <c r="M37" s="42"/>
      <c r="N37" s="10">
        <f t="shared" si="1"/>
        <v>0</v>
      </c>
    </row>
    <row r="38" spans="1:14" s="4" customFormat="1" ht="35.25" customHeight="1">
      <c r="A38" s="37" t="s">
        <v>61</v>
      </c>
      <c r="B38" s="42"/>
      <c r="C38" s="43"/>
      <c r="D38" s="42"/>
      <c r="E38" s="42"/>
      <c r="F38" s="43"/>
      <c r="G38" s="42"/>
      <c r="H38" s="42"/>
      <c r="I38" s="9">
        <f t="shared" si="0"/>
        <v>0</v>
      </c>
      <c r="J38" s="42"/>
      <c r="K38" s="44"/>
      <c r="L38" s="42"/>
      <c r="M38" s="42"/>
      <c r="N38" s="10">
        <f t="shared" si="1"/>
        <v>0</v>
      </c>
    </row>
    <row r="39" spans="1:14" s="4" customFormat="1" ht="35.25" customHeight="1">
      <c r="A39" s="46" t="s">
        <v>62</v>
      </c>
      <c r="B39" s="42"/>
      <c r="C39" s="43"/>
      <c r="D39" s="42"/>
      <c r="E39" s="42"/>
      <c r="F39" s="43"/>
      <c r="G39" s="42"/>
      <c r="H39" s="42"/>
      <c r="I39" s="9">
        <f t="shared" si="0"/>
        <v>0</v>
      </c>
      <c r="J39" s="42"/>
      <c r="K39" s="44"/>
      <c r="L39" s="42"/>
      <c r="M39" s="42"/>
      <c r="N39" s="10">
        <f t="shared" si="1"/>
        <v>0</v>
      </c>
    </row>
    <row r="40" spans="1:14" s="4" customFormat="1" ht="35.25" customHeight="1">
      <c r="A40" s="37" t="s">
        <v>63</v>
      </c>
      <c r="B40" s="42"/>
      <c r="C40" s="43"/>
      <c r="D40" s="42"/>
      <c r="E40" s="42"/>
      <c r="F40" s="43"/>
      <c r="G40" s="42"/>
      <c r="H40" s="42"/>
      <c r="I40" s="9">
        <f t="shared" si="0"/>
        <v>0</v>
      </c>
      <c r="J40" s="42"/>
      <c r="K40" s="44"/>
      <c r="L40" s="42"/>
      <c r="M40" s="42"/>
      <c r="N40" s="10">
        <f t="shared" si="1"/>
        <v>0</v>
      </c>
    </row>
    <row r="41" spans="1:14" s="4" customFormat="1" ht="35.25" customHeight="1">
      <c r="A41" s="46" t="s">
        <v>64</v>
      </c>
      <c r="B41" s="42"/>
      <c r="C41" s="43"/>
      <c r="D41" s="42"/>
      <c r="E41" s="42"/>
      <c r="F41" s="43"/>
      <c r="G41" s="42"/>
      <c r="H41" s="42"/>
      <c r="I41" s="9">
        <f t="shared" si="0"/>
        <v>0</v>
      </c>
      <c r="J41" s="42"/>
      <c r="K41" s="44"/>
      <c r="L41" s="42"/>
      <c r="M41" s="42"/>
      <c r="N41" s="10">
        <f t="shared" si="1"/>
        <v>0</v>
      </c>
    </row>
    <row r="42" spans="1:14" s="4" customFormat="1" ht="35.25" customHeight="1">
      <c r="A42" s="46" t="s">
        <v>65</v>
      </c>
      <c r="B42" s="42"/>
      <c r="C42" s="43"/>
      <c r="D42" s="42"/>
      <c r="E42" s="42"/>
      <c r="F42" s="43"/>
      <c r="G42" s="42"/>
      <c r="H42" s="42"/>
      <c r="I42" s="9">
        <f t="shared" si="0"/>
        <v>0</v>
      </c>
      <c r="J42" s="42"/>
      <c r="K42" s="44"/>
      <c r="L42" s="42"/>
      <c r="M42" s="42"/>
      <c r="N42" s="10">
        <f t="shared" si="1"/>
        <v>0</v>
      </c>
    </row>
    <row r="43" spans="1:14" s="4" customFormat="1" ht="35.25" customHeight="1">
      <c r="A43" s="37" t="s">
        <v>66</v>
      </c>
      <c r="B43" s="42"/>
      <c r="C43" s="43"/>
      <c r="D43" s="42"/>
      <c r="E43" s="42"/>
      <c r="F43" s="43"/>
      <c r="G43" s="42"/>
      <c r="H43" s="42"/>
      <c r="I43" s="9">
        <f t="shared" si="0"/>
        <v>0</v>
      </c>
      <c r="J43" s="42"/>
      <c r="K43" s="44"/>
      <c r="L43" s="42"/>
      <c r="M43" s="42"/>
      <c r="N43" s="10">
        <f t="shared" si="1"/>
        <v>0</v>
      </c>
    </row>
    <row r="44" spans="1:14" s="4" customFormat="1" ht="35.25" customHeight="1">
      <c r="A44" s="46" t="s">
        <v>67</v>
      </c>
      <c r="B44" s="42"/>
      <c r="C44" s="43"/>
      <c r="D44" s="42"/>
      <c r="E44" s="42"/>
      <c r="F44" s="43"/>
      <c r="G44" s="42"/>
      <c r="H44" s="42"/>
      <c r="I44" s="9">
        <f t="shared" si="0"/>
        <v>0</v>
      </c>
      <c r="J44" s="42"/>
      <c r="K44" s="44"/>
      <c r="L44" s="42"/>
      <c r="M44" s="42"/>
      <c r="N44" s="10">
        <f t="shared" si="1"/>
        <v>0</v>
      </c>
    </row>
    <row r="45" spans="1:14" s="4" customFormat="1" ht="35.25" customHeight="1">
      <c r="A45" s="37" t="s">
        <v>68</v>
      </c>
      <c r="B45" s="42"/>
      <c r="C45" s="43"/>
      <c r="D45" s="42"/>
      <c r="E45" s="42"/>
      <c r="F45" s="43"/>
      <c r="G45" s="42"/>
      <c r="H45" s="42"/>
      <c r="I45" s="9">
        <f t="shared" si="0"/>
        <v>0</v>
      </c>
      <c r="J45" s="42"/>
      <c r="K45" s="44"/>
      <c r="L45" s="42"/>
      <c r="M45" s="42"/>
      <c r="N45" s="10">
        <f t="shared" si="1"/>
        <v>0</v>
      </c>
    </row>
    <row r="46" spans="1:14" s="4" customFormat="1" ht="35.25" customHeight="1">
      <c r="A46" s="46" t="s">
        <v>69</v>
      </c>
      <c r="B46" s="42"/>
      <c r="C46" s="43"/>
      <c r="D46" s="42"/>
      <c r="E46" s="42"/>
      <c r="F46" s="43"/>
      <c r="G46" s="42"/>
      <c r="H46" s="42"/>
      <c r="I46" s="9">
        <f t="shared" si="0"/>
        <v>0</v>
      </c>
      <c r="J46" s="42"/>
      <c r="K46" s="44"/>
      <c r="L46" s="42"/>
      <c r="M46" s="42"/>
      <c r="N46" s="10">
        <f t="shared" si="1"/>
        <v>0</v>
      </c>
    </row>
    <row r="47" spans="1:14" s="4" customFormat="1" ht="35.25" customHeight="1">
      <c r="A47" s="46" t="s">
        <v>70</v>
      </c>
      <c r="B47" s="42"/>
      <c r="C47" s="43"/>
      <c r="D47" s="42"/>
      <c r="E47" s="42"/>
      <c r="F47" s="43"/>
      <c r="G47" s="42"/>
      <c r="H47" s="42"/>
      <c r="I47" s="9">
        <f t="shared" si="0"/>
        <v>0</v>
      </c>
      <c r="J47" s="42"/>
      <c r="K47" s="44"/>
      <c r="L47" s="42"/>
      <c r="M47" s="42"/>
      <c r="N47" s="10">
        <f t="shared" si="1"/>
        <v>0</v>
      </c>
    </row>
    <row r="48" spans="1:14" s="4" customFormat="1" ht="35.25" customHeight="1">
      <c r="A48" s="37" t="s">
        <v>71</v>
      </c>
      <c r="B48" s="42"/>
      <c r="C48" s="43"/>
      <c r="D48" s="42"/>
      <c r="E48" s="42"/>
      <c r="F48" s="43"/>
      <c r="G48" s="42"/>
      <c r="H48" s="42"/>
      <c r="I48" s="9">
        <f t="shared" si="0"/>
        <v>0</v>
      </c>
      <c r="J48" s="42"/>
      <c r="K48" s="44"/>
      <c r="L48" s="42"/>
      <c r="M48" s="42"/>
      <c r="N48" s="10">
        <f t="shared" si="1"/>
        <v>0</v>
      </c>
    </row>
    <row r="49" spans="1:14" s="4" customFormat="1" ht="35.25" customHeight="1">
      <c r="A49" s="46" t="s">
        <v>72</v>
      </c>
      <c r="B49" s="42"/>
      <c r="C49" s="43"/>
      <c r="D49" s="42"/>
      <c r="E49" s="42"/>
      <c r="F49" s="43"/>
      <c r="G49" s="42"/>
      <c r="H49" s="42"/>
      <c r="I49" s="9">
        <f t="shared" si="0"/>
        <v>0</v>
      </c>
      <c r="J49" s="42"/>
      <c r="K49" s="44"/>
      <c r="L49" s="42"/>
      <c r="M49" s="42"/>
      <c r="N49" s="10">
        <f t="shared" si="1"/>
        <v>0</v>
      </c>
    </row>
    <row r="50" spans="1:14" s="4" customFormat="1" ht="35.25" customHeight="1">
      <c r="A50" s="37" t="s">
        <v>73</v>
      </c>
      <c r="B50" s="42"/>
      <c r="C50" s="43"/>
      <c r="D50" s="42"/>
      <c r="E50" s="42"/>
      <c r="F50" s="43"/>
      <c r="G50" s="42"/>
      <c r="H50" s="42"/>
      <c r="I50" s="9">
        <f t="shared" si="0"/>
        <v>0</v>
      </c>
      <c r="J50" s="42"/>
      <c r="K50" s="44"/>
      <c r="L50" s="42"/>
      <c r="M50" s="42"/>
      <c r="N50" s="10">
        <f t="shared" si="1"/>
        <v>0</v>
      </c>
    </row>
    <row r="51" spans="1:14" s="4" customFormat="1" ht="35.25" customHeight="1">
      <c r="A51" s="46" t="s">
        <v>74</v>
      </c>
      <c r="B51" s="42"/>
      <c r="C51" s="43"/>
      <c r="D51" s="42"/>
      <c r="E51" s="42"/>
      <c r="F51" s="43"/>
      <c r="G51" s="42"/>
      <c r="H51" s="42"/>
      <c r="I51" s="9">
        <f t="shared" si="0"/>
        <v>0</v>
      </c>
      <c r="J51" s="42"/>
      <c r="K51" s="44"/>
      <c r="L51" s="42"/>
      <c r="M51" s="42"/>
      <c r="N51" s="10">
        <f t="shared" si="1"/>
        <v>0</v>
      </c>
    </row>
    <row r="52" spans="1:14" s="4" customFormat="1" ht="35.25" customHeight="1">
      <c r="A52" s="46" t="s">
        <v>75</v>
      </c>
      <c r="B52" s="42"/>
      <c r="C52" s="43"/>
      <c r="D52" s="42"/>
      <c r="E52" s="42"/>
      <c r="F52" s="43"/>
      <c r="G52" s="42"/>
      <c r="H52" s="42"/>
      <c r="I52" s="9">
        <f t="shared" si="0"/>
        <v>0</v>
      </c>
      <c r="J52" s="42"/>
      <c r="K52" s="44"/>
      <c r="L52" s="42"/>
      <c r="M52" s="42"/>
      <c r="N52" s="10">
        <f t="shared" si="1"/>
        <v>0</v>
      </c>
    </row>
    <row r="53" spans="1:14" s="4" customFormat="1" ht="35.25" customHeight="1">
      <c r="A53" s="46" t="s">
        <v>76</v>
      </c>
      <c r="B53" s="42"/>
      <c r="C53" s="43"/>
      <c r="D53" s="42"/>
      <c r="E53" s="42"/>
      <c r="F53" s="43"/>
      <c r="G53" s="42"/>
      <c r="H53" s="42"/>
      <c r="I53" s="9">
        <f t="shared" si="0"/>
        <v>0</v>
      </c>
      <c r="J53" s="42"/>
      <c r="K53" s="44"/>
      <c r="L53" s="42"/>
      <c r="M53" s="42"/>
      <c r="N53" s="10">
        <f t="shared" si="1"/>
        <v>0</v>
      </c>
    </row>
    <row r="54" spans="1:14" s="4" customFormat="1" ht="35.25" customHeight="1">
      <c r="A54" s="37" t="s">
        <v>77</v>
      </c>
      <c r="B54" s="42"/>
      <c r="C54" s="43"/>
      <c r="D54" s="42"/>
      <c r="E54" s="42"/>
      <c r="F54" s="43"/>
      <c r="G54" s="42"/>
      <c r="H54" s="42"/>
      <c r="I54" s="9">
        <f t="shared" si="0"/>
        <v>0</v>
      </c>
      <c r="J54" s="42"/>
      <c r="K54" s="44"/>
      <c r="L54" s="42"/>
      <c r="M54" s="42"/>
      <c r="N54" s="10">
        <f t="shared" si="1"/>
        <v>0</v>
      </c>
    </row>
    <row r="55" spans="1:14" s="4" customFormat="1" ht="35.25" customHeight="1">
      <c r="A55" s="46" t="s">
        <v>78</v>
      </c>
      <c r="B55" s="42"/>
      <c r="C55" s="43"/>
      <c r="D55" s="42"/>
      <c r="E55" s="42"/>
      <c r="F55" s="43"/>
      <c r="G55" s="42"/>
      <c r="H55" s="42"/>
      <c r="I55" s="9">
        <f t="shared" si="0"/>
        <v>0</v>
      </c>
      <c r="J55" s="42"/>
      <c r="K55" s="44"/>
      <c r="L55" s="42"/>
      <c r="M55" s="42"/>
      <c r="N55" s="10">
        <f t="shared" si="1"/>
        <v>0</v>
      </c>
    </row>
    <row r="56" spans="1:14" s="4" customFormat="1" ht="35.25" customHeight="1">
      <c r="A56" s="46" t="s">
        <v>79</v>
      </c>
      <c r="B56" s="42"/>
      <c r="C56" s="43"/>
      <c r="D56" s="42"/>
      <c r="E56" s="42"/>
      <c r="F56" s="43"/>
      <c r="G56" s="42"/>
      <c r="H56" s="42"/>
      <c r="I56" s="9">
        <f t="shared" si="0"/>
        <v>0</v>
      </c>
      <c r="J56" s="42"/>
      <c r="K56" s="44"/>
      <c r="L56" s="42"/>
      <c r="M56" s="42"/>
      <c r="N56" s="10">
        <f t="shared" si="1"/>
        <v>0</v>
      </c>
    </row>
    <row r="57" spans="1:14" s="4" customFormat="1" ht="35.25" customHeight="1">
      <c r="A57" s="46" t="s">
        <v>80</v>
      </c>
      <c r="B57" s="42"/>
      <c r="C57" s="43"/>
      <c r="D57" s="42"/>
      <c r="E57" s="42"/>
      <c r="F57" s="43"/>
      <c r="G57" s="42"/>
      <c r="H57" s="42"/>
      <c r="I57" s="9">
        <f t="shared" si="0"/>
        <v>0</v>
      </c>
      <c r="J57" s="42"/>
      <c r="K57" s="44"/>
      <c r="L57" s="42"/>
      <c r="M57" s="42"/>
      <c r="N57" s="10">
        <f t="shared" si="1"/>
        <v>0</v>
      </c>
    </row>
    <row r="58" spans="1:14" s="4" customFormat="1" ht="35.25" customHeight="1">
      <c r="A58" s="37" t="s">
        <v>81</v>
      </c>
      <c r="B58" s="42"/>
      <c r="C58" s="43"/>
      <c r="D58" s="42"/>
      <c r="E58" s="42"/>
      <c r="F58" s="43"/>
      <c r="G58" s="42"/>
      <c r="H58" s="42"/>
      <c r="I58" s="9">
        <f t="shared" si="0"/>
        <v>0</v>
      </c>
      <c r="J58" s="42"/>
      <c r="K58" s="44"/>
      <c r="L58" s="42"/>
      <c r="M58" s="42"/>
      <c r="N58" s="10">
        <f t="shared" si="1"/>
        <v>0</v>
      </c>
    </row>
    <row r="59" spans="1:14" s="4" customFormat="1" ht="35.25" customHeight="1">
      <c r="A59" s="46" t="s">
        <v>82</v>
      </c>
      <c r="B59" s="42"/>
      <c r="C59" s="43"/>
      <c r="D59" s="42"/>
      <c r="E59" s="42"/>
      <c r="F59" s="43"/>
      <c r="G59" s="42"/>
      <c r="H59" s="42"/>
      <c r="I59" s="9">
        <f t="shared" si="0"/>
        <v>0</v>
      </c>
      <c r="J59" s="42"/>
      <c r="K59" s="44"/>
      <c r="L59" s="42"/>
      <c r="M59" s="42"/>
      <c r="N59" s="10">
        <f t="shared" si="1"/>
        <v>0</v>
      </c>
    </row>
    <row r="60" spans="1:14" s="4" customFormat="1" ht="35.25" customHeight="1">
      <c r="A60" s="37" t="s">
        <v>83</v>
      </c>
      <c r="B60" s="42"/>
      <c r="C60" s="43"/>
      <c r="D60" s="42"/>
      <c r="E60" s="42"/>
      <c r="F60" s="43"/>
      <c r="G60" s="42"/>
      <c r="H60" s="42"/>
      <c r="I60" s="9">
        <f t="shared" si="0"/>
        <v>0</v>
      </c>
      <c r="J60" s="42"/>
      <c r="K60" s="44"/>
      <c r="L60" s="42"/>
      <c r="M60" s="42"/>
      <c r="N60" s="10">
        <f t="shared" si="1"/>
        <v>0</v>
      </c>
    </row>
    <row r="61" spans="1:14" s="4" customFormat="1" ht="35.25" customHeight="1">
      <c r="A61" s="46" t="s">
        <v>84</v>
      </c>
      <c r="B61" s="42"/>
      <c r="C61" s="43"/>
      <c r="D61" s="42"/>
      <c r="E61" s="42"/>
      <c r="F61" s="43"/>
      <c r="G61" s="42"/>
      <c r="H61" s="42"/>
      <c r="I61" s="9">
        <f t="shared" si="0"/>
        <v>0</v>
      </c>
      <c r="J61" s="42"/>
      <c r="K61" s="44"/>
      <c r="L61" s="42"/>
      <c r="M61" s="42"/>
      <c r="N61" s="10">
        <f t="shared" si="1"/>
        <v>0</v>
      </c>
    </row>
    <row r="62" spans="1:14" s="4" customFormat="1" ht="35.25" customHeight="1">
      <c r="A62" s="37" t="s">
        <v>85</v>
      </c>
      <c r="B62" s="42"/>
      <c r="C62" s="43"/>
      <c r="D62" s="42"/>
      <c r="E62" s="42"/>
      <c r="F62" s="43"/>
      <c r="G62" s="42"/>
      <c r="H62" s="42"/>
      <c r="I62" s="9">
        <f t="shared" si="0"/>
        <v>0</v>
      </c>
      <c r="J62" s="42"/>
      <c r="K62" s="44"/>
      <c r="L62" s="42"/>
      <c r="M62" s="42"/>
      <c r="N62" s="10">
        <f t="shared" si="1"/>
        <v>0</v>
      </c>
    </row>
    <row r="63" spans="1:14" s="4" customFormat="1" ht="35.25" customHeight="1">
      <c r="A63" s="46" t="s">
        <v>86</v>
      </c>
      <c r="B63" s="42"/>
      <c r="C63" s="43"/>
      <c r="D63" s="42"/>
      <c r="E63" s="42"/>
      <c r="F63" s="43"/>
      <c r="G63" s="42"/>
      <c r="H63" s="42"/>
      <c r="I63" s="9">
        <f t="shared" si="0"/>
        <v>0</v>
      </c>
      <c r="J63" s="42"/>
      <c r="K63" s="44"/>
      <c r="L63" s="42"/>
      <c r="M63" s="42"/>
      <c r="N63" s="10">
        <f t="shared" si="1"/>
        <v>0</v>
      </c>
    </row>
    <row r="64" spans="1:14" s="4" customFormat="1" ht="35.25" customHeight="1">
      <c r="A64" s="37" t="s">
        <v>87</v>
      </c>
      <c r="B64" s="42"/>
      <c r="C64" s="43"/>
      <c r="D64" s="42"/>
      <c r="E64" s="42"/>
      <c r="F64" s="43"/>
      <c r="G64" s="42"/>
      <c r="H64" s="42"/>
      <c r="I64" s="9">
        <f t="shared" si="0"/>
        <v>0</v>
      </c>
      <c r="J64" s="42"/>
      <c r="K64" s="44"/>
      <c r="L64" s="42"/>
      <c r="M64" s="42"/>
      <c r="N64" s="10">
        <f t="shared" si="1"/>
        <v>0</v>
      </c>
    </row>
    <row r="65" spans="1:14" s="4" customFormat="1" ht="35.25" customHeight="1">
      <c r="A65" s="46" t="s">
        <v>88</v>
      </c>
      <c r="B65" s="42"/>
      <c r="C65" s="43"/>
      <c r="D65" s="42"/>
      <c r="E65" s="42"/>
      <c r="F65" s="43"/>
      <c r="G65" s="42"/>
      <c r="H65" s="42"/>
      <c r="I65" s="9">
        <f t="shared" si="0"/>
        <v>0</v>
      </c>
      <c r="J65" s="42"/>
      <c r="K65" s="44"/>
      <c r="L65" s="42"/>
      <c r="M65" s="42"/>
      <c r="N65" s="10">
        <f t="shared" si="1"/>
        <v>0</v>
      </c>
    </row>
    <row r="66" spans="1:14" s="4" customFormat="1" ht="35.25" customHeight="1">
      <c r="A66" s="37" t="s">
        <v>89</v>
      </c>
      <c r="B66" s="42"/>
      <c r="C66" s="43"/>
      <c r="D66" s="42"/>
      <c r="E66" s="42"/>
      <c r="F66" s="43"/>
      <c r="G66" s="42"/>
      <c r="H66" s="42"/>
      <c r="I66" s="9">
        <f t="shared" si="0"/>
        <v>0</v>
      </c>
      <c r="J66" s="42"/>
      <c r="K66" s="44"/>
      <c r="L66" s="42"/>
      <c r="M66" s="42"/>
      <c r="N66" s="10">
        <f t="shared" si="1"/>
        <v>0</v>
      </c>
    </row>
    <row r="67" spans="1:14" s="4" customFormat="1" ht="35.25" customHeight="1">
      <c r="A67" s="46" t="s">
        <v>90</v>
      </c>
      <c r="B67" s="42"/>
      <c r="C67" s="43"/>
      <c r="D67" s="42"/>
      <c r="E67" s="42"/>
      <c r="F67" s="43"/>
      <c r="G67" s="42"/>
      <c r="H67" s="42"/>
      <c r="I67" s="9">
        <f t="shared" si="0"/>
        <v>0</v>
      </c>
      <c r="J67" s="42"/>
      <c r="K67" s="44"/>
      <c r="L67" s="42"/>
      <c r="M67" s="42"/>
      <c r="N67" s="10">
        <f t="shared" si="1"/>
        <v>0</v>
      </c>
    </row>
    <row r="68" spans="1:14" s="4" customFormat="1" ht="35.25" customHeight="1">
      <c r="A68" s="49" t="s">
        <v>9</v>
      </c>
      <c r="B68" s="42"/>
      <c r="C68" s="43"/>
      <c r="D68" s="42"/>
      <c r="E68" s="42"/>
      <c r="F68" s="43"/>
      <c r="G68" s="42"/>
      <c r="H68" s="42"/>
      <c r="I68" s="9">
        <f t="shared" si="0"/>
        <v>0</v>
      </c>
      <c r="J68" s="42"/>
      <c r="K68" s="44"/>
      <c r="L68" s="42"/>
      <c r="M68" s="42"/>
      <c r="N68" s="10">
        <f t="shared" si="1"/>
        <v>0</v>
      </c>
    </row>
    <row r="69" spans="1:14" s="5" customFormat="1" ht="24" customHeight="1">
      <c r="A69" s="37" t="s">
        <v>19</v>
      </c>
      <c r="B69" s="7">
        <f>B70+B72</f>
        <v>0</v>
      </c>
      <c r="C69" s="7">
        <f aca="true" t="shared" si="2" ref="C69:H69">C70+C72</f>
        <v>0</v>
      </c>
      <c r="D69" s="7">
        <f t="shared" si="2"/>
        <v>0</v>
      </c>
      <c r="E69" s="7">
        <f t="shared" si="2"/>
        <v>22751</v>
      </c>
      <c r="F69" s="7">
        <f t="shared" si="2"/>
        <v>90</v>
      </c>
      <c r="G69" s="7">
        <f t="shared" si="2"/>
        <v>20</v>
      </c>
      <c r="H69" s="7">
        <f t="shared" si="2"/>
        <v>0</v>
      </c>
      <c r="I69" s="7">
        <f>SUM(B69:H69)</f>
        <v>22861</v>
      </c>
      <c r="J69" s="7">
        <f>J70+J72</f>
        <v>22861</v>
      </c>
      <c r="K69" s="14">
        <f aca="true" t="shared" si="3" ref="K69:M70">SUM(K70)</f>
        <v>0</v>
      </c>
      <c r="L69" s="7">
        <f t="shared" si="3"/>
        <v>0</v>
      </c>
      <c r="M69" s="7">
        <f t="shared" si="3"/>
        <v>0</v>
      </c>
      <c r="N69" s="8">
        <f>SUM(J69:M69)</f>
        <v>22861</v>
      </c>
    </row>
    <row r="70" spans="1:14" s="5" customFormat="1" ht="24" customHeight="1">
      <c r="A70" s="36" t="s">
        <v>20</v>
      </c>
      <c r="B70" s="11">
        <f aca="true" t="shared" si="4" ref="B70:H70">SUM(B71)</f>
        <v>0</v>
      </c>
      <c r="C70" s="11">
        <f t="shared" si="4"/>
        <v>0</v>
      </c>
      <c r="D70" s="11">
        <f t="shared" si="4"/>
        <v>0</v>
      </c>
      <c r="E70" s="11">
        <f t="shared" si="4"/>
        <v>22540</v>
      </c>
      <c r="F70" s="11">
        <f t="shared" si="4"/>
        <v>90</v>
      </c>
      <c r="G70" s="11">
        <f t="shared" si="4"/>
        <v>0</v>
      </c>
      <c r="H70" s="11">
        <f t="shared" si="4"/>
        <v>0</v>
      </c>
      <c r="I70" s="11">
        <f>SUM(B70:H70)</f>
        <v>22630</v>
      </c>
      <c r="J70" s="11">
        <f>SUM(J71)</f>
        <v>22630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2">
        <f>SUM(J70:M70)</f>
        <v>22630</v>
      </c>
    </row>
    <row r="71" spans="1:14" s="5" customFormat="1" ht="24" customHeight="1">
      <c r="A71" s="27" t="s">
        <v>22</v>
      </c>
      <c r="B71" s="9">
        <v>0</v>
      </c>
      <c r="C71" s="9">
        <v>0</v>
      </c>
      <c r="D71" s="9">
        <v>0</v>
      </c>
      <c r="E71" s="15">
        <v>22540</v>
      </c>
      <c r="F71" s="9">
        <v>90</v>
      </c>
      <c r="G71" s="9">
        <v>0</v>
      </c>
      <c r="H71" s="9">
        <v>0</v>
      </c>
      <c r="I71" s="9">
        <f>SUM(B71:G71)</f>
        <v>22630</v>
      </c>
      <c r="J71" s="9">
        <v>22630</v>
      </c>
      <c r="K71" s="15">
        <v>0</v>
      </c>
      <c r="L71" s="9">
        <v>0</v>
      </c>
      <c r="M71" s="9">
        <v>0</v>
      </c>
      <c r="N71" s="10">
        <f>SUM(J71:M71)</f>
        <v>22630</v>
      </c>
    </row>
    <row r="72" spans="1:14" s="5" customFormat="1" ht="24" customHeight="1">
      <c r="A72" s="36" t="s">
        <v>21</v>
      </c>
      <c r="B72" s="11">
        <f aca="true" t="shared" si="5" ref="B72:H72">SUM(B73)</f>
        <v>0</v>
      </c>
      <c r="C72" s="11">
        <f t="shared" si="5"/>
        <v>0</v>
      </c>
      <c r="D72" s="11">
        <f t="shared" si="5"/>
        <v>0</v>
      </c>
      <c r="E72" s="11">
        <f t="shared" si="5"/>
        <v>211</v>
      </c>
      <c r="F72" s="11">
        <f t="shared" si="5"/>
        <v>0</v>
      </c>
      <c r="G72" s="11">
        <f t="shared" si="5"/>
        <v>20</v>
      </c>
      <c r="H72" s="11">
        <f t="shared" si="5"/>
        <v>0</v>
      </c>
      <c r="I72" s="11">
        <f>SUM(B72:H72)</f>
        <v>231</v>
      </c>
      <c r="J72" s="11">
        <f>SUM(J73)</f>
        <v>231</v>
      </c>
      <c r="K72" s="11">
        <f>SUM(K73)</f>
        <v>0</v>
      </c>
      <c r="L72" s="11">
        <f>SUM(L73)</f>
        <v>0</v>
      </c>
      <c r="M72" s="11">
        <f>SUM(M73)</f>
        <v>0</v>
      </c>
      <c r="N72" s="12">
        <f>SUM(J72:M72)</f>
        <v>231</v>
      </c>
    </row>
    <row r="73" spans="1:14" s="5" customFormat="1" ht="24" customHeight="1">
      <c r="A73" s="27" t="s">
        <v>22</v>
      </c>
      <c r="B73" s="9">
        <v>0</v>
      </c>
      <c r="C73" s="9">
        <v>0</v>
      </c>
      <c r="D73" s="9">
        <v>0</v>
      </c>
      <c r="E73" s="15">
        <v>211</v>
      </c>
      <c r="F73" s="9">
        <v>0</v>
      </c>
      <c r="G73" s="9">
        <v>20</v>
      </c>
      <c r="H73" s="9">
        <v>0</v>
      </c>
      <c r="I73" s="9">
        <f>SUM(B73:H73)</f>
        <v>231</v>
      </c>
      <c r="J73" s="9">
        <v>231</v>
      </c>
      <c r="K73" s="9">
        <v>0</v>
      </c>
      <c r="L73" s="9">
        <v>0</v>
      </c>
      <c r="M73" s="9">
        <v>0</v>
      </c>
      <c r="N73" s="10">
        <f>SUM(J73:M73)</f>
        <v>231</v>
      </c>
    </row>
    <row r="74" spans="1:14" s="5" customFormat="1" ht="24" customHeight="1">
      <c r="A74" s="36" t="s">
        <v>26</v>
      </c>
      <c r="B74" s="9"/>
      <c r="C74" s="9"/>
      <c r="D74" s="9"/>
      <c r="E74" s="15"/>
      <c r="F74" s="9"/>
      <c r="G74" s="9"/>
      <c r="H74" s="9"/>
      <c r="I74" s="40" t="s">
        <v>27</v>
      </c>
      <c r="J74" s="9"/>
      <c r="K74" s="15"/>
      <c r="L74" s="9"/>
      <c r="M74" s="9"/>
      <c r="N74" s="41" t="s">
        <v>27</v>
      </c>
    </row>
    <row r="75" spans="1:14" s="5" customFormat="1" ht="24" customHeight="1">
      <c r="A75" s="13"/>
      <c r="B75" s="7"/>
      <c r="C75" s="7"/>
      <c r="D75" s="7"/>
      <c r="E75" s="14"/>
      <c r="F75" s="7"/>
      <c r="G75" s="7"/>
      <c r="H75" s="7"/>
      <c r="I75" s="7"/>
      <c r="J75" s="7"/>
      <c r="K75" s="14"/>
      <c r="L75" s="7"/>
      <c r="M75" s="7"/>
      <c r="N75" s="8"/>
    </row>
    <row r="76" spans="1:14" s="5" customFormat="1" ht="24" customHeight="1">
      <c r="A76" s="16"/>
      <c r="B76" s="9"/>
      <c r="C76" s="9"/>
      <c r="D76" s="9"/>
      <c r="E76" s="15"/>
      <c r="F76" s="9"/>
      <c r="G76" s="9"/>
      <c r="H76" s="9"/>
      <c r="I76" s="9"/>
      <c r="J76" s="9"/>
      <c r="K76" s="15"/>
      <c r="L76" s="9"/>
      <c r="M76" s="9"/>
      <c r="N76" s="10"/>
    </row>
    <row r="77" spans="1:14" s="5" customFormat="1" ht="24" customHeight="1">
      <c r="A77" s="13"/>
      <c r="B77" s="7"/>
      <c r="C77" s="7"/>
      <c r="D77" s="7"/>
      <c r="E77" s="14"/>
      <c r="F77" s="7"/>
      <c r="G77" s="7"/>
      <c r="H77" s="7"/>
      <c r="I77" s="7"/>
      <c r="J77" s="7"/>
      <c r="K77" s="14"/>
      <c r="L77" s="7"/>
      <c r="M77" s="7"/>
      <c r="N77" s="8"/>
    </row>
    <row r="78" spans="1:14" s="5" customFormat="1" ht="24" customHeight="1">
      <c r="A78" s="16"/>
      <c r="B78" s="9"/>
      <c r="C78" s="9"/>
      <c r="D78" s="9"/>
      <c r="E78" s="15"/>
      <c r="F78" s="9"/>
      <c r="G78" s="9"/>
      <c r="H78" s="9"/>
      <c r="I78" s="9"/>
      <c r="J78" s="9"/>
      <c r="K78" s="15"/>
      <c r="L78" s="9"/>
      <c r="M78" s="9"/>
      <c r="N78" s="10"/>
    </row>
    <row r="79" spans="1:14" s="5" customFormat="1" ht="24" customHeight="1">
      <c r="A79" s="13"/>
      <c r="B79" s="7"/>
      <c r="C79" s="7"/>
      <c r="D79" s="7"/>
      <c r="E79" s="14"/>
      <c r="F79" s="7"/>
      <c r="G79" s="7"/>
      <c r="H79" s="7"/>
      <c r="I79" s="7"/>
      <c r="J79" s="7"/>
      <c r="K79" s="14"/>
      <c r="L79" s="7"/>
      <c r="M79" s="7"/>
      <c r="N79" s="8"/>
    </row>
    <row r="80" spans="1:14" s="5" customFormat="1" ht="24" customHeight="1">
      <c r="A80" s="13"/>
      <c r="B80" s="7"/>
      <c r="C80" s="7"/>
      <c r="D80" s="7"/>
      <c r="E80" s="14"/>
      <c r="F80" s="7"/>
      <c r="G80" s="7"/>
      <c r="H80" s="7"/>
      <c r="I80" s="7"/>
      <c r="J80" s="7"/>
      <c r="K80" s="14"/>
      <c r="L80" s="7"/>
      <c r="M80" s="7"/>
      <c r="N80" s="8"/>
    </row>
    <row r="81" spans="1:14" s="5" customFormat="1" ht="24" customHeight="1">
      <c r="A81" s="13"/>
      <c r="B81" s="7"/>
      <c r="C81" s="7"/>
      <c r="D81" s="7"/>
      <c r="E81" s="14"/>
      <c r="F81" s="7"/>
      <c r="G81" s="7"/>
      <c r="H81" s="7"/>
      <c r="I81" s="7"/>
      <c r="J81" s="7"/>
      <c r="K81" s="14"/>
      <c r="L81" s="7"/>
      <c r="M81" s="7"/>
      <c r="N81" s="8"/>
    </row>
    <row r="82" spans="1:14" s="5" customFormat="1" ht="24" customHeight="1">
      <c r="A82" s="13"/>
      <c r="B82" s="7"/>
      <c r="C82" s="7"/>
      <c r="D82" s="7"/>
      <c r="E82" s="14"/>
      <c r="F82" s="7"/>
      <c r="G82" s="7"/>
      <c r="H82" s="7"/>
      <c r="I82" s="7"/>
      <c r="J82" s="7"/>
      <c r="K82" s="14"/>
      <c r="L82" s="7"/>
      <c r="M82" s="7"/>
      <c r="N82" s="8"/>
    </row>
    <row r="83" spans="1:14" s="5" customFormat="1" ht="24" customHeight="1">
      <c r="A83" s="13"/>
      <c r="B83" s="7"/>
      <c r="C83" s="7"/>
      <c r="D83" s="7"/>
      <c r="E83" s="14"/>
      <c r="F83" s="7"/>
      <c r="G83" s="7"/>
      <c r="H83" s="7"/>
      <c r="I83" s="7"/>
      <c r="J83" s="7"/>
      <c r="K83" s="14"/>
      <c r="L83" s="7"/>
      <c r="M83" s="7"/>
      <c r="N83" s="8"/>
    </row>
    <row r="84" spans="1:14" s="5" customFormat="1" ht="24" customHeight="1">
      <c r="A84" s="13"/>
      <c r="B84" s="7"/>
      <c r="C84" s="7"/>
      <c r="D84" s="7"/>
      <c r="E84" s="14"/>
      <c r="F84" s="7"/>
      <c r="G84" s="7"/>
      <c r="H84" s="7"/>
      <c r="I84" s="7"/>
      <c r="J84" s="7"/>
      <c r="K84" s="14"/>
      <c r="L84" s="7"/>
      <c r="M84" s="7"/>
      <c r="N84" s="8"/>
    </row>
    <row r="85" spans="1:14" s="5" customFormat="1" ht="24" customHeight="1">
      <c r="A85" s="16"/>
      <c r="B85" s="9"/>
      <c r="C85" s="9"/>
      <c r="D85" s="9"/>
      <c r="E85" s="15"/>
      <c r="F85" s="9"/>
      <c r="G85" s="9"/>
      <c r="H85" s="9"/>
      <c r="I85" s="9"/>
      <c r="J85" s="9"/>
      <c r="K85" s="15"/>
      <c r="L85" s="9"/>
      <c r="M85" s="9"/>
      <c r="N85" s="10"/>
    </row>
    <row r="86" spans="1:14" s="5" customFormat="1" ht="24" customHeight="1">
      <c r="A86" s="13"/>
      <c r="B86" s="7"/>
      <c r="C86" s="7"/>
      <c r="D86" s="7"/>
      <c r="E86" s="14"/>
      <c r="F86" s="7"/>
      <c r="G86" s="7"/>
      <c r="H86" s="7"/>
      <c r="I86" s="7"/>
      <c r="J86" s="7"/>
      <c r="K86" s="14"/>
      <c r="L86" s="7"/>
      <c r="M86" s="7"/>
      <c r="N86" s="8"/>
    </row>
    <row r="87" spans="1:14" s="5" customFormat="1" ht="24" customHeight="1">
      <c r="A87" s="16"/>
      <c r="B87" s="9"/>
      <c r="C87" s="9"/>
      <c r="D87" s="9"/>
      <c r="E87" s="15"/>
      <c r="F87" s="9"/>
      <c r="G87" s="9"/>
      <c r="H87" s="9"/>
      <c r="I87" s="9"/>
      <c r="J87" s="9"/>
      <c r="K87" s="15"/>
      <c r="L87" s="9"/>
      <c r="M87" s="9"/>
      <c r="N87" s="10"/>
    </row>
    <row r="88" spans="1:14" s="5" customFormat="1" ht="24" customHeight="1">
      <c r="A88" s="13"/>
      <c r="B88" s="7"/>
      <c r="C88" s="7"/>
      <c r="D88" s="7"/>
      <c r="E88" s="14"/>
      <c r="F88" s="7"/>
      <c r="G88" s="7"/>
      <c r="H88" s="7"/>
      <c r="I88" s="7"/>
      <c r="J88" s="7"/>
      <c r="K88" s="14"/>
      <c r="L88" s="7"/>
      <c r="M88" s="7"/>
      <c r="N88" s="8"/>
    </row>
    <row r="89" spans="1:14" s="5" customFormat="1" ht="24" customHeight="1">
      <c r="A89" s="16"/>
      <c r="B89" s="9"/>
      <c r="C89" s="9"/>
      <c r="D89" s="9"/>
      <c r="E89" s="15"/>
      <c r="F89" s="9"/>
      <c r="G89" s="9"/>
      <c r="H89" s="9"/>
      <c r="I89" s="9"/>
      <c r="J89" s="9"/>
      <c r="K89" s="15"/>
      <c r="L89" s="9"/>
      <c r="M89" s="9"/>
      <c r="N89" s="10"/>
    </row>
    <row r="90" spans="1:14" s="5" customFormat="1" ht="24" customHeight="1">
      <c r="A90" s="13"/>
      <c r="B90" s="7"/>
      <c r="C90" s="7"/>
      <c r="D90" s="7"/>
      <c r="E90" s="14"/>
      <c r="F90" s="7"/>
      <c r="G90" s="7"/>
      <c r="H90" s="7"/>
      <c r="I90" s="7"/>
      <c r="J90" s="7"/>
      <c r="K90" s="14"/>
      <c r="L90" s="7"/>
      <c r="M90" s="7"/>
      <c r="N90" s="8"/>
    </row>
    <row r="91" spans="1:14" s="5" customFormat="1" ht="24" customHeight="1">
      <c r="A91" s="16"/>
      <c r="B91" s="9"/>
      <c r="C91" s="9"/>
      <c r="D91" s="9"/>
      <c r="E91" s="15"/>
      <c r="F91" s="9"/>
      <c r="G91" s="9"/>
      <c r="H91" s="9"/>
      <c r="I91" s="9"/>
      <c r="J91" s="9"/>
      <c r="K91" s="15"/>
      <c r="L91" s="9"/>
      <c r="M91" s="9"/>
      <c r="N91" s="10"/>
    </row>
    <row r="92" spans="1:14" s="5" customFormat="1" ht="24" customHeight="1">
      <c r="A92" s="16"/>
      <c r="B92" s="9"/>
      <c r="C92" s="9"/>
      <c r="D92" s="9"/>
      <c r="E92" s="15"/>
      <c r="F92" s="9"/>
      <c r="G92" s="9"/>
      <c r="H92" s="9"/>
      <c r="I92" s="9"/>
      <c r="J92" s="9"/>
      <c r="K92" s="15"/>
      <c r="L92" s="9"/>
      <c r="M92" s="9"/>
      <c r="N92" s="10"/>
    </row>
    <row r="93" spans="1:14" s="6" customFormat="1" ht="24" customHeight="1" thickBot="1">
      <c r="A93" s="50"/>
      <c r="B93" s="33"/>
      <c r="C93" s="33"/>
      <c r="D93" s="33"/>
      <c r="E93" s="28"/>
      <c r="F93" s="33"/>
      <c r="G93" s="33"/>
      <c r="H93" s="33"/>
      <c r="I93" s="33"/>
      <c r="J93" s="33"/>
      <c r="K93" s="28"/>
      <c r="L93" s="33"/>
      <c r="M93" s="33"/>
      <c r="N93" s="35"/>
    </row>
    <row r="94" spans="1:14" ht="15">
      <c r="A94" s="45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ht="15">
      <c r="A95" s="45"/>
    </row>
    <row r="96" ht="15">
      <c r="A96" s="45"/>
    </row>
    <row r="97" ht="15">
      <c r="A97" s="45"/>
    </row>
    <row r="98" ht="15">
      <c r="A98" s="45"/>
    </row>
    <row r="99" ht="15">
      <c r="A99" s="45"/>
    </row>
    <row r="100" ht="15">
      <c r="A100" s="45"/>
    </row>
    <row r="101" ht="15">
      <c r="A101" s="45"/>
    </row>
    <row r="102" ht="15">
      <c r="A102" s="45"/>
    </row>
    <row r="103" ht="15">
      <c r="A103" s="45"/>
    </row>
    <row r="104" ht="15">
      <c r="A104" s="45"/>
    </row>
    <row r="105" ht="15">
      <c r="A105" s="45"/>
    </row>
    <row r="106" ht="15">
      <c r="A106" s="45"/>
    </row>
    <row r="107" ht="15">
      <c r="A107" s="45"/>
    </row>
    <row r="108" ht="15">
      <c r="A108" s="45"/>
    </row>
    <row r="109" ht="15">
      <c r="A109" s="45"/>
    </row>
    <row r="110" ht="15">
      <c r="A110" s="45"/>
    </row>
    <row r="111" ht="15">
      <c r="A111" s="45"/>
    </row>
    <row r="112" ht="15">
      <c r="A112" s="45"/>
    </row>
    <row r="113" ht="15">
      <c r="A113" s="45"/>
    </row>
    <row r="114" ht="15">
      <c r="A114" s="45"/>
    </row>
    <row r="115" ht="15">
      <c r="A115" s="45"/>
    </row>
    <row r="116" ht="15">
      <c r="A116" s="45"/>
    </row>
    <row r="117" ht="15">
      <c r="A117" s="45"/>
    </row>
    <row r="118" ht="15">
      <c r="A118" s="45"/>
    </row>
    <row r="119" ht="15">
      <c r="A119" s="45"/>
    </row>
    <row r="120" ht="15">
      <c r="A120" s="45"/>
    </row>
    <row r="121" ht="15">
      <c r="A121" s="45"/>
    </row>
    <row r="122" ht="15">
      <c r="A122" s="45"/>
    </row>
    <row r="123" ht="15">
      <c r="A123" s="45"/>
    </row>
    <row r="124" ht="15">
      <c r="A124" s="45"/>
    </row>
    <row r="125" ht="15">
      <c r="A125" s="45"/>
    </row>
    <row r="126" ht="15">
      <c r="A126" s="45"/>
    </row>
    <row r="127" ht="15">
      <c r="A127" s="45"/>
    </row>
    <row r="128" ht="15">
      <c r="A128" s="45"/>
    </row>
    <row r="129" ht="15">
      <c r="A129" s="45"/>
    </row>
    <row r="130" ht="15">
      <c r="A130" s="45"/>
    </row>
    <row r="131" ht="15">
      <c r="A131" s="45"/>
    </row>
    <row r="132" ht="15">
      <c r="A132" s="45"/>
    </row>
    <row r="133" ht="15">
      <c r="A133" s="45"/>
    </row>
    <row r="134" ht="15">
      <c r="A134" s="45"/>
    </row>
    <row r="135" ht="15">
      <c r="A135" s="45"/>
    </row>
    <row r="136" ht="15">
      <c r="A136" s="45"/>
    </row>
    <row r="137" ht="15">
      <c r="A137" s="45"/>
    </row>
    <row r="138" ht="15">
      <c r="A138" s="45"/>
    </row>
    <row r="139" ht="15">
      <c r="A139" s="45"/>
    </row>
    <row r="140" ht="15">
      <c r="A140" s="45"/>
    </row>
    <row r="141" ht="15">
      <c r="A141" s="45"/>
    </row>
    <row r="142" ht="15">
      <c r="A142" s="45"/>
    </row>
    <row r="143" ht="15">
      <c r="A143" s="45"/>
    </row>
    <row r="144" ht="15">
      <c r="A144" s="45"/>
    </row>
    <row r="145" ht="15">
      <c r="A145" s="45"/>
    </row>
    <row r="146" ht="15">
      <c r="A146" s="45"/>
    </row>
    <row r="147" ht="15">
      <c r="A147" s="45"/>
    </row>
    <row r="148" ht="15">
      <c r="A148" s="45"/>
    </row>
    <row r="149" ht="15">
      <c r="A149" s="45"/>
    </row>
    <row r="150" ht="15">
      <c r="A150" s="45"/>
    </row>
    <row r="151" ht="15">
      <c r="A151" s="45"/>
    </row>
    <row r="152" ht="15">
      <c r="A152" s="45"/>
    </row>
    <row r="153" ht="15">
      <c r="A153" s="45"/>
    </row>
    <row r="154" ht="15">
      <c r="A154" s="45"/>
    </row>
    <row r="155" ht="15">
      <c r="A155" s="45"/>
    </row>
    <row r="156" ht="15">
      <c r="A156" s="45"/>
    </row>
    <row r="157" ht="15">
      <c r="A157" s="45"/>
    </row>
    <row r="158" ht="15">
      <c r="A158" s="45"/>
    </row>
    <row r="159" ht="15">
      <c r="A159" s="45"/>
    </row>
    <row r="160" ht="15">
      <c r="A160" s="45"/>
    </row>
    <row r="161" ht="15">
      <c r="A161" s="45"/>
    </row>
    <row r="162" ht="15">
      <c r="A162" s="45"/>
    </row>
    <row r="163" ht="15">
      <c r="A163" s="45"/>
    </row>
    <row r="164" ht="15">
      <c r="A164" s="45"/>
    </row>
    <row r="165" ht="15">
      <c r="A165" s="45"/>
    </row>
    <row r="166" ht="15">
      <c r="A166" s="45"/>
    </row>
    <row r="167" ht="15">
      <c r="A167" s="45"/>
    </row>
    <row r="168" ht="15">
      <c r="A168" s="45"/>
    </row>
    <row r="169" ht="15">
      <c r="A169" s="45"/>
    </row>
    <row r="170" ht="15">
      <c r="A170" s="45"/>
    </row>
    <row r="171" ht="15">
      <c r="A171" s="45"/>
    </row>
    <row r="172" ht="15">
      <c r="A172" s="45"/>
    </row>
    <row r="173" ht="15">
      <c r="A173" s="45"/>
    </row>
    <row r="174" ht="15">
      <c r="A174" s="45"/>
    </row>
    <row r="175" ht="15">
      <c r="A175" s="45"/>
    </row>
    <row r="176" ht="15">
      <c r="A176" s="45"/>
    </row>
    <row r="177" ht="15">
      <c r="A177" s="45"/>
    </row>
    <row r="178" ht="15">
      <c r="A178" s="45"/>
    </row>
    <row r="179" ht="15">
      <c r="A179" s="45"/>
    </row>
    <row r="180" ht="15">
      <c r="A180" s="45"/>
    </row>
    <row r="181" ht="15">
      <c r="A181" s="45"/>
    </row>
    <row r="182" ht="15">
      <c r="A182" s="45"/>
    </row>
    <row r="183" ht="15">
      <c r="A183" s="45"/>
    </row>
    <row r="184" ht="15">
      <c r="A184" s="45"/>
    </row>
    <row r="185" ht="15">
      <c r="A185" s="45"/>
    </row>
    <row r="186" ht="15">
      <c r="A186" s="45"/>
    </row>
    <row r="187" ht="15">
      <c r="A187" s="45"/>
    </row>
    <row r="188" ht="15">
      <c r="A188" s="45"/>
    </row>
    <row r="189" ht="15">
      <c r="A189" s="45"/>
    </row>
    <row r="190" ht="15">
      <c r="A190" s="45"/>
    </row>
    <row r="191" ht="15">
      <c r="A191" s="45"/>
    </row>
    <row r="192" ht="15">
      <c r="A192" s="45"/>
    </row>
    <row r="193" ht="15">
      <c r="A193" s="45"/>
    </row>
    <row r="194" ht="15">
      <c r="A194" s="45"/>
    </row>
    <row r="195" ht="15">
      <c r="A195" s="45"/>
    </row>
    <row r="196" ht="15">
      <c r="A196" s="45"/>
    </row>
    <row r="197" ht="15">
      <c r="A197" s="45"/>
    </row>
    <row r="198" ht="15">
      <c r="A198" s="45"/>
    </row>
    <row r="199" ht="15">
      <c r="A199" s="45"/>
    </row>
    <row r="200" ht="15">
      <c r="A200" s="45"/>
    </row>
    <row r="201" ht="15">
      <c r="A201" s="45"/>
    </row>
    <row r="202" ht="15">
      <c r="A202" s="45"/>
    </row>
    <row r="203" ht="15">
      <c r="A203" s="45"/>
    </row>
    <row r="204" ht="15">
      <c r="A204" s="45"/>
    </row>
    <row r="205" ht="15">
      <c r="A205" s="45"/>
    </row>
    <row r="206" ht="15">
      <c r="A206" s="45"/>
    </row>
    <row r="207" ht="15">
      <c r="A207" s="45"/>
    </row>
    <row r="208" ht="15">
      <c r="A208" s="45"/>
    </row>
    <row r="209" ht="15">
      <c r="A209" s="45"/>
    </row>
    <row r="210" ht="15">
      <c r="A210" s="45"/>
    </row>
    <row r="211" ht="15">
      <c r="A211" s="45"/>
    </row>
    <row r="212" ht="15">
      <c r="A212" s="45"/>
    </row>
    <row r="213" ht="15">
      <c r="A213" s="45"/>
    </row>
    <row r="214" ht="15">
      <c r="A214" s="45"/>
    </row>
    <row r="215" ht="15">
      <c r="A215" s="45"/>
    </row>
    <row r="216" ht="15">
      <c r="A216" s="45"/>
    </row>
    <row r="217" ht="15">
      <c r="A217" s="45"/>
    </row>
    <row r="218" ht="15">
      <c r="A218" s="45"/>
    </row>
    <row r="219" ht="15">
      <c r="A219" s="45"/>
    </row>
    <row r="220" ht="15">
      <c r="A220" s="45"/>
    </row>
    <row r="221" ht="15">
      <c r="A221" s="45"/>
    </row>
    <row r="222" ht="15">
      <c r="A222" s="45"/>
    </row>
    <row r="223" ht="15">
      <c r="A223" s="45"/>
    </row>
    <row r="224" ht="15">
      <c r="A224" s="45"/>
    </row>
    <row r="225" ht="15">
      <c r="A225" s="45"/>
    </row>
    <row r="226" ht="15">
      <c r="A226" s="45"/>
    </row>
    <row r="227" ht="15">
      <c r="A227" s="45"/>
    </row>
    <row r="228" ht="15">
      <c r="A228" s="45"/>
    </row>
    <row r="229" ht="15">
      <c r="A229" s="45"/>
    </row>
    <row r="230" ht="15">
      <c r="A230" s="45"/>
    </row>
    <row r="231" ht="15">
      <c r="A231" s="45"/>
    </row>
    <row r="232" ht="15">
      <c r="A232" s="45"/>
    </row>
    <row r="233" ht="15">
      <c r="A233" s="45"/>
    </row>
    <row r="234" ht="15">
      <c r="A234" s="45"/>
    </row>
    <row r="235" ht="15">
      <c r="A235" s="45"/>
    </row>
    <row r="236" ht="15">
      <c r="A236" s="45"/>
    </row>
    <row r="237" ht="15">
      <c r="A237" s="45"/>
    </row>
    <row r="238" ht="15">
      <c r="A238" s="45"/>
    </row>
    <row r="239" ht="15">
      <c r="A239" s="45"/>
    </row>
    <row r="240" ht="15">
      <c r="A240" s="45"/>
    </row>
    <row r="241" ht="15">
      <c r="A241" s="45"/>
    </row>
    <row r="242" ht="15">
      <c r="A242" s="45"/>
    </row>
    <row r="243" ht="15">
      <c r="A243" s="45"/>
    </row>
    <row r="244" ht="15">
      <c r="A244" s="45"/>
    </row>
    <row r="245" ht="15">
      <c r="A245" s="45"/>
    </row>
    <row r="246" ht="15">
      <c r="A246" s="45"/>
    </row>
    <row r="247" ht="15">
      <c r="A247" s="45"/>
    </row>
    <row r="248" ht="15">
      <c r="A248" s="45"/>
    </row>
    <row r="249" ht="15">
      <c r="A249" s="45"/>
    </row>
    <row r="250" ht="15">
      <c r="A250" s="45"/>
    </row>
    <row r="251" ht="15">
      <c r="A251" s="45"/>
    </row>
    <row r="252" ht="15">
      <c r="A252" s="45"/>
    </row>
    <row r="253" ht="15">
      <c r="A253" s="45"/>
    </row>
    <row r="254" ht="15">
      <c r="A254" s="45"/>
    </row>
    <row r="255" ht="15">
      <c r="A255" s="45"/>
    </row>
    <row r="256" ht="15">
      <c r="A256" s="45"/>
    </row>
    <row r="257" ht="15">
      <c r="A257" s="45"/>
    </row>
    <row r="258" ht="15">
      <c r="A258" s="45"/>
    </row>
    <row r="259" ht="15">
      <c r="A259" s="45"/>
    </row>
    <row r="260" ht="15">
      <c r="A260" s="45"/>
    </row>
    <row r="261" ht="15">
      <c r="A261" s="45"/>
    </row>
    <row r="262" ht="15">
      <c r="A262" s="45"/>
    </row>
    <row r="263" ht="15">
      <c r="A263" s="45"/>
    </row>
    <row r="264" ht="15">
      <c r="A264" s="45"/>
    </row>
    <row r="265" ht="15">
      <c r="A265" s="45"/>
    </row>
    <row r="266" ht="15">
      <c r="A266" s="45"/>
    </row>
    <row r="267" ht="15">
      <c r="A267" s="45"/>
    </row>
    <row r="268" ht="15">
      <c r="A268" s="45"/>
    </row>
    <row r="269" ht="15">
      <c r="A269" s="45"/>
    </row>
    <row r="270" ht="15">
      <c r="A270" s="45"/>
    </row>
    <row r="271" ht="15">
      <c r="A271" s="45"/>
    </row>
    <row r="272" ht="15">
      <c r="A272" s="45"/>
    </row>
    <row r="273" ht="15">
      <c r="A273" s="45"/>
    </row>
    <row r="274" ht="15">
      <c r="A274" s="45"/>
    </row>
    <row r="275" ht="15">
      <c r="A275" s="45"/>
    </row>
    <row r="276" ht="15">
      <c r="A276" s="45"/>
    </row>
    <row r="277" ht="15">
      <c r="A277" s="45"/>
    </row>
    <row r="278" ht="15">
      <c r="A278" s="45"/>
    </row>
    <row r="279" ht="15">
      <c r="A279" s="45"/>
    </row>
    <row r="280" ht="15">
      <c r="A280" s="45"/>
    </row>
  </sheetData>
  <mergeCells count="2">
    <mergeCell ref="B3:E3"/>
    <mergeCell ref="J3:N3"/>
  </mergeCells>
  <printOptions horizontalCentered="1"/>
  <pageMargins left="0.07874015748031496" right="0.07874015748031496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subject>06</dc:subject>
  <dc:creator>行政院主計處</dc:creator>
  <cp:keywords/>
  <dc:description> </dc:description>
  <cp:lastModifiedBy>Administrator</cp:lastModifiedBy>
  <cp:lastPrinted>2000-08-14T13:52:24Z</cp:lastPrinted>
  <dcterms:created xsi:type="dcterms:W3CDTF">1999-01-28T08:53:39Z</dcterms:created>
  <dcterms:modified xsi:type="dcterms:W3CDTF">2008-11-11T04:19:10Z</dcterms:modified>
  <cp:category>I13</cp:category>
  <cp:version/>
  <cp:contentType/>
  <cp:contentStatus/>
</cp:coreProperties>
</file>