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<sst xmlns="http://schemas.openxmlformats.org/spreadsheetml/2006/main" count="120" uniqueCount="101">
  <si>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九 二 一 震 災 社 區 重 建</t>
  </si>
  <si>
    <t>更 新 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</si>
  <si>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</si>
  <si>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</si>
  <si>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</si>
  <si>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</si>
  <si>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</si>
  <si>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</si>
  <si>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</si>
  <si>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</si>
  <si>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</si>
  <si>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</si>
  <si>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</si>
  <si>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</si>
  <si>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</si>
  <si>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</si>
  <si>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</si>
  <si>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</si>
  <si>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</si>
  <si>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</si>
  <si>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</si>
  <si>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</si>
  <si>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</si>
  <si>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</si>
  <si>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</si>
  <si>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</si>
  <si>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</si>
  <si>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</si>
  <si>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</si>
  <si>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</si>
  <si>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</si>
  <si>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</si>
  <si>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</si>
  <si>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</si>
  <si>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</si>
  <si>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</si>
  <si>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</si>
  <si>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</si>
  <si>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</si>
  <si>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</si>
  <si>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</si>
  <si>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</si>
  <si>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</si>
  <si>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</si>
  <si>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</si>
  <si>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</si>
  <si>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</si>
  <si>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</si>
  <si>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</si>
  <si>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</si>
  <si>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</si>
  <si>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</si>
  <si>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</si>
  <si>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</si>
  <si>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</si>
  <si>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</si>
  <si>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</si>
  <si>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</si>
  <si>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</si>
  <si>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</si>
  <si>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</si>
  <si>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</si>
  <si>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</si>
  <si>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</si>
  <si>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</si>
  <si>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</si>
  <si>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</si>
  <si>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</si>
  <si>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九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二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震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災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更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新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</si>
  <si>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</si>
  <si>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</si>
  <si>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</si>
  <si>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</si>
  <si>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</si>
  <si>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</si>
  <si>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</si>
  <si>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</si>
  <si>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</si>
  <si>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</si>
  <si>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</si>
  <si>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</si>
  <si>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</si>
  <si>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</si>
  <si>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</si>
  <si>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</si>
  <si>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</si>
  <si>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</si>
  <si>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</si>
  <si>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</si>
  <si>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</si>
  <si>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</si>
  <si>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</si>
  <si>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</si>
  <si>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</si>
  <si>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</si>
  <si>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</si>
  <si>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</si>
  <si>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九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二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震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災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更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新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</si>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</sst>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21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0"/>
  <dimension ref="A1:J40"/>
  <sheetViews>
    <sheetView zoomScale="60" zoomScaleNormal="60" workbookViewId="0" topLeftCell="B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0</v>
      </c>
      <c r="C5" s="12">
        <f aca="true" t="shared" si="0" ref="C5:C39">IF(OR($B$5=0,B5=0),0,IF(ROUND((B5/$B$5*10000),0)=0,0,ROUND((B5/$B$5)*100,2)))</f>
        <v>0</v>
      </c>
      <c r="D5" s="11">
        <f>IF(SUM(D6:D15)=0,0,SUM(D6:D15))</f>
        <v>20788913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-20788913</v>
      </c>
      <c r="I5" s="15">
        <f aca="true" t="shared" si="4" ref="I5:I39">IF(OR(D5=0,H5=0),0,IF(ROUND((H5/D5*10000),0)=0,0,ABS(ROUND((H5/D5)*100,2))))</f>
        <v>100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/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/>
      <c r="C15" s="19">
        <f t="shared" si="0"/>
        <v>0</v>
      </c>
      <c r="D15" s="18">
        <v>20788913</v>
      </c>
      <c r="E15" s="19">
        <f t="shared" si="1"/>
        <v>100</v>
      </c>
      <c r="F15" s="20">
        <v>0</v>
      </c>
      <c r="G15" s="19">
        <f t="shared" si="2"/>
        <v>0</v>
      </c>
      <c r="H15" s="21">
        <f t="shared" si="3"/>
        <v>-20788913</v>
      </c>
      <c r="I15" s="22">
        <f t="shared" si="4"/>
        <v>100</v>
      </c>
      <c r="J15" s="16"/>
    </row>
    <row r="16" spans="1:10" ht="19.5" customHeight="1">
      <c r="A16" s="10" t="s">
        <v>23</v>
      </c>
      <c r="B16" s="11">
        <f>IF(SUM(B17:B29)=0,0,SUM(B17:B29))</f>
        <v>218186</v>
      </c>
      <c r="C16" s="12">
        <f t="shared" si="0"/>
        <v>0</v>
      </c>
      <c r="D16" s="11">
        <f>IF(SUM(D17:D29)=0,0,SUM(D17:D29))</f>
        <v>20773625</v>
      </c>
      <c r="E16" s="12">
        <f t="shared" si="1"/>
        <v>99.93</v>
      </c>
      <c r="F16" s="13">
        <f>IF(SUM(F17:F29)=0,0,SUM(F17:F29))</f>
        <v>0</v>
      </c>
      <c r="G16" s="12">
        <f t="shared" si="2"/>
        <v>0</v>
      </c>
      <c r="H16" s="14">
        <f t="shared" si="3"/>
        <v>-20555439</v>
      </c>
      <c r="I16" s="15">
        <f t="shared" si="4"/>
        <v>98.95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40390</v>
      </c>
      <c r="C21" s="19">
        <f t="shared" si="0"/>
        <v>0</v>
      </c>
      <c r="D21" s="18">
        <v>329360</v>
      </c>
      <c r="E21" s="19">
        <f t="shared" si="1"/>
        <v>1.58</v>
      </c>
      <c r="F21" s="20">
        <v>0</v>
      </c>
      <c r="G21" s="19">
        <f t="shared" si="2"/>
        <v>0</v>
      </c>
      <c r="H21" s="21">
        <f t="shared" si="3"/>
        <v>-288970</v>
      </c>
      <c r="I21" s="22">
        <f t="shared" si="4"/>
        <v>87.74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100292</v>
      </c>
      <c r="C25" s="19">
        <f t="shared" si="0"/>
        <v>0</v>
      </c>
      <c r="D25" s="18">
        <v>1011427</v>
      </c>
      <c r="E25" s="19">
        <f t="shared" si="1"/>
        <v>4.87</v>
      </c>
      <c r="F25" s="20">
        <v>0</v>
      </c>
      <c r="G25" s="19">
        <f t="shared" si="2"/>
        <v>0</v>
      </c>
      <c r="H25" s="21">
        <f t="shared" si="3"/>
        <v>-911135</v>
      </c>
      <c r="I25" s="22">
        <f t="shared" si="4"/>
        <v>90.08</v>
      </c>
      <c r="J25" s="16"/>
    </row>
    <row r="26" spans="1:10" ht="18.75" customHeight="1">
      <c r="A26" s="17" t="s">
        <v>33</v>
      </c>
      <c r="B26" s="18">
        <v>74504</v>
      </c>
      <c r="C26" s="19">
        <f t="shared" si="0"/>
        <v>0</v>
      </c>
      <c r="D26" s="18">
        <v>428788</v>
      </c>
      <c r="E26" s="19">
        <f t="shared" si="1"/>
        <v>2.06</v>
      </c>
      <c r="F26" s="20">
        <v>0</v>
      </c>
      <c r="G26" s="19">
        <f t="shared" si="2"/>
        <v>0</v>
      </c>
      <c r="H26" s="21">
        <f t="shared" si="3"/>
        <v>-354284</v>
      </c>
      <c r="I26" s="22">
        <f t="shared" si="4"/>
        <v>82.62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3000</v>
      </c>
      <c r="C29" s="19">
        <f t="shared" si="0"/>
        <v>0</v>
      </c>
      <c r="D29" s="18">
        <v>19004050</v>
      </c>
      <c r="E29" s="19">
        <f t="shared" si="1"/>
        <v>91.41</v>
      </c>
      <c r="F29" s="20">
        <v>0</v>
      </c>
      <c r="G29" s="19">
        <f t="shared" si="2"/>
        <v>0</v>
      </c>
      <c r="H29" s="21">
        <f t="shared" si="3"/>
        <v>-19001050</v>
      </c>
      <c r="I29" s="22">
        <f t="shared" si="4"/>
        <v>99.98</v>
      </c>
      <c r="J29" s="16"/>
    </row>
    <row r="30" spans="1:10" ht="19.5" customHeight="1">
      <c r="A30" s="10" t="s">
        <v>37</v>
      </c>
      <c r="B30" s="11">
        <f>IF((B5-B16)=0,0,B5-B16)</f>
        <v>-218186</v>
      </c>
      <c r="C30" s="12">
        <f t="shared" si="0"/>
        <v>0</v>
      </c>
      <c r="D30" s="11">
        <f>IF((D5-D16)=0,0,D5-D16)</f>
        <v>15288</v>
      </c>
      <c r="E30" s="12">
        <f t="shared" si="1"/>
        <v>0.07</v>
      </c>
      <c r="F30" s="13">
        <f>IF((F5-F16)=0,0,F5-F16)</f>
        <v>0</v>
      </c>
      <c r="G30" s="12">
        <f t="shared" si="2"/>
        <v>0</v>
      </c>
      <c r="H30" s="14">
        <f>IF(OR(AND(D30&lt;0,B30&gt;=0),AND(D30&gt;0,B30&lt;=0)),0,B30-D30)</f>
        <v>0</v>
      </c>
      <c r="I30" s="15">
        <f t="shared" si="4"/>
        <v>0</v>
      </c>
      <c r="J30" s="16"/>
    </row>
    <row r="31" spans="1:10" ht="19.5" customHeight="1">
      <c r="A31" s="10" t="s">
        <v>38</v>
      </c>
      <c r="B31" s="11">
        <f>IF(SUM(B32:B33)=0,0,SUM(B32:B33))</f>
        <v>5500</v>
      </c>
      <c r="C31" s="12">
        <f t="shared" si="0"/>
        <v>0</v>
      </c>
      <c r="D31" s="11">
        <f>IF(SUM(D32:D33)=0,0,SUM(D32:D33))</f>
        <v>29411</v>
      </c>
      <c r="E31" s="12">
        <f t="shared" si="1"/>
        <v>0.14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-23911</v>
      </c>
      <c r="I31" s="15">
        <f t="shared" si="4"/>
        <v>81.3</v>
      </c>
      <c r="J31" s="16"/>
    </row>
    <row r="32" spans="1:10" ht="18.75" customHeight="1">
      <c r="A32" s="17" t="s">
        <v>39</v>
      </c>
      <c r="B32" s="18">
        <v>0</v>
      </c>
      <c r="C32" s="19">
        <f t="shared" si="0"/>
        <v>0</v>
      </c>
      <c r="D32" s="18">
        <v>23677</v>
      </c>
      <c r="E32" s="19">
        <f t="shared" si="1"/>
        <v>0.11</v>
      </c>
      <c r="F32" s="20">
        <v>0</v>
      </c>
      <c r="G32" s="19">
        <f t="shared" si="2"/>
        <v>0</v>
      </c>
      <c r="H32" s="21">
        <f t="shared" si="5"/>
        <v>-23677</v>
      </c>
      <c r="I32" s="22">
        <f t="shared" si="4"/>
        <v>100</v>
      </c>
      <c r="J32" s="16"/>
    </row>
    <row r="33" spans="1:10" ht="18.75" customHeight="1">
      <c r="A33" s="17" t="s">
        <v>40</v>
      </c>
      <c r="B33" s="18">
        <v>5500</v>
      </c>
      <c r="C33" s="19">
        <f t="shared" si="0"/>
        <v>0</v>
      </c>
      <c r="D33" s="18">
        <v>5734</v>
      </c>
      <c r="E33" s="19">
        <f t="shared" si="1"/>
        <v>0.03</v>
      </c>
      <c r="F33" s="20">
        <v>0</v>
      </c>
      <c r="G33" s="19">
        <f t="shared" si="2"/>
        <v>0</v>
      </c>
      <c r="H33" s="21">
        <f t="shared" si="5"/>
        <v>-234</v>
      </c>
      <c r="I33" s="22">
        <f t="shared" si="4"/>
        <v>4.08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5500</v>
      </c>
      <c r="C37" s="12">
        <f t="shared" si="0"/>
        <v>0</v>
      </c>
      <c r="D37" s="11">
        <f>IF((D31-D34)=0,0,D31-D34)</f>
        <v>29411</v>
      </c>
      <c r="E37" s="12">
        <f t="shared" si="1"/>
        <v>0.14</v>
      </c>
      <c r="F37" s="13">
        <f>IF((F31-F34)=0,0,F31-F34)</f>
        <v>0</v>
      </c>
      <c r="G37" s="12">
        <f t="shared" si="2"/>
        <v>0</v>
      </c>
      <c r="H37" s="14">
        <f>IF(OR(AND(D37&lt;0,B37&gt;=0),AND(D37&gt;0,B37&lt;=0)),0,B37-D37)</f>
        <v>-23911</v>
      </c>
      <c r="I37" s="15">
        <f t="shared" si="4"/>
        <v>81.3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-212686</v>
      </c>
      <c r="C39" s="27">
        <f t="shared" si="0"/>
        <v>0</v>
      </c>
      <c r="D39" s="26">
        <f>IF(D30+D37+D38=0,0,D30+D37+D38)</f>
        <v>44699</v>
      </c>
      <c r="E39" s="27">
        <f t="shared" si="1"/>
        <v>0.22</v>
      </c>
      <c r="F39" s="28">
        <f>IF(F30+F37+F38=0,0,F30+F37+F38)</f>
        <v>0</v>
      </c>
      <c r="G39" s="27">
        <f t="shared" si="2"/>
        <v>0</v>
      </c>
      <c r="H39" s="29">
        <f>IF(OR(AND(D39&lt;0,B39&gt;=0),AND(D39&gt;0,B39&lt;=0)),0,B39-D39)</f>
        <v>0</v>
      </c>
      <c r="I39" s="30">
        <f t="shared" si="4"/>
        <v>0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"/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48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49</v>
      </c>
      <c r="B5" s="40">
        <f>IF(SUM(B6:B7)=0,0,SUM(B6:B7))</f>
        <v>224699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44699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180000</v>
      </c>
      <c r="G5" s="43">
        <f aca="true" t="shared" si="2" ref="G5:G23">IF(OR(D5=0,F5=0),0,IF(ROUND(F5/D5*10000,0)=0,0,ABS(ROUND(F5/D5*100,2))))</f>
        <v>402.69</v>
      </c>
    </row>
    <row r="6" spans="1:7" ht="30.75" customHeight="1">
      <c r="A6" s="17" t="s">
        <v>50</v>
      </c>
      <c r="B6" s="44">
        <v>0</v>
      </c>
      <c r="C6" s="22">
        <f t="shared" si="0"/>
        <v>0</v>
      </c>
      <c r="D6" s="45">
        <v>44699</v>
      </c>
      <c r="E6" s="22">
        <f t="shared" si="1"/>
        <v>100</v>
      </c>
      <c r="F6" s="46">
        <f>IF((B6-D6)=0,0,(B6-D6))</f>
        <v>-44699</v>
      </c>
      <c r="G6" s="47">
        <f t="shared" si="2"/>
        <v>100</v>
      </c>
    </row>
    <row r="7" spans="1:7" ht="30.75" customHeight="1">
      <c r="A7" s="17" t="s">
        <v>51</v>
      </c>
      <c r="B7" s="44">
        <v>224699</v>
      </c>
      <c r="C7" s="22">
        <f t="shared" si="0"/>
        <v>100</v>
      </c>
      <c r="D7" s="45">
        <v>0</v>
      </c>
      <c r="E7" s="22">
        <f t="shared" si="1"/>
        <v>0</v>
      </c>
      <c r="F7" s="46">
        <f>IF((B7-D7)=0,0,(B7-D7))</f>
        <v>224699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212686</v>
      </c>
      <c r="C8" s="15">
        <f t="shared" si="0"/>
        <v>94.65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212686</v>
      </c>
      <c r="G8" s="43">
        <f t="shared" si="2"/>
        <v>0</v>
      </c>
    </row>
    <row r="9" spans="1:7" ht="30.75" customHeight="1">
      <c r="A9" s="17" t="s">
        <v>53</v>
      </c>
      <c r="B9" s="44">
        <v>212686</v>
      </c>
      <c r="C9" s="22">
        <f t="shared" si="0"/>
        <v>94.65</v>
      </c>
      <c r="D9" s="45">
        <v>0</v>
      </c>
      <c r="E9" s="22">
        <f t="shared" si="1"/>
        <v>0</v>
      </c>
      <c r="F9" s="46">
        <f>IF((B9-D9)=0,0,(B9-D9))</f>
        <v>212686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12013</v>
      </c>
      <c r="C14" s="15">
        <f t="shared" si="0"/>
        <v>5.35</v>
      </c>
      <c r="D14" s="41">
        <f>IF((D5-D8)=0,0,(D5-D8))</f>
        <v>44699</v>
      </c>
      <c r="E14" s="15">
        <f t="shared" si="1"/>
        <v>100</v>
      </c>
      <c r="F14" s="42">
        <f>IF((F5-F8)=0,0,(F5-F8))</f>
        <v>-32686</v>
      </c>
      <c r="G14" s="43">
        <f t="shared" si="2"/>
        <v>73.12</v>
      </c>
    </row>
    <row r="15" spans="1:7" ht="45" customHeight="1">
      <c r="A15" s="10" t="s">
        <v>59</v>
      </c>
      <c r="B15" s="40">
        <f>IF(SUM(B16:B17)=0,0,SUM(B16:B17))</f>
        <v>212686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212686</v>
      </c>
      <c r="G15" s="43">
        <f t="shared" si="2"/>
        <v>0</v>
      </c>
    </row>
    <row r="16" spans="1:7" ht="30" customHeight="1">
      <c r="A16" s="17" t="s">
        <v>60</v>
      </c>
      <c r="B16" s="44">
        <v>212686</v>
      </c>
      <c r="C16" s="22">
        <f t="shared" si="3"/>
        <v>100</v>
      </c>
      <c r="D16" s="45">
        <v>0</v>
      </c>
      <c r="E16" s="22">
        <f t="shared" si="4"/>
        <v>0</v>
      </c>
      <c r="F16" s="46">
        <f>IF((B16-D16)=0,0,(B16-D16))</f>
        <v>212686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212686</v>
      </c>
      <c r="C18" s="15">
        <f t="shared" si="3"/>
        <v>100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212686</v>
      </c>
      <c r="G18" s="43">
        <f t="shared" si="2"/>
        <v>0</v>
      </c>
    </row>
    <row r="19" spans="1:7" ht="30" customHeight="1">
      <c r="A19" s="17" t="s">
        <v>63</v>
      </c>
      <c r="B19" s="44">
        <v>212686</v>
      </c>
      <c r="C19" s="22">
        <f t="shared" si="3"/>
        <v>100</v>
      </c>
      <c r="D19" s="45">
        <v>0</v>
      </c>
      <c r="E19" s="22">
        <f t="shared" si="4"/>
        <v>0</v>
      </c>
      <c r="F19" s="46">
        <f>IF((B19-D19)=0,0,(B19-D19))</f>
        <v>212686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78" t="s">
        <v>98</v>
      </c>
      <c r="B2" s="78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9" t="s">
        <v>6</v>
      </c>
      <c r="C3" s="80"/>
    </row>
    <row r="4" spans="1:3" ht="19.5" customHeight="1">
      <c r="A4" s="69"/>
      <c r="B4" s="81"/>
      <c r="C4" s="82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-212686</v>
      </c>
      <c r="C6" s="57"/>
    </row>
    <row r="7" spans="1:3" ht="21.75" customHeight="1">
      <c r="A7" s="55" t="s">
        <v>72</v>
      </c>
      <c r="B7" s="56">
        <v>3190</v>
      </c>
      <c r="C7" s="57"/>
    </row>
    <row r="8" spans="1:3" ht="22.5" customHeight="1">
      <c r="A8" s="58" t="s">
        <v>73</v>
      </c>
      <c r="B8" s="59"/>
      <c r="C8" s="59">
        <f>IF(SUM(B6:B7)=0,0,SUM(B6:B7))</f>
        <v>-209496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0</v>
      </c>
      <c r="C16" s="57"/>
    </row>
    <row r="17" spans="1:3" ht="21" customHeight="1">
      <c r="A17" s="55" t="s">
        <v>82</v>
      </c>
      <c r="B17" s="56"/>
      <c r="C17" s="57"/>
    </row>
    <row r="18" spans="1:3" ht="22.5" customHeight="1">
      <c r="A18" s="58" t="s">
        <v>83</v>
      </c>
      <c r="B18" s="59"/>
      <c r="C18" s="59">
        <f>IF(SUM(B10:B17)=0,0,SUM(B10:B17))</f>
        <v>0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-209496</v>
      </c>
    </row>
    <row r="30" spans="1:4" ht="21.75" customHeight="1">
      <c r="A30" s="60" t="s">
        <v>95</v>
      </c>
      <c r="B30" s="59"/>
      <c r="C30" s="61">
        <v>221698</v>
      </c>
      <c r="D30" s="62"/>
    </row>
    <row r="31" spans="1:3" ht="21.75" customHeight="1">
      <c r="A31" s="60" t="s">
        <v>96</v>
      </c>
      <c r="B31" s="63"/>
      <c r="C31" s="63">
        <f>C30+C29</f>
        <v>12202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33:C33"/>
    <mergeCell ref="A34:C34"/>
    <mergeCell ref="A1:C1"/>
    <mergeCell ref="A2:B2"/>
    <mergeCell ref="A3:A4"/>
    <mergeCell ref="B3:C4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>03</dc:subject>
  <dc:creator>行政院主計處</dc:creator>
  <cp:keywords/>
  <dc:description> </dc:description>
  <cp:lastModifiedBy>Administrator</cp:lastModifiedBy>
  <dcterms:created xsi:type="dcterms:W3CDTF">2001-09-04T02:01:13Z</dcterms:created>
  <dcterms:modified xsi:type="dcterms:W3CDTF">2008-11-11T04:13:17Z</dcterms:modified>
  <cp:category>I13</cp:category>
  <cp:version/>
  <cp:contentType/>
  <cp:contentStatus/>
</cp:coreProperties>
</file>